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D:\MI LABRUK KIDUL 19.20\7 PKM KEU\GAJI HONORARIUM 19.20\"/>
    </mc:Choice>
  </mc:AlternateContent>
  <xr:revisionPtr revIDLastSave="0" documentId="13_ncr:1_{3886DC29-70CE-47AA-B791-6FC3E857916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JUL" sheetId="14" r:id="rId1"/>
    <sheet name="JUL19" sheetId="23" r:id="rId2"/>
  </sheets>
  <definedNames>
    <definedName name="_xlnm.Print_Area" localSheetId="0">JUL!$A$1:$U$45</definedName>
    <definedName name="_xlnm.Print_Area" localSheetId="1">'JUL19'!$A$1:$H$264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6" i="23" l="1"/>
  <c r="C256" i="23"/>
  <c r="H238" i="23"/>
  <c r="C238" i="23"/>
  <c r="H220" i="23"/>
  <c r="C220" i="23"/>
  <c r="H203" i="23"/>
  <c r="C203" i="23"/>
  <c r="H185" i="23"/>
  <c r="C185" i="23"/>
  <c r="H167" i="23"/>
  <c r="C167" i="23"/>
  <c r="H150" i="23"/>
  <c r="C150" i="23"/>
  <c r="H132" i="23"/>
  <c r="C132" i="23"/>
  <c r="H114" i="23"/>
  <c r="C114" i="23"/>
  <c r="H97" i="23"/>
  <c r="C97" i="23"/>
  <c r="H79" i="23"/>
  <c r="C79" i="23"/>
  <c r="H61" i="23"/>
  <c r="C61" i="23"/>
  <c r="H44" i="23"/>
  <c r="C44" i="23"/>
  <c r="H26" i="23"/>
  <c r="C26" i="23"/>
  <c r="C8" i="23"/>
  <c r="A8" i="23"/>
  <c r="F250" i="23"/>
  <c r="F264" i="23"/>
  <c r="F263" i="23"/>
  <c r="F262" i="23"/>
  <c r="F261" i="23"/>
  <c r="F260" i="23"/>
  <c r="F259" i="23"/>
  <c r="F258" i="23"/>
  <c r="F257" i="23"/>
  <c r="F255" i="23"/>
  <c r="F254" i="23"/>
  <c r="F253" i="23"/>
  <c r="F252" i="23"/>
  <c r="F251" i="23"/>
  <c r="C264" i="23"/>
  <c r="C263" i="23"/>
  <c r="C262" i="23"/>
  <c r="C261" i="23"/>
  <c r="C260" i="23"/>
  <c r="C259" i="23"/>
  <c r="C258" i="23"/>
  <c r="C257" i="23"/>
  <c r="C255" i="23"/>
  <c r="C254" i="23"/>
  <c r="C253" i="23"/>
  <c r="C252" i="23"/>
  <c r="C251" i="23"/>
  <c r="A250" i="23"/>
  <c r="C245" i="23"/>
  <c r="C244" i="23"/>
  <c r="C243" i="23"/>
  <c r="C242" i="23"/>
  <c r="C241" i="23"/>
  <c r="C240" i="23"/>
  <c r="C239" i="23"/>
  <c r="C237" i="23"/>
  <c r="C236" i="23"/>
  <c r="C235" i="23"/>
  <c r="C234" i="23"/>
  <c r="C233" i="23"/>
  <c r="A173" i="23"/>
  <c r="A120" i="23"/>
  <c r="A67" i="23"/>
  <c r="F50" i="23"/>
  <c r="A50" i="23"/>
  <c r="A264" i="23"/>
  <c r="A263" i="23"/>
  <c r="A261" i="23"/>
  <c r="A260" i="23"/>
  <c r="A259" i="23"/>
  <c r="A258" i="23"/>
  <c r="A257" i="23"/>
  <c r="A255" i="23"/>
  <c r="A254" i="23"/>
  <c r="A253" i="23"/>
  <c r="A252" i="23"/>
  <c r="A251" i="23"/>
  <c r="T37" i="14" l="1"/>
  <c r="S37" i="14"/>
  <c r="R37" i="14"/>
  <c r="H37" i="14"/>
  <c r="I37" i="14"/>
  <c r="J37" i="14"/>
  <c r="K37" i="14"/>
  <c r="L37" i="14"/>
  <c r="O37" i="14"/>
  <c r="M24" i="14"/>
  <c r="N24" i="14" s="1"/>
  <c r="E20" i="14"/>
  <c r="N20" i="14"/>
  <c r="U6" i="14"/>
  <c r="U15" i="14"/>
  <c r="U21" i="14"/>
  <c r="U22" i="14"/>
  <c r="U25" i="14"/>
  <c r="U27" i="14"/>
  <c r="U29" i="14"/>
  <c r="U34" i="14"/>
  <c r="U35" i="14"/>
  <c r="H28" i="14" l="1"/>
  <c r="H29" i="14"/>
  <c r="R28" i="14"/>
  <c r="R29" i="14"/>
  <c r="E7" i="14"/>
  <c r="U2" i="14" l="1"/>
  <c r="G8" i="14" s="1"/>
  <c r="G10" i="14"/>
  <c r="G11" i="14"/>
  <c r="G14" i="14"/>
  <c r="G15" i="14"/>
  <c r="G18" i="14"/>
  <c r="G19" i="14"/>
  <c r="G22" i="14"/>
  <c r="G23" i="14"/>
  <c r="G26" i="14"/>
  <c r="G27" i="14"/>
  <c r="G31" i="14"/>
  <c r="G32" i="14"/>
  <c r="G6" i="14"/>
  <c r="H6" i="14" l="1"/>
  <c r="R6" i="14"/>
  <c r="H8" i="14"/>
  <c r="R8" i="14"/>
  <c r="R27" i="14"/>
  <c r="H27" i="14"/>
  <c r="R26" i="14"/>
  <c r="R18" i="14"/>
  <c r="H18" i="14"/>
  <c r="R31" i="14"/>
  <c r="H31" i="14"/>
  <c r="G25" i="14"/>
  <c r="G21" i="14"/>
  <c r="G17" i="14"/>
  <c r="G13" i="14"/>
  <c r="G9" i="14"/>
  <c r="H32" i="14"/>
  <c r="R32" i="14"/>
  <c r="R22" i="14"/>
  <c r="H22" i="14"/>
  <c r="R14" i="14"/>
  <c r="H14" i="14"/>
  <c r="R10" i="14"/>
  <c r="H10" i="14"/>
  <c r="G30" i="14"/>
  <c r="G24" i="14"/>
  <c r="G20" i="14"/>
  <c r="G16" i="14"/>
  <c r="G12" i="14"/>
  <c r="R23" i="14"/>
  <c r="H23" i="14"/>
  <c r="R19" i="14"/>
  <c r="H19" i="14"/>
  <c r="R15" i="14"/>
  <c r="H15" i="14"/>
  <c r="R11" i="14"/>
  <c r="H11" i="14"/>
  <c r="G7" i="14"/>
  <c r="G33" i="14"/>
  <c r="A2" i="14"/>
  <c r="H7" i="14" l="1"/>
  <c r="R7" i="14"/>
  <c r="H9" i="14"/>
  <c r="R9" i="14"/>
  <c r="H16" i="14"/>
  <c r="R16" i="14"/>
  <c r="R33" i="14"/>
  <c r="M33" i="14"/>
  <c r="R13" i="14"/>
  <c r="H13" i="14"/>
  <c r="H24" i="14"/>
  <c r="R24" i="14"/>
  <c r="R17" i="14"/>
  <c r="H17" i="14"/>
  <c r="H20" i="14"/>
  <c r="R20" i="14"/>
  <c r="H12" i="14"/>
  <c r="R12" i="14"/>
  <c r="R30" i="14"/>
  <c r="H30" i="14"/>
  <c r="M30" i="14" s="1"/>
  <c r="R21" i="14"/>
  <c r="H21" i="14"/>
  <c r="R25" i="14"/>
  <c r="H25" i="14"/>
  <c r="N35" i="14"/>
  <c r="P35" i="14" s="1"/>
  <c r="M34" i="14"/>
  <c r="N34" i="14" s="1"/>
  <c r="P34" i="14" s="1"/>
  <c r="E33" i="14"/>
  <c r="M32" i="14"/>
  <c r="E32" i="14"/>
  <c r="M31" i="14"/>
  <c r="E31" i="14"/>
  <c r="E30" i="14"/>
  <c r="M29" i="14"/>
  <c r="E29" i="14"/>
  <c r="M28" i="14"/>
  <c r="E28" i="14"/>
  <c r="M27" i="14"/>
  <c r="E27" i="14"/>
  <c r="N33" i="14" l="1"/>
  <c r="N28" i="14"/>
  <c r="P28" i="14" s="1"/>
  <c r="U28" i="14" s="1"/>
  <c r="N30" i="14"/>
  <c r="P30" i="14" s="1"/>
  <c r="U30" i="14" s="1"/>
  <c r="N29" i="14"/>
  <c r="P29" i="14" s="1"/>
  <c r="N32" i="14"/>
  <c r="P32" i="14" s="1"/>
  <c r="N27" i="14"/>
  <c r="P27" i="14" s="1"/>
  <c r="N31" i="14"/>
  <c r="P31" i="14" s="1"/>
  <c r="U31" i="14" s="1"/>
  <c r="U32" i="14" l="1"/>
  <c r="C246" i="23"/>
  <c r="P33" i="14"/>
  <c r="H263" i="23"/>
  <c r="H260" i="23"/>
  <c r="H259" i="23"/>
  <c r="H258" i="23"/>
  <c r="H257" i="23"/>
  <c r="H255" i="23"/>
  <c r="H253" i="23"/>
  <c r="H252" i="23"/>
  <c r="H251" i="23"/>
  <c r="E14" i="14"/>
  <c r="U33" i="14" l="1"/>
  <c r="H254" i="23"/>
  <c r="E15" i="14" l="1"/>
  <c r="M7" i="14"/>
  <c r="M8" i="14"/>
  <c r="M9" i="14"/>
  <c r="M10" i="14"/>
  <c r="M11" i="14"/>
  <c r="M12" i="14"/>
  <c r="M13" i="14"/>
  <c r="M14" i="14"/>
  <c r="M15" i="14"/>
  <c r="N15" i="14" s="1"/>
  <c r="P15" i="14" s="1"/>
  <c r="M16" i="14"/>
  <c r="M17" i="14"/>
  <c r="M18" i="14"/>
  <c r="M19" i="14"/>
  <c r="M20" i="14"/>
  <c r="P20" i="14" s="1"/>
  <c r="U20" i="14" s="1"/>
  <c r="M21" i="14"/>
  <c r="M22" i="14"/>
  <c r="M23" i="14"/>
  <c r="M37" i="14" s="1"/>
  <c r="M25" i="14"/>
  <c r="M26" i="14"/>
  <c r="M6" i="14"/>
  <c r="H261" i="23" l="1"/>
  <c r="O39" i="14"/>
  <c r="H264" i="23" l="1"/>
  <c r="H262" i="23"/>
  <c r="E26" i="14"/>
  <c r="N26" i="14" s="1"/>
  <c r="P26" i="14" s="1"/>
  <c r="U26" i="14" s="1"/>
  <c r="E25" i="14"/>
  <c r="N25" i="14" s="1"/>
  <c r="P25" i="14" s="1"/>
  <c r="E24" i="14" l="1"/>
  <c r="P24" i="14" s="1"/>
  <c r="U24" i="14" s="1"/>
  <c r="H245" i="23" l="1"/>
  <c r="H244" i="23"/>
  <c r="H243" i="23"/>
  <c r="H242" i="23"/>
  <c r="H241" i="23"/>
  <c r="H240" i="23"/>
  <c r="H239" i="23"/>
  <c r="H237" i="23"/>
  <c r="H236" i="23"/>
  <c r="H235" i="23"/>
  <c r="H234" i="23"/>
  <c r="H233" i="23"/>
  <c r="H227" i="23"/>
  <c r="H226" i="23"/>
  <c r="H225" i="23"/>
  <c r="H224" i="23"/>
  <c r="H223" i="23"/>
  <c r="H222" i="23"/>
  <c r="H221" i="23"/>
  <c r="H219" i="23"/>
  <c r="H218" i="23"/>
  <c r="H217" i="23"/>
  <c r="H216" i="23"/>
  <c r="H215" i="23"/>
  <c r="C227" i="23"/>
  <c r="C224" i="23"/>
  <c r="C223" i="23"/>
  <c r="C222" i="23"/>
  <c r="C221" i="23"/>
  <c r="C219" i="23"/>
  <c r="C218" i="23"/>
  <c r="C217" i="23"/>
  <c r="C216" i="23"/>
  <c r="C215" i="23"/>
  <c r="C175" i="23"/>
  <c r="H210" i="23"/>
  <c r="H209" i="23"/>
  <c r="H208" i="23"/>
  <c r="H207" i="23"/>
  <c r="H206" i="23"/>
  <c r="H205" i="23"/>
  <c r="H204" i="23"/>
  <c r="H202" i="23"/>
  <c r="H201" i="23"/>
  <c r="H200" i="23"/>
  <c r="H199" i="23"/>
  <c r="H198" i="23"/>
  <c r="C210" i="23"/>
  <c r="C209" i="23"/>
  <c r="C208" i="23"/>
  <c r="C207" i="23"/>
  <c r="C206" i="23"/>
  <c r="C205" i="23"/>
  <c r="C204" i="23"/>
  <c r="C202" i="23"/>
  <c r="C201" i="23"/>
  <c r="C200" i="23"/>
  <c r="C199" i="23"/>
  <c r="C198" i="23"/>
  <c r="H192" i="23"/>
  <c r="H191" i="23"/>
  <c r="H190" i="23"/>
  <c r="H189" i="23"/>
  <c r="H188" i="23"/>
  <c r="H187" i="23"/>
  <c r="H186" i="23"/>
  <c r="H184" i="23"/>
  <c r="H183" i="23"/>
  <c r="H182" i="23"/>
  <c r="H181" i="23"/>
  <c r="H180" i="23"/>
  <c r="C192" i="23"/>
  <c r="C191" i="23"/>
  <c r="C190" i="23"/>
  <c r="C189" i="23"/>
  <c r="C188" i="23"/>
  <c r="C187" i="23"/>
  <c r="C186" i="23"/>
  <c r="C184" i="23"/>
  <c r="C183" i="23"/>
  <c r="C182" i="23"/>
  <c r="C181" i="23"/>
  <c r="C180" i="23"/>
  <c r="H174" i="23"/>
  <c r="H173" i="23"/>
  <c r="H172" i="23"/>
  <c r="H171" i="23"/>
  <c r="H170" i="23"/>
  <c r="H169" i="23"/>
  <c r="H168" i="23"/>
  <c r="H166" i="23"/>
  <c r="H165" i="23"/>
  <c r="H164" i="23"/>
  <c r="H163" i="23"/>
  <c r="H162" i="23"/>
  <c r="C174" i="23"/>
  <c r="C173" i="23"/>
  <c r="C172" i="23"/>
  <c r="C171" i="23"/>
  <c r="C170" i="23"/>
  <c r="C169" i="23"/>
  <c r="C168" i="23"/>
  <c r="C166" i="23"/>
  <c r="C165" i="23"/>
  <c r="C164" i="23"/>
  <c r="C163" i="23"/>
  <c r="C162" i="23"/>
  <c r="H157" i="23"/>
  <c r="H154" i="23"/>
  <c r="H153" i="23"/>
  <c r="H152" i="23"/>
  <c r="H151" i="23"/>
  <c r="H149" i="23"/>
  <c r="H147" i="23"/>
  <c r="H146" i="23"/>
  <c r="H145" i="23"/>
  <c r="C157" i="23"/>
  <c r="C154" i="23"/>
  <c r="C153" i="23"/>
  <c r="C152" i="23"/>
  <c r="C151" i="23"/>
  <c r="C149" i="23"/>
  <c r="C147" i="23"/>
  <c r="C146" i="23"/>
  <c r="C145" i="23"/>
  <c r="H139" i="23"/>
  <c r="H136" i="23"/>
  <c r="H135" i="23"/>
  <c r="H134" i="23"/>
  <c r="H133" i="23"/>
  <c r="H131" i="23"/>
  <c r="H129" i="23"/>
  <c r="H128" i="23"/>
  <c r="H127" i="23"/>
  <c r="C139" i="23"/>
  <c r="C136" i="23"/>
  <c r="C135" i="23"/>
  <c r="C134" i="23"/>
  <c r="C133" i="23"/>
  <c r="C131" i="23"/>
  <c r="C129" i="23"/>
  <c r="C128" i="23"/>
  <c r="C127" i="23"/>
  <c r="H121" i="23"/>
  <c r="H118" i="23"/>
  <c r="H117" i="23"/>
  <c r="H116" i="23"/>
  <c r="H115" i="23"/>
  <c r="H113" i="23"/>
  <c r="H111" i="23"/>
  <c r="H110" i="23"/>
  <c r="H109" i="23"/>
  <c r="C121" i="23"/>
  <c r="C118" i="23"/>
  <c r="C117" i="23"/>
  <c r="C116" i="23"/>
  <c r="C115" i="23"/>
  <c r="C113" i="23"/>
  <c r="C111" i="23"/>
  <c r="C110" i="23"/>
  <c r="C109" i="23"/>
  <c r="H104" i="23"/>
  <c r="H101" i="23"/>
  <c r="H100" i="23"/>
  <c r="H99" i="23"/>
  <c r="H98" i="23"/>
  <c r="H96" i="23"/>
  <c r="H94" i="23"/>
  <c r="H93" i="23"/>
  <c r="H92" i="23"/>
  <c r="C104" i="23"/>
  <c r="C101" i="23"/>
  <c r="C100" i="23"/>
  <c r="C99" i="23"/>
  <c r="C98" i="23"/>
  <c r="C96" i="23"/>
  <c r="C94" i="23"/>
  <c r="C93" i="23"/>
  <c r="C92" i="23"/>
  <c r="H86" i="23"/>
  <c r="H83" i="23"/>
  <c r="H82" i="23"/>
  <c r="H81" i="23"/>
  <c r="H80" i="23"/>
  <c r="H78" i="23"/>
  <c r="H76" i="23"/>
  <c r="H75" i="23"/>
  <c r="H74" i="23"/>
  <c r="C86" i="23"/>
  <c r="C83" i="23"/>
  <c r="C82" i="23"/>
  <c r="C81" i="23"/>
  <c r="C80" i="23"/>
  <c r="C78" i="23"/>
  <c r="C76" i="23"/>
  <c r="C75" i="23"/>
  <c r="C74" i="23"/>
  <c r="H68" i="23"/>
  <c r="H65" i="23"/>
  <c r="H64" i="23"/>
  <c r="H63" i="23"/>
  <c r="H62" i="23"/>
  <c r="H60" i="23"/>
  <c r="H58" i="23"/>
  <c r="H57" i="23"/>
  <c r="H56" i="23"/>
  <c r="C68" i="23"/>
  <c r="C65" i="23"/>
  <c r="C64" i="23"/>
  <c r="C63" i="23"/>
  <c r="C62" i="23"/>
  <c r="C60" i="23"/>
  <c r="C58" i="23"/>
  <c r="C57" i="23"/>
  <c r="C56" i="23"/>
  <c r="H51" i="23"/>
  <c r="H48" i="23"/>
  <c r="H47" i="23"/>
  <c r="H46" i="23"/>
  <c r="H45" i="23"/>
  <c r="H43" i="23"/>
  <c r="H41" i="23"/>
  <c r="H40" i="23"/>
  <c r="H39" i="23"/>
  <c r="C51" i="23"/>
  <c r="C48" i="23"/>
  <c r="C47" i="23"/>
  <c r="C46" i="23"/>
  <c r="C45" i="23"/>
  <c r="C43" i="23"/>
  <c r="C41" i="23"/>
  <c r="C40" i="23"/>
  <c r="C39" i="23"/>
  <c r="H33" i="23"/>
  <c r="H30" i="23"/>
  <c r="H29" i="23"/>
  <c r="H28" i="23"/>
  <c r="H27" i="23"/>
  <c r="H25" i="23"/>
  <c r="H23" i="23"/>
  <c r="H22" i="23"/>
  <c r="H21" i="23"/>
  <c r="C33" i="23"/>
  <c r="C30" i="23"/>
  <c r="C29" i="23"/>
  <c r="C28" i="23"/>
  <c r="C27" i="23"/>
  <c r="C25" i="23"/>
  <c r="C23" i="23"/>
  <c r="C22" i="23"/>
  <c r="C21" i="23"/>
  <c r="H15" i="23"/>
  <c r="H12" i="23"/>
  <c r="H11" i="23"/>
  <c r="H10" i="23"/>
  <c r="H9" i="23"/>
  <c r="H7" i="23"/>
  <c r="H5" i="23"/>
  <c r="H4" i="23"/>
  <c r="H3" i="23"/>
  <c r="H193" i="23" l="1"/>
  <c r="H228" i="23"/>
  <c r="H8" i="23"/>
  <c r="H175" i="23"/>
  <c r="C193" i="23"/>
  <c r="C211" i="23"/>
  <c r="H211" i="23"/>
  <c r="H246" i="23"/>
  <c r="E8" i="14"/>
  <c r="E9" i="14"/>
  <c r="E10" i="14"/>
  <c r="E11" i="14"/>
  <c r="E12" i="14"/>
  <c r="E13" i="14"/>
  <c r="H77" i="23"/>
  <c r="E16" i="14"/>
  <c r="E17" i="14"/>
  <c r="E18" i="14"/>
  <c r="E19" i="14"/>
  <c r="C130" i="23"/>
  <c r="E21" i="14"/>
  <c r="E22" i="14"/>
  <c r="E23" i="14"/>
  <c r="E6" i="14"/>
  <c r="N6" i="14" s="1"/>
  <c r="P6" i="14" s="1"/>
  <c r="H148" i="23" l="1"/>
  <c r="N23" i="14"/>
  <c r="H130" i="23"/>
  <c r="N21" i="14"/>
  <c r="P21" i="14" s="1"/>
  <c r="H112" i="23"/>
  <c r="N19" i="14"/>
  <c r="P19" i="14" s="1"/>
  <c r="U19" i="14" s="1"/>
  <c r="H95" i="23"/>
  <c r="N17" i="14"/>
  <c r="P17" i="14" s="1"/>
  <c r="U17" i="14" s="1"/>
  <c r="C59" i="23"/>
  <c r="N12" i="14"/>
  <c r="P12" i="14" s="1"/>
  <c r="U12" i="14" s="1"/>
  <c r="C42" i="23"/>
  <c r="N10" i="14"/>
  <c r="P10" i="14" s="1"/>
  <c r="U10" i="14" s="1"/>
  <c r="C24" i="23"/>
  <c r="N8" i="14"/>
  <c r="P8" i="14" s="1"/>
  <c r="U8" i="14" s="1"/>
  <c r="C148" i="23"/>
  <c r="N22" i="14"/>
  <c r="P22" i="14" s="1"/>
  <c r="C112" i="23"/>
  <c r="N18" i="14"/>
  <c r="P18" i="14" s="1"/>
  <c r="U18" i="14" s="1"/>
  <c r="H59" i="23"/>
  <c r="N13" i="14"/>
  <c r="P13" i="14" s="1"/>
  <c r="U13" i="14" s="1"/>
  <c r="H42" i="23"/>
  <c r="N11" i="14"/>
  <c r="P11" i="14" s="1"/>
  <c r="U11" i="14" s="1"/>
  <c r="H24" i="23"/>
  <c r="N9" i="14"/>
  <c r="P9" i="14" s="1"/>
  <c r="U9" i="14" s="1"/>
  <c r="H6" i="23"/>
  <c r="N7" i="14"/>
  <c r="P7" i="14" s="1"/>
  <c r="U7" i="14" s="1"/>
  <c r="C77" i="23"/>
  <c r="N14" i="14"/>
  <c r="P14" i="14" s="1"/>
  <c r="U14" i="14" s="1"/>
  <c r="C95" i="23"/>
  <c r="N16" i="14"/>
  <c r="P16" i="14" s="1"/>
  <c r="U16" i="14" s="1"/>
  <c r="H31" i="23"/>
  <c r="C84" i="23"/>
  <c r="C49" i="23"/>
  <c r="C31" i="23"/>
  <c r="H84" i="23"/>
  <c r="H13" i="23"/>
  <c r="H137" i="23"/>
  <c r="H49" i="23"/>
  <c r="C225" i="23"/>
  <c r="P23" i="14" l="1"/>
  <c r="N37" i="14"/>
  <c r="H155" i="23"/>
  <c r="C66" i="23"/>
  <c r="C102" i="23"/>
  <c r="C119" i="23"/>
  <c r="C137" i="23"/>
  <c r="C155" i="23"/>
  <c r="C16" i="23"/>
  <c r="H119" i="23"/>
  <c r="H66" i="23"/>
  <c r="H102" i="23"/>
  <c r="C52" i="23"/>
  <c r="C50" i="23"/>
  <c r="H34" i="23"/>
  <c r="H32" i="23"/>
  <c r="C34" i="23"/>
  <c r="C32" i="23"/>
  <c r="H16" i="23"/>
  <c r="H14" i="23"/>
  <c r="H87" i="23"/>
  <c r="H85" i="23"/>
  <c r="H140" i="23"/>
  <c r="H138" i="23"/>
  <c r="H52" i="23"/>
  <c r="H50" i="23"/>
  <c r="C228" i="23"/>
  <c r="C226" i="23"/>
  <c r="C87" i="23"/>
  <c r="C85" i="23"/>
  <c r="A2" i="23"/>
  <c r="U23" i="14" l="1"/>
  <c r="U37" i="14" s="1"/>
  <c r="P37" i="14"/>
  <c r="H105" i="23"/>
  <c r="H103" i="23"/>
  <c r="H67" i="23"/>
  <c r="H122" i="23"/>
  <c r="H120" i="23"/>
  <c r="C158" i="23"/>
  <c r="C156" i="23"/>
  <c r="C140" i="23"/>
  <c r="C138" i="23"/>
  <c r="C122" i="23"/>
  <c r="C120" i="23"/>
  <c r="C105" i="23"/>
  <c r="C103" i="23"/>
  <c r="C67" i="23"/>
  <c r="H158" i="23"/>
  <c r="H156" i="23"/>
  <c r="H69" i="23" l="1"/>
  <c r="C69" i="23"/>
  <c r="F33" i="23"/>
  <c r="A33" i="23"/>
  <c r="A68" i="23" s="1"/>
  <c r="F86" i="23" s="1"/>
  <c r="F15" i="23"/>
  <c r="A161" i="23"/>
  <c r="A31" i="23"/>
  <c r="A172" i="23" s="1"/>
  <c r="A190" i="23" s="1"/>
  <c r="A34" i="23"/>
  <c r="A122" i="23" s="1"/>
  <c r="A140" i="23" s="1"/>
  <c r="F158" i="23" s="1"/>
  <c r="F31" i="23"/>
  <c r="F34" i="23"/>
  <c r="A3" i="23"/>
  <c r="A21" i="23" s="1"/>
  <c r="C12" i="23"/>
  <c r="C11" i="23"/>
  <c r="A11" i="23"/>
  <c r="F11" i="23" s="1"/>
  <c r="C15" i="23"/>
  <c r="F13" i="23"/>
  <c r="F16" i="23"/>
  <c r="A49" i="23" l="1"/>
  <c r="F51" i="23"/>
  <c r="A121" i="23"/>
  <c r="A174" i="23"/>
  <c r="F192" i="23" s="1"/>
  <c r="A51" i="23"/>
  <c r="F52" i="23"/>
  <c r="A69" i="23"/>
  <c r="A87" i="23" s="1"/>
  <c r="F105" i="23" s="1"/>
  <c r="A175" i="23"/>
  <c r="F49" i="23"/>
  <c r="A66" i="23"/>
  <c r="A119" i="23"/>
  <c r="A137" i="23" s="1"/>
  <c r="A155" i="23" s="1"/>
  <c r="A52" i="23"/>
  <c r="A56" i="23"/>
  <c r="F56" i="23" s="1"/>
  <c r="F39" i="23"/>
  <c r="A162" i="23"/>
  <c r="F162" i="23" s="1"/>
  <c r="A109" i="23"/>
  <c r="F109" i="23" s="1"/>
  <c r="A39" i="23"/>
  <c r="F21" i="23"/>
  <c r="F29" i="23"/>
  <c r="A29" i="23"/>
  <c r="F122" i="23"/>
  <c r="F140" i="23"/>
  <c r="A86" i="23"/>
  <c r="F104" i="23" s="1"/>
  <c r="F68" i="23"/>
  <c r="F20" i="23"/>
  <c r="A179" i="23"/>
  <c r="F197" i="23" s="1"/>
  <c r="F161" i="23"/>
  <c r="F179" i="23"/>
  <c r="A20" i="23"/>
  <c r="A55" i="23"/>
  <c r="A73" i="23" s="1"/>
  <c r="A108" i="23"/>
  <c r="F108" i="23" s="1"/>
  <c r="F208" i="23"/>
  <c r="A208" i="23"/>
  <c r="F190" i="23"/>
  <c r="F172" i="23"/>
  <c r="A158" i="23"/>
  <c r="A14" i="23"/>
  <c r="C10" i="23"/>
  <c r="A10" i="23"/>
  <c r="C9" i="23"/>
  <c r="A9" i="23"/>
  <c r="C7" i="23"/>
  <c r="A6" i="23"/>
  <c r="C5" i="23"/>
  <c r="A5" i="23"/>
  <c r="C4" i="23"/>
  <c r="A4" i="23"/>
  <c r="C3" i="23"/>
  <c r="F2" i="23"/>
  <c r="A12" i="23"/>
  <c r="A7" i="23"/>
  <c r="A105" i="23" l="1"/>
  <c r="F155" i="23"/>
  <c r="F87" i="23"/>
  <c r="A139" i="23"/>
  <c r="F139" i="23"/>
  <c r="F121" i="23"/>
  <c r="F174" i="23"/>
  <c r="A192" i="23"/>
  <c r="F210" i="23" s="1"/>
  <c r="F119" i="23"/>
  <c r="F225" i="23"/>
  <c r="A225" i="23"/>
  <c r="F137" i="23"/>
  <c r="F69" i="23"/>
  <c r="A84" i="23"/>
  <c r="F66" i="23"/>
  <c r="F84" i="23"/>
  <c r="F193" i="23"/>
  <c r="F175" i="23"/>
  <c r="A193" i="23"/>
  <c r="A25" i="23"/>
  <c r="F25" i="23"/>
  <c r="A23" i="23"/>
  <c r="F23" i="23"/>
  <c r="F26" i="23"/>
  <c r="A26" i="23"/>
  <c r="A28" i="23"/>
  <c r="F28" i="23"/>
  <c r="F91" i="23"/>
  <c r="A91" i="23"/>
  <c r="A127" i="23"/>
  <c r="A145" i="23" s="1"/>
  <c r="F180" i="23"/>
  <c r="A180" i="23"/>
  <c r="A30" i="23"/>
  <c r="F30" i="23"/>
  <c r="F127" i="23"/>
  <c r="A32" i="23"/>
  <c r="F32" i="23"/>
  <c r="A22" i="23"/>
  <c r="F22" i="23"/>
  <c r="A24" i="23"/>
  <c r="F24" i="23"/>
  <c r="F6" i="23"/>
  <c r="A27" i="23"/>
  <c r="F27" i="23"/>
  <c r="F74" i="23"/>
  <c r="A74" i="23"/>
  <c r="A170" i="23"/>
  <c r="A117" i="23"/>
  <c r="F47" i="23"/>
  <c r="A64" i="23"/>
  <c r="A47" i="23"/>
  <c r="A104" i="23"/>
  <c r="A197" i="23"/>
  <c r="A126" i="23"/>
  <c r="F144" i="23" s="1"/>
  <c r="F73" i="23"/>
  <c r="F55" i="23"/>
  <c r="F126" i="23"/>
  <c r="A38" i="23"/>
  <c r="F38" i="23"/>
  <c r="F145" i="23"/>
  <c r="F8" i="23"/>
  <c r="F10" i="23"/>
  <c r="F5" i="23"/>
  <c r="F3" i="23"/>
  <c r="F4" i="23"/>
  <c r="F7" i="23"/>
  <c r="F9" i="23"/>
  <c r="F14" i="23"/>
  <c r="F12" i="23"/>
  <c r="F243" i="23" l="1"/>
  <c r="A243" i="23"/>
  <c r="F157" i="23"/>
  <c r="A157" i="23"/>
  <c r="A210" i="23"/>
  <c r="A227" i="23" s="1"/>
  <c r="A144" i="23"/>
  <c r="F214" i="23"/>
  <c r="A214" i="23"/>
  <c r="A102" i="23"/>
  <c r="F102" i="23"/>
  <c r="F211" i="23"/>
  <c r="A211" i="23"/>
  <c r="A167" i="23"/>
  <c r="F44" i="23"/>
  <c r="A114" i="23"/>
  <c r="A44" i="23"/>
  <c r="A61" i="23"/>
  <c r="A112" i="23"/>
  <c r="A42" i="23"/>
  <c r="F42" i="23"/>
  <c r="A59" i="23"/>
  <c r="A165" i="23"/>
  <c r="F198" i="23"/>
  <c r="A198" i="23"/>
  <c r="A65" i="23"/>
  <c r="A171" i="23"/>
  <c r="A48" i="23"/>
  <c r="A118" i="23"/>
  <c r="F48" i="23"/>
  <c r="A115" i="23"/>
  <c r="A62" i="23"/>
  <c r="A45" i="23"/>
  <c r="A168" i="23"/>
  <c r="F45" i="23"/>
  <c r="F92" i="23"/>
  <c r="A92" i="23"/>
  <c r="A57" i="23"/>
  <c r="A110" i="23"/>
  <c r="F40" i="23"/>
  <c r="A163" i="23"/>
  <c r="A40" i="23"/>
  <c r="A63" i="23"/>
  <c r="F46" i="23"/>
  <c r="A116" i="23"/>
  <c r="A46" i="23"/>
  <c r="A169" i="23"/>
  <c r="A41" i="23"/>
  <c r="A164" i="23"/>
  <c r="A58" i="23"/>
  <c r="F41" i="23"/>
  <c r="A111" i="23"/>
  <c r="A60" i="23"/>
  <c r="A43" i="23"/>
  <c r="A166" i="23"/>
  <c r="A113" i="23"/>
  <c r="F43" i="23"/>
  <c r="F188" i="23"/>
  <c r="A188" i="23"/>
  <c r="F170" i="23"/>
  <c r="F82" i="23"/>
  <c r="A82" i="23"/>
  <c r="F64" i="23"/>
  <c r="F117" i="23"/>
  <c r="F135" i="23"/>
  <c r="A135" i="23"/>
  <c r="F245" i="23" l="1"/>
  <c r="A245" i="23"/>
  <c r="F227" i="23"/>
  <c r="E37" i="14"/>
  <c r="A232" i="23"/>
  <c r="F232" i="23"/>
  <c r="F215" i="23"/>
  <c r="A215" i="23"/>
  <c r="F228" i="23"/>
  <c r="A228" i="23"/>
  <c r="F128" i="23"/>
  <c r="A128" i="23"/>
  <c r="F110" i="23"/>
  <c r="F189" i="23"/>
  <c r="A189" i="23"/>
  <c r="F171" i="23"/>
  <c r="A76" i="23"/>
  <c r="F76" i="23"/>
  <c r="F58" i="23"/>
  <c r="F75" i="23"/>
  <c r="A75" i="23"/>
  <c r="F57" i="23"/>
  <c r="A186" i="23"/>
  <c r="F186" i="23"/>
  <c r="F168" i="23"/>
  <c r="A83" i="23"/>
  <c r="F65" i="23"/>
  <c r="F83" i="23"/>
  <c r="F138" i="23"/>
  <c r="F120" i="23"/>
  <c r="A138" i="23"/>
  <c r="F132" i="23"/>
  <c r="A132" i="23"/>
  <c r="F114" i="23"/>
  <c r="A187" i="23"/>
  <c r="F187" i="23"/>
  <c r="F169" i="23"/>
  <c r="A78" i="23"/>
  <c r="F78" i="23"/>
  <c r="F60" i="23"/>
  <c r="A182" i="23"/>
  <c r="F182" i="23"/>
  <c r="F164" i="23"/>
  <c r="A134" i="23"/>
  <c r="F134" i="23"/>
  <c r="F116" i="23"/>
  <c r="A181" i="23"/>
  <c r="F181" i="23"/>
  <c r="F163" i="23"/>
  <c r="F136" i="23"/>
  <c r="A136" i="23"/>
  <c r="F118" i="23"/>
  <c r="A85" i="23"/>
  <c r="F67" i="23"/>
  <c r="F85" i="23"/>
  <c r="F183" i="23"/>
  <c r="A183" i="23"/>
  <c r="F165" i="23"/>
  <c r="A130" i="23"/>
  <c r="F130" i="23"/>
  <c r="F112" i="23"/>
  <c r="A184" i="23"/>
  <c r="F184" i="23"/>
  <c r="F166" i="23"/>
  <c r="A81" i="23"/>
  <c r="F81" i="23"/>
  <c r="F63" i="23"/>
  <c r="F115" i="23"/>
  <c r="A133" i="23"/>
  <c r="F133" i="23"/>
  <c r="F131" i="23"/>
  <c r="A131" i="23"/>
  <c r="F113" i="23"/>
  <c r="F129" i="23"/>
  <c r="F111" i="23"/>
  <c r="A129" i="23"/>
  <c r="A80" i="23"/>
  <c r="F80" i="23"/>
  <c r="F62" i="23"/>
  <c r="F191" i="23"/>
  <c r="A191" i="23"/>
  <c r="F173" i="23"/>
  <c r="F59" i="23"/>
  <c r="A77" i="23"/>
  <c r="F77" i="23"/>
  <c r="F61" i="23"/>
  <c r="F79" i="23"/>
  <c r="A79" i="23"/>
  <c r="F185" i="23"/>
  <c r="A185" i="23"/>
  <c r="F167" i="23"/>
  <c r="F153" i="23"/>
  <c r="A153" i="23"/>
  <c r="F100" i="23"/>
  <c r="A100" i="23"/>
  <c r="F206" i="23"/>
  <c r="A206" i="23"/>
  <c r="C6" i="23"/>
  <c r="A150" i="23" l="1"/>
  <c r="F150" i="23"/>
  <c r="F246" i="23"/>
  <c r="A246" i="23"/>
  <c r="F233" i="23"/>
  <c r="A233" i="23"/>
  <c r="F223" i="23"/>
  <c r="A223" i="23"/>
  <c r="F147" i="23"/>
  <c r="A147" i="23"/>
  <c r="A101" i="23"/>
  <c r="F101" i="23"/>
  <c r="F97" i="23"/>
  <c r="A97" i="23"/>
  <c r="F95" i="23"/>
  <c r="A95" i="23"/>
  <c r="A202" i="23"/>
  <c r="F202" i="23"/>
  <c r="F200" i="23"/>
  <c r="A200" i="23"/>
  <c r="A93" i="23"/>
  <c r="F93" i="23"/>
  <c r="F94" i="23"/>
  <c r="A94" i="23"/>
  <c r="A96" i="23"/>
  <c r="F96" i="23"/>
  <c r="F151" i="23"/>
  <c r="A151" i="23"/>
  <c r="F99" i="23"/>
  <c r="A99" i="23"/>
  <c r="F201" i="23"/>
  <c r="A201" i="23"/>
  <c r="F103" i="23"/>
  <c r="A103" i="23"/>
  <c r="A152" i="23"/>
  <c r="F152" i="23"/>
  <c r="F146" i="23"/>
  <c r="A146" i="23"/>
  <c r="F209" i="23"/>
  <c r="A209" i="23"/>
  <c r="A149" i="23"/>
  <c r="F149" i="23"/>
  <c r="A148" i="23"/>
  <c r="F148" i="23"/>
  <c r="F203" i="23"/>
  <c r="A203" i="23"/>
  <c r="A98" i="23"/>
  <c r="F98" i="23"/>
  <c r="F154" i="23"/>
  <c r="A154" i="23"/>
  <c r="A199" i="23"/>
  <c r="F199" i="23"/>
  <c r="F205" i="23"/>
  <c r="A205" i="23"/>
  <c r="F156" i="23"/>
  <c r="A156" i="23"/>
  <c r="A204" i="23"/>
  <c r="F204" i="23"/>
  <c r="F207" i="23"/>
  <c r="A207" i="23"/>
  <c r="F241" i="23" l="1"/>
  <c r="A241" i="23"/>
  <c r="F222" i="23"/>
  <c r="A222" i="23"/>
  <c r="F220" i="23"/>
  <c r="A220" i="23"/>
  <c r="F221" i="23"/>
  <c r="A221" i="23"/>
  <c r="F219" i="23"/>
  <c r="A219" i="23"/>
  <c r="F224" i="23"/>
  <c r="A224" i="23"/>
  <c r="F226" i="23"/>
  <c r="A226" i="23"/>
  <c r="F218" i="23"/>
  <c r="A218" i="23"/>
  <c r="F217" i="23"/>
  <c r="A217" i="23"/>
  <c r="F216" i="23"/>
  <c r="A216" i="23"/>
  <c r="F234" i="23" l="1"/>
  <c r="A234" i="23"/>
  <c r="F236" i="23"/>
  <c r="A236" i="23"/>
  <c r="F237" i="23"/>
  <c r="A237" i="23"/>
  <c r="F238" i="23"/>
  <c r="A238" i="23"/>
  <c r="F235" i="23"/>
  <c r="A235" i="23"/>
  <c r="A244" i="23"/>
  <c r="A262" i="23" s="1"/>
  <c r="F244" i="23"/>
  <c r="F242" i="23"/>
  <c r="A242" i="23"/>
  <c r="F239" i="23"/>
  <c r="A239" i="23"/>
  <c r="F240" i="23"/>
  <c r="A240" i="23"/>
  <c r="C13" i="23"/>
  <c r="C14" i="23"/>
  <c r="A256" i="23" l="1"/>
  <c r="F256" i="23"/>
</calcChain>
</file>

<file path=xl/sharedStrings.xml><?xml version="1.0" encoding="utf-8"?>
<sst xmlns="http://schemas.openxmlformats.org/spreadsheetml/2006/main" count="512" uniqueCount="62">
  <si>
    <t>NO</t>
  </si>
  <si>
    <t>NAMA</t>
  </si>
  <si>
    <t>JAM</t>
  </si>
  <si>
    <t>JABATAN</t>
  </si>
  <si>
    <t>TILAWATI</t>
  </si>
  <si>
    <t>LAIN-LAIN</t>
  </si>
  <si>
    <t>JUMLAH</t>
  </si>
  <si>
    <t>TOTAL</t>
  </si>
  <si>
    <t>SISA</t>
  </si>
  <si>
    <t>SAHRONI</t>
  </si>
  <si>
    <t>SITI MUNFARIDAH</t>
  </si>
  <si>
    <t>KHUSNUL ADIBAH</t>
  </si>
  <si>
    <t>EVI NUNING</t>
  </si>
  <si>
    <t>MINUK IKA W</t>
  </si>
  <si>
    <t>SUMARMI</t>
  </si>
  <si>
    <t>YULIANA</t>
  </si>
  <si>
    <t>LIYA SQ</t>
  </si>
  <si>
    <t>M. KHOIRI</t>
  </si>
  <si>
    <t>NURUL HIDAYAH</t>
  </si>
  <si>
    <t>NURUL LATIFAH</t>
  </si>
  <si>
    <t>CHUSNI K</t>
  </si>
  <si>
    <t>SHOLIKHATI</t>
  </si>
  <si>
    <t>Kepala Madrasah</t>
  </si>
  <si>
    <t>Bendahara</t>
  </si>
  <si>
    <t>TTD</t>
  </si>
  <si>
    <t>JAM GAJI</t>
  </si>
  <si>
    <t>MASA KERJA (TH)</t>
  </si>
  <si>
    <t>Mengetahui,</t>
  </si>
  <si>
    <t>SAHRONI,S.Pd.I</t>
  </si>
  <si>
    <t>NURUL HIDAYAH,S.Pd.I,MA</t>
  </si>
  <si>
    <t>SLIP GAJI</t>
  </si>
  <si>
    <t>:</t>
  </si>
  <si>
    <t>AHMAD SHODIQ</t>
  </si>
  <si>
    <t>NUR RATNA</t>
  </si>
  <si>
    <t>MUH. ZUHDI AR</t>
  </si>
  <si>
    <t>M. SAID</t>
  </si>
  <si>
    <t>NURUL AIN</t>
  </si>
  <si>
    <t>CHAYUL MU'AFA</t>
  </si>
  <si>
    <t>tanggal GAJI</t>
  </si>
  <si>
    <t>TMT</t>
  </si>
  <si>
    <t>AZAN T</t>
  </si>
  <si>
    <t>Daftar Gaji Guru dan Pegawai MIS Nurul Islam labruk Kidul</t>
  </si>
  <si>
    <t>Potongan</t>
  </si>
  <si>
    <t>NURIA RIMADHANI</t>
  </si>
  <si>
    <t>MOKH. M JAUHARI</t>
  </si>
  <si>
    <t>INATUL H</t>
  </si>
  <si>
    <t>YULIA A</t>
  </si>
  <si>
    <t>AGUSTIM</t>
  </si>
  <si>
    <t>AGUS SUSANTO</t>
  </si>
  <si>
    <t>GURU TILAWATI</t>
  </si>
  <si>
    <t>ST. QIBTIYAH</t>
  </si>
  <si>
    <t>GAJI MENGAJAR</t>
  </si>
  <si>
    <t>MASA KERJA1</t>
  </si>
  <si>
    <t>MASA KERJA2</t>
  </si>
  <si>
    <t>KEBERSIHAN + SATPAM</t>
  </si>
  <si>
    <t>P. SHAIKU SATPAM</t>
  </si>
  <si>
    <t>P. SHAIKU KEBERSIHAN</t>
  </si>
  <si>
    <t>loyalitas</t>
  </si>
  <si>
    <t>keaktifan</t>
  </si>
  <si>
    <t>total</t>
  </si>
  <si>
    <t>wali kelas</t>
  </si>
  <si>
    <t xml:space="preserve">POTONGAN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</si>
</sst>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Rp&quot;* #,##0.00_);_(&quot;Rp&quot;* \(#,##0.00\);_(&quot;Rp&quot;* &quot;-&quot;??_);_(@_)"/>
    <numFmt numFmtId="164" formatCode="_-&quot;Rp&quot;* #,##0_-;\-&quot;Rp&quot;* #,##0_-;_-&quot;Rp&quot;* &quot;-&quot;_-;_-@_-"/>
    <numFmt numFmtId="165" formatCode="_(&quot;Rp&quot;\ * #,##0_);_(&quot;Rp&quot;\ * \(#,##0\);_(&quot;Rp&quot;\ * &quot;-&quot;_);_(@_)"/>
    <numFmt numFmtId="166" formatCode="[$-421]dd\ mmmm\ yyyy;@"/>
    <numFmt numFmtId="167" formatCode="mmmm\ yyyy;@"/>
  </numFmts>
  <fonts count="12" x14ac:knownFonts="1">
    <font>
      <sz val="11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20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4" fontId="0" fillId="0" borderId="1" xfId="0" applyNumberFormat="1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14" fontId="0" fillId="0" borderId="0" xfId="0" applyNumberFormat="1"/>
    <xf numFmtId="44" fontId="0" fillId="0" borderId="0" xfId="0" applyNumberFormat="1" applyAlignment="1">
      <alignment vertical="center"/>
    </xf>
    <xf numFmtId="167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4" fontId="5" fillId="0" borderId="1" xfId="0" applyNumberFormat="1" applyFont="1" applyBorder="1"/>
    <xf numFmtId="166" fontId="6" fillId="0" borderId="2" xfId="0" applyNumberFormat="1" applyFont="1" applyBorder="1" applyAlignment="1">
      <alignment horizontal="center" vertical="center" shrinkToFit="1"/>
    </xf>
    <xf numFmtId="44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166" fontId="6" fillId="0" borderId="1" xfId="0" applyNumberFormat="1" applyFont="1" applyBorder="1" applyAlignment="1">
      <alignment horizontal="center" vertical="center" shrinkToFit="1"/>
    </xf>
    <xf numFmtId="166" fontId="6" fillId="2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shrinkToFit="1"/>
    </xf>
    <xf numFmtId="0" fontId="7" fillId="3" borderId="0" xfId="0" applyFont="1" applyFill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65" fontId="10" fillId="0" borderId="5" xfId="0" applyNumberFormat="1" applyFont="1" applyBorder="1" applyAlignment="1">
      <alignment horizontal="right" vertical="center"/>
    </xf>
    <xf numFmtId="165" fontId="9" fillId="0" borderId="6" xfId="0" applyNumberFormat="1" applyFont="1" applyBorder="1" applyAlignment="1">
      <alignment horizontal="right" vertical="center"/>
    </xf>
    <xf numFmtId="165" fontId="9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65" fontId="9" fillId="0" borderId="8" xfId="0" applyNumberFormat="1" applyFont="1" applyBorder="1" applyAlignment="1">
      <alignment horizontal="right" vertical="center"/>
    </xf>
    <xf numFmtId="165" fontId="10" fillId="0" borderId="1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vertical="center"/>
    </xf>
    <xf numFmtId="165" fontId="9" fillId="0" borderId="5" xfId="0" applyNumberFormat="1" applyFont="1" applyBorder="1" applyAlignment="1">
      <alignment horizontal="right" vertical="center"/>
    </xf>
    <xf numFmtId="44" fontId="8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right" vertical="center"/>
    </xf>
    <xf numFmtId="0" fontId="9" fillId="0" borderId="3" xfId="0" applyFont="1" applyBorder="1"/>
    <xf numFmtId="0" fontId="9" fillId="0" borderId="4" xfId="0" applyFont="1" applyBorder="1"/>
    <xf numFmtId="0" fontId="9" fillId="0" borderId="0" xfId="0" applyFont="1"/>
    <xf numFmtId="165" fontId="11" fillId="0" borderId="5" xfId="0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/>
    <xf numFmtId="167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106456</xdr:colOff>
      <xdr:row>3</xdr:row>
      <xdr:rowOff>5603</xdr:rowOff>
    </xdr:from>
    <xdr:to>
      <xdr:col>21</xdr:col>
      <xdr:colOff>1025338</xdr:colOff>
      <xdr:row>7</xdr:row>
      <xdr:rowOff>84044</xdr:rowOff>
    </xdr:to>
    <xdr:sp macro="" textlink="">
      <xdr:nvSpPr>
        <xdr:cNvPr id="2" name="Arrow: Chevron 1">
          <a:extLst>
            <a:ext uri="{FF2B5EF4-FFF2-40B4-BE49-F238E27FC236}">
              <a16:creationId xmlns:a16="http://schemas.microsoft.com/office/drawing/2014/main" id="{C6548F0E-1726-4934-A450-4328C1C344EA}"/>
            </a:ext>
          </a:extLst>
        </xdr:cNvPr>
        <xdr:cNvSpPr/>
      </xdr:nvSpPr>
      <xdr:spPr>
        <a:xfrm rot="16200000">
          <a:off x="17806147" y="795618"/>
          <a:ext cx="952500" cy="918882"/>
        </a:xfrm>
        <a:prstGeom prst="chevron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 fPrintsWithSheet="0"/>
  </xdr:twoCellAnchor>
  <xdr:oneCellAnchor>
    <xdr:from>
      <xdr:col>21</xdr:col>
      <xdr:colOff>73977</xdr:colOff>
      <xdr:row>0</xdr:row>
      <xdr:rowOff>0</xdr:rowOff>
    </xdr:from>
    <xdr:ext cx="2682721" cy="40543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5DF368C-31F5-4DF1-92F9-1080E29F9BBC}"/>
            </a:ext>
          </a:extLst>
        </xdr:cNvPr>
        <xdr:cNvSpPr/>
      </xdr:nvSpPr>
      <xdr:spPr>
        <a:xfrm>
          <a:off x="22410773" y="0"/>
          <a:ext cx="2682721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GANTI TANGGAL DISINI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57"/>
  <sheetViews>
    <sheetView tabSelected="1" view="pageBreakPreview" zoomScale="71" zoomScaleNormal="100" zoomScaleSheetLayoutView="71" workbookViewId="0">
      <pane xSplit="2" ySplit="5" topLeftCell="I19" activePane="bottomRight" state="frozen"/>
      <selection pane="topRight" activeCell="C1" sqref="C1"/>
      <selection pane="bottomLeft" activeCell="A6" sqref="A6"/>
      <selection pane="bottomRight" activeCell="O25" sqref="O25"/>
    </sheetView>
  </sheetViews>
  <sheetFormatPr defaultRowHeight="15" x14ac:dyDescent="0.25"/>
  <cols>
    <col min="1" max="1" width="4.140625" bestFit="1" customWidth="1"/>
    <col min="2" max="2" width="21.7109375" customWidth="1"/>
    <col min="3" max="3" width="6" style="2" customWidth="1"/>
    <col min="4" max="4" width="5.5703125" bestFit="1" customWidth="1"/>
    <col min="5" max="5" width="18" bestFit="1" customWidth="1"/>
    <col min="6" max="6" width="19.85546875" bestFit="1" customWidth="1"/>
    <col min="7" max="7" width="8" style="2" customWidth="1"/>
    <col min="8" max="8" width="16.7109375" customWidth="1"/>
    <col min="9" max="9" width="16.5703125" customWidth="1"/>
    <col min="10" max="10" width="18.5703125" customWidth="1"/>
    <col min="11" max="11" width="18.42578125" customWidth="1"/>
    <col min="12" max="12" width="17.140625" customWidth="1"/>
    <col min="13" max="13" width="18" bestFit="1" customWidth="1"/>
    <col min="14" max="14" width="18.140625" customWidth="1"/>
    <col min="15" max="15" width="18" customWidth="1"/>
    <col min="16" max="16" width="19" customWidth="1"/>
    <col min="17" max="17" width="12.7109375" customWidth="1"/>
    <col min="18" max="18" width="21.28515625" bestFit="1" customWidth="1"/>
    <col min="19" max="20" width="21.28515625" customWidth="1"/>
    <col min="21" max="21" width="18" bestFit="1" customWidth="1"/>
    <col min="22" max="22" width="26.28515625" bestFit="1" customWidth="1"/>
  </cols>
  <sheetData>
    <row r="1" spans="1:22" ht="26.25" x14ac:dyDescent="0.4">
      <c r="A1" s="49" t="s">
        <v>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V1" s="21"/>
    </row>
    <row r="2" spans="1:22" ht="23.25" x14ac:dyDescent="0.35">
      <c r="A2" s="49" t="str">
        <f>"Bulan "&amp;TEXT(V2,"mmmm yyyy")</f>
        <v>Bulan Juli 2019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U2" s="45">
        <f>V2+180</f>
        <v>43857</v>
      </c>
      <c r="V2" s="7">
        <v>43677</v>
      </c>
    </row>
    <row r="4" spans="1:22" ht="15" customHeight="1" x14ac:dyDescent="0.25">
      <c r="A4" s="50" t="s">
        <v>0</v>
      </c>
      <c r="B4" s="50" t="s">
        <v>1</v>
      </c>
      <c r="C4" s="50" t="s">
        <v>2</v>
      </c>
      <c r="D4" s="50" t="s">
        <v>25</v>
      </c>
      <c r="E4" s="50" t="s">
        <v>51</v>
      </c>
      <c r="F4" s="50" t="s">
        <v>39</v>
      </c>
      <c r="G4" s="50" t="s">
        <v>26</v>
      </c>
      <c r="H4" s="47"/>
      <c r="I4" s="47"/>
      <c r="J4" s="47"/>
      <c r="K4" s="47"/>
      <c r="L4" s="47"/>
      <c r="M4" s="47"/>
      <c r="N4" s="50" t="s">
        <v>7</v>
      </c>
      <c r="O4" s="51" t="s">
        <v>61</v>
      </c>
      <c r="P4" s="50" t="s">
        <v>8</v>
      </c>
      <c r="Q4" s="52" t="s">
        <v>24</v>
      </c>
      <c r="R4" s="50" t="s">
        <v>53</v>
      </c>
      <c r="S4" s="50" t="s">
        <v>57</v>
      </c>
      <c r="T4" s="50" t="s">
        <v>58</v>
      </c>
      <c r="U4" s="50" t="s">
        <v>59</v>
      </c>
    </row>
    <row r="5" spans="1:22" ht="15.75" x14ac:dyDescent="0.25">
      <c r="A5" s="50"/>
      <c r="B5" s="50"/>
      <c r="C5" s="50"/>
      <c r="D5" s="50"/>
      <c r="E5" s="50"/>
      <c r="F5" s="50"/>
      <c r="G5" s="50"/>
      <c r="H5" s="46" t="s">
        <v>52</v>
      </c>
      <c r="I5" s="46" t="s">
        <v>60</v>
      </c>
      <c r="J5" s="46" t="s">
        <v>3</v>
      </c>
      <c r="K5" s="46" t="s">
        <v>4</v>
      </c>
      <c r="L5" s="46" t="s">
        <v>5</v>
      </c>
      <c r="M5" s="46" t="s">
        <v>6</v>
      </c>
      <c r="N5" s="50"/>
      <c r="O5" s="51"/>
      <c r="P5" s="50"/>
      <c r="Q5" s="52"/>
      <c r="R5" s="50"/>
      <c r="S5" s="50"/>
      <c r="T5" s="50"/>
      <c r="U5" s="50"/>
    </row>
    <row r="6" spans="1:22" ht="19.5" customHeight="1" x14ac:dyDescent="0.25">
      <c r="A6" s="8">
        <v>1</v>
      </c>
      <c r="B6" s="9" t="s">
        <v>9</v>
      </c>
      <c r="C6" s="8"/>
      <c r="D6" s="8"/>
      <c r="E6" s="10">
        <f>SUM(D6*15000)</f>
        <v>0</v>
      </c>
      <c r="F6" s="11">
        <v>35652</v>
      </c>
      <c r="G6" s="8">
        <f t="shared" ref="G6:G27" si="0">DATEDIF(F6,$U$2,"y")</f>
        <v>22</v>
      </c>
      <c r="H6" s="10">
        <f t="shared" ref="H6:H25" si="1">G6*5000</f>
        <v>110000</v>
      </c>
      <c r="I6" s="10"/>
      <c r="J6" s="10">
        <v>600000</v>
      </c>
      <c r="K6" s="10">
        <v>150000</v>
      </c>
      <c r="L6" s="10">
        <v>250000</v>
      </c>
      <c r="M6" s="10">
        <f t="shared" ref="M6:M34" si="2">SUM(H6:L6)</f>
        <v>1110000</v>
      </c>
      <c r="N6" s="12">
        <f t="shared" ref="N6:N34" si="3">SUM(M6,E6)</f>
        <v>1110000</v>
      </c>
      <c r="O6" s="10"/>
      <c r="P6" s="43">
        <f>N6-O6</f>
        <v>1110000</v>
      </c>
      <c r="Q6" s="13"/>
      <c r="R6" s="10">
        <f t="shared" ref="R6:R33" si="4">IF(G6&gt;5,150000,100000)</f>
        <v>150000</v>
      </c>
      <c r="S6" s="10">
        <v>100000</v>
      </c>
      <c r="T6" s="10"/>
      <c r="U6" s="10">
        <f>SUM(P6,R6:T6)</f>
        <v>1360000</v>
      </c>
      <c r="V6" s="1"/>
    </row>
    <row r="7" spans="1:22" ht="19.5" customHeight="1" x14ac:dyDescent="0.25">
      <c r="A7" s="8">
        <v>2</v>
      </c>
      <c r="B7" s="9" t="s">
        <v>11</v>
      </c>
      <c r="C7" s="8">
        <v>33</v>
      </c>
      <c r="D7" s="8">
        <v>9</v>
      </c>
      <c r="E7" s="10">
        <f>SUM(D7*15000)</f>
        <v>135000</v>
      </c>
      <c r="F7" s="14">
        <v>38353</v>
      </c>
      <c r="G7" s="8">
        <f t="shared" si="0"/>
        <v>15</v>
      </c>
      <c r="H7" s="10">
        <f t="shared" si="1"/>
        <v>75000</v>
      </c>
      <c r="I7" s="10">
        <v>100000</v>
      </c>
      <c r="J7" s="10"/>
      <c r="K7" s="10">
        <v>150000</v>
      </c>
      <c r="L7" s="10">
        <v>150000</v>
      </c>
      <c r="M7" s="10">
        <f t="shared" si="2"/>
        <v>475000</v>
      </c>
      <c r="N7" s="12">
        <f t="shared" si="3"/>
        <v>610000</v>
      </c>
      <c r="O7" s="10"/>
      <c r="P7" s="43">
        <f t="shared" ref="P7:P32" si="5">N7-O7</f>
        <v>610000</v>
      </c>
      <c r="Q7" s="13"/>
      <c r="R7" s="10">
        <f t="shared" si="4"/>
        <v>150000</v>
      </c>
      <c r="S7" s="10"/>
      <c r="T7" s="10"/>
      <c r="U7" s="10">
        <f t="shared" ref="U7:U35" si="6">SUM(P7,R7:T7)</f>
        <v>760000</v>
      </c>
      <c r="V7" s="1"/>
    </row>
    <row r="8" spans="1:22" ht="19.5" customHeight="1" x14ac:dyDescent="0.25">
      <c r="A8" s="8">
        <v>3</v>
      </c>
      <c r="B8" s="9" t="s">
        <v>12</v>
      </c>
      <c r="C8" s="8">
        <v>33</v>
      </c>
      <c r="D8" s="8">
        <v>33</v>
      </c>
      <c r="E8" s="10">
        <f t="shared" ref="E8:E23" si="7">SUM(D8*15000)</f>
        <v>495000</v>
      </c>
      <c r="F8" s="14">
        <v>40737</v>
      </c>
      <c r="G8" s="8">
        <f t="shared" si="0"/>
        <v>8</v>
      </c>
      <c r="H8" s="10">
        <f t="shared" si="1"/>
        <v>40000</v>
      </c>
      <c r="I8" s="10">
        <v>100000</v>
      </c>
      <c r="J8" s="10"/>
      <c r="K8" s="10">
        <v>150000</v>
      </c>
      <c r="L8" s="10"/>
      <c r="M8" s="10">
        <f t="shared" si="2"/>
        <v>290000</v>
      </c>
      <c r="N8" s="12">
        <f t="shared" si="3"/>
        <v>785000</v>
      </c>
      <c r="O8" s="10"/>
      <c r="P8" s="43">
        <f t="shared" si="5"/>
        <v>785000</v>
      </c>
      <c r="Q8" s="13"/>
      <c r="R8" s="10">
        <f t="shared" si="4"/>
        <v>150000</v>
      </c>
      <c r="S8" s="10"/>
      <c r="T8" s="10"/>
      <c r="U8" s="10">
        <f t="shared" si="6"/>
        <v>935000</v>
      </c>
      <c r="V8" s="1"/>
    </row>
    <row r="9" spans="1:22" ht="19.5" customHeight="1" x14ac:dyDescent="0.25">
      <c r="A9" s="8">
        <v>4</v>
      </c>
      <c r="B9" s="9" t="s">
        <v>10</v>
      </c>
      <c r="C9" s="8">
        <v>33</v>
      </c>
      <c r="D9" s="8">
        <v>33</v>
      </c>
      <c r="E9" s="10">
        <f t="shared" si="7"/>
        <v>495000</v>
      </c>
      <c r="F9" s="15">
        <v>39722</v>
      </c>
      <c r="G9" s="8">
        <f t="shared" si="0"/>
        <v>11</v>
      </c>
      <c r="H9" s="10">
        <f t="shared" si="1"/>
        <v>55000</v>
      </c>
      <c r="I9" s="10">
        <v>100000</v>
      </c>
      <c r="J9" s="10"/>
      <c r="K9" s="10">
        <v>150000</v>
      </c>
      <c r="L9" s="10"/>
      <c r="M9" s="10">
        <f t="shared" si="2"/>
        <v>305000</v>
      </c>
      <c r="N9" s="12">
        <f t="shared" si="3"/>
        <v>800000</v>
      </c>
      <c r="O9" s="10"/>
      <c r="P9" s="43">
        <f t="shared" si="5"/>
        <v>800000</v>
      </c>
      <c r="Q9" s="13"/>
      <c r="R9" s="10">
        <f t="shared" si="4"/>
        <v>150000</v>
      </c>
      <c r="S9" s="10"/>
      <c r="T9" s="10"/>
      <c r="U9" s="10">
        <f t="shared" si="6"/>
        <v>950000</v>
      </c>
      <c r="V9" s="1"/>
    </row>
    <row r="10" spans="1:22" ht="19.5" customHeight="1" x14ac:dyDescent="0.25">
      <c r="A10" s="8">
        <v>5</v>
      </c>
      <c r="B10" s="9" t="s">
        <v>13</v>
      </c>
      <c r="C10" s="8">
        <v>29</v>
      </c>
      <c r="D10" s="8">
        <v>5</v>
      </c>
      <c r="E10" s="10">
        <f t="shared" si="7"/>
        <v>75000</v>
      </c>
      <c r="F10" s="14">
        <v>36380</v>
      </c>
      <c r="G10" s="8">
        <f t="shared" si="0"/>
        <v>20</v>
      </c>
      <c r="H10" s="10">
        <f t="shared" si="1"/>
        <v>100000</v>
      </c>
      <c r="I10" s="10">
        <v>100000</v>
      </c>
      <c r="J10" s="10"/>
      <c r="K10" s="10">
        <v>150000</v>
      </c>
      <c r="L10" s="10">
        <v>150000</v>
      </c>
      <c r="M10" s="10">
        <f t="shared" si="2"/>
        <v>500000</v>
      </c>
      <c r="N10" s="12">
        <f t="shared" si="3"/>
        <v>575000</v>
      </c>
      <c r="O10" s="10"/>
      <c r="P10" s="43">
        <f t="shared" si="5"/>
        <v>575000</v>
      </c>
      <c r="Q10" s="13"/>
      <c r="R10" s="10">
        <f t="shared" si="4"/>
        <v>150000</v>
      </c>
      <c r="S10" s="10"/>
      <c r="T10" s="10"/>
      <c r="U10" s="10">
        <f t="shared" si="6"/>
        <v>725000</v>
      </c>
      <c r="V10" s="1"/>
    </row>
    <row r="11" spans="1:22" ht="19.5" customHeight="1" x14ac:dyDescent="0.25">
      <c r="A11" s="8">
        <v>6</v>
      </c>
      <c r="B11" s="9" t="s">
        <v>19</v>
      </c>
      <c r="C11" s="8">
        <v>29</v>
      </c>
      <c r="D11" s="8">
        <v>29</v>
      </c>
      <c r="E11" s="10">
        <f t="shared" si="7"/>
        <v>435000</v>
      </c>
      <c r="F11" s="14">
        <v>40737</v>
      </c>
      <c r="G11" s="8">
        <f t="shared" si="0"/>
        <v>8</v>
      </c>
      <c r="H11" s="10">
        <f t="shared" si="1"/>
        <v>40000</v>
      </c>
      <c r="I11" s="10">
        <v>100000</v>
      </c>
      <c r="J11" s="10"/>
      <c r="K11" s="10">
        <v>150000</v>
      </c>
      <c r="L11" s="10"/>
      <c r="M11" s="10">
        <f t="shared" si="2"/>
        <v>290000</v>
      </c>
      <c r="N11" s="12">
        <f t="shared" si="3"/>
        <v>725000</v>
      </c>
      <c r="O11" s="10"/>
      <c r="P11" s="43">
        <f t="shared" si="5"/>
        <v>725000</v>
      </c>
      <c r="Q11" s="13"/>
      <c r="R11" s="10">
        <f t="shared" si="4"/>
        <v>150000</v>
      </c>
      <c r="S11" s="10"/>
      <c r="T11" s="10"/>
      <c r="U11" s="10">
        <f t="shared" si="6"/>
        <v>875000</v>
      </c>
      <c r="V11" s="1"/>
    </row>
    <row r="12" spans="1:22" ht="19.5" customHeight="1" x14ac:dyDescent="0.25">
      <c r="A12" s="8">
        <v>7</v>
      </c>
      <c r="B12" s="9" t="s">
        <v>17</v>
      </c>
      <c r="C12" s="8">
        <v>27</v>
      </c>
      <c r="D12" s="8">
        <v>3</v>
      </c>
      <c r="E12" s="10">
        <f t="shared" si="7"/>
        <v>45000</v>
      </c>
      <c r="F12" s="14">
        <v>38353</v>
      </c>
      <c r="G12" s="8">
        <f t="shared" si="0"/>
        <v>15</v>
      </c>
      <c r="H12" s="10">
        <f t="shared" si="1"/>
        <v>75000</v>
      </c>
      <c r="I12" s="10">
        <v>100000</v>
      </c>
      <c r="J12" s="10"/>
      <c r="K12" s="10">
        <v>150000</v>
      </c>
      <c r="L12" s="10">
        <v>150000</v>
      </c>
      <c r="M12" s="10">
        <f t="shared" si="2"/>
        <v>475000</v>
      </c>
      <c r="N12" s="12">
        <f t="shared" si="3"/>
        <v>520000</v>
      </c>
      <c r="O12" s="10"/>
      <c r="P12" s="43">
        <f t="shared" si="5"/>
        <v>520000</v>
      </c>
      <c r="Q12" s="13"/>
      <c r="R12" s="10">
        <f t="shared" si="4"/>
        <v>150000</v>
      </c>
      <c r="S12" s="10"/>
      <c r="T12" s="10">
        <v>50000</v>
      </c>
      <c r="U12" s="10">
        <f t="shared" si="6"/>
        <v>720000</v>
      </c>
      <c r="V12" s="1"/>
    </row>
    <row r="13" spans="1:22" ht="19.5" customHeight="1" x14ac:dyDescent="0.25">
      <c r="A13" s="8">
        <v>8</v>
      </c>
      <c r="B13" s="9" t="s">
        <v>14</v>
      </c>
      <c r="C13" s="8">
        <v>27</v>
      </c>
      <c r="D13" s="8">
        <v>3</v>
      </c>
      <c r="E13" s="10">
        <f t="shared" si="7"/>
        <v>45000</v>
      </c>
      <c r="F13" s="14">
        <v>33798</v>
      </c>
      <c r="G13" s="8">
        <f t="shared" si="0"/>
        <v>27</v>
      </c>
      <c r="H13" s="10">
        <f t="shared" si="1"/>
        <v>135000</v>
      </c>
      <c r="I13" s="10">
        <v>100000</v>
      </c>
      <c r="J13" s="10"/>
      <c r="K13" s="10">
        <v>150000</v>
      </c>
      <c r="L13" s="10">
        <v>150000</v>
      </c>
      <c r="M13" s="10">
        <f t="shared" si="2"/>
        <v>535000</v>
      </c>
      <c r="N13" s="12">
        <f t="shared" si="3"/>
        <v>580000</v>
      </c>
      <c r="O13" s="10"/>
      <c r="P13" s="43">
        <f t="shared" si="5"/>
        <v>580000</v>
      </c>
      <c r="Q13" s="13"/>
      <c r="R13" s="10">
        <f t="shared" si="4"/>
        <v>150000</v>
      </c>
      <c r="S13" s="10"/>
      <c r="T13" s="10"/>
      <c r="U13" s="10">
        <f t="shared" si="6"/>
        <v>730000</v>
      </c>
      <c r="V13" s="1"/>
    </row>
    <row r="14" spans="1:22" ht="19.5" customHeight="1" x14ac:dyDescent="0.25">
      <c r="A14" s="8">
        <v>9</v>
      </c>
      <c r="B14" s="9" t="s">
        <v>20</v>
      </c>
      <c r="C14" s="8">
        <v>22</v>
      </c>
      <c r="D14" s="8">
        <v>22</v>
      </c>
      <c r="E14" s="10">
        <f>SUM(D14*15000)</f>
        <v>330000</v>
      </c>
      <c r="F14" s="14">
        <v>39298</v>
      </c>
      <c r="G14" s="8">
        <f t="shared" si="0"/>
        <v>12</v>
      </c>
      <c r="H14" s="10">
        <f t="shared" si="1"/>
        <v>60000</v>
      </c>
      <c r="I14" s="10"/>
      <c r="J14" s="10">
        <v>250000</v>
      </c>
      <c r="K14" s="10">
        <v>150000</v>
      </c>
      <c r="L14" s="10">
        <v>50000</v>
      </c>
      <c r="M14" s="10">
        <f t="shared" si="2"/>
        <v>510000</v>
      </c>
      <c r="N14" s="12">
        <f t="shared" si="3"/>
        <v>840000</v>
      </c>
      <c r="O14" s="10">
        <v>70000</v>
      </c>
      <c r="P14" s="43">
        <f t="shared" si="5"/>
        <v>770000</v>
      </c>
      <c r="Q14" s="13"/>
      <c r="R14" s="10">
        <f t="shared" si="4"/>
        <v>150000</v>
      </c>
      <c r="S14" s="10">
        <v>100000</v>
      </c>
      <c r="T14" s="10"/>
      <c r="U14" s="10">
        <f t="shared" si="6"/>
        <v>1020000</v>
      </c>
      <c r="V14" s="1"/>
    </row>
    <row r="15" spans="1:22" ht="19.5" customHeight="1" x14ac:dyDescent="0.25">
      <c r="A15" s="8">
        <v>10</v>
      </c>
      <c r="B15" s="9" t="s">
        <v>16</v>
      </c>
      <c r="C15" s="8">
        <v>0</v>
      </c>
      <c r="D15" s="8">
        <v>0</v>
      </c>
      <c r="E15" s="10">
        <f>SUM(D15*10000)</f>
        <v>0</v>
      </c>
      <c r="F15" s="14">
        <v>39613</v>
      </c>
      <c r="G15" s="8">
        <f t="shared" si="0"/>
        <v>11</v>
      </c>
      <c r="H15" s="10">
        <f t="shared" si="1"/>
        <v>55000</v>
      </c>
      <c r="I15" s="10"/>
      <c r="J15" s="10"/>
      <c r="K15" s="10"/>
      <c r="L15" s="10"/>
      <c r="M15" s="10">
        <f t="shared" si="2"/>
        <v>55000</v>
      </c>
      <c r="N15" s="12">
        <f t="shared" si="3"/>
        <v>55000</v>
      </c>
      <c r="O15" s="10"/>
      <c r="P15" s="43">
        <f t="shared" si="5"/>
        <v>55000</v>
      </c>
      <c r="Q15" s="13"/>
      <c r="R15" s="10">
        <f t="shared" si="4"/>
        <v>150000</v>
      </c>
      <c r="S15" s="10"/>
      <c r="T15" s="10"/>
      <c r="U15" s="10">
        <f t="shared" si="6"/>
        <v>205000</v>
      </c>
      <c r="V15" s="1"/>
    </row>
    <row r="16" spans="1:22" ht="19.5" customHeight="1" x14ac:dyDescent="0.25">
      <c r="A16" s="8">
        <v>11</v>
      </c>
      <c r="B16" s="9" t="s">
        <v>32</v>
      </c>
      <c r="C16" s="8">
        <v>28</v>
      </c>
      <c r="D16" s="8">
        <v>28</v>
      </c>
      <c r="E16" s="10">
        <f t="shared" si="7"/>
        <v>420000</v>
      </c>
      <c r="F16" s="14">
        <v>39128</v>
      </c>
      <c r="G16" s="8">
        <f t="shared" si="0"/>
        <v>12</v>
      </c>
      <c r="H16" s="10">
        <f t="shared" si="1"/>
        <v>60000</v>
      </c>
      <c r="I16" s="10">
        <v>100000</v>
      </c>
      <c r="J16" s="10">
        <v>100000</v>
      </c>
      <c r="K16" s="10">
        <v>150000</v>
      </c>
      <c r="L16" s="10"/>
      <c r="M16" s="10">
        <f t="shared" si="2"/>
        <v>410000</v>
      </c>
      <c r="N16" s="12">
        <f t="shared" si="3"/>
        <v>830000</v>
      </c>
      <c r="O16" s="10">
        <v>150000</v>
      </c>
      <c r="P16" s="43">
        <f t="shared" si="5"/>
        <v>680000</v>
      </c>
      <c r="Q16" s="13"/>
      <c r="R16" s="10">
        <f t="shared" si="4"/>
        <v>150000</v>
      </c>
      <c r="S16" s="10">
        <v>100000</v>
      </c>
      <c r="T16" s="10"/>
      <c r="U16" s="10">
        <f t="shared" si="6"/>
        <v>930000</v>
      </c>
      <c r="V16" s="1"/>
    </row>
    <row r="17" spans="1:24" ht="19.5" customHeight="1" x14ac:dyDescent="0.25">
      <c r="A17" s="8">
        <v>12</v>
      </c>
      <c r="B17" s="9" t="s">
        <v>33</v>
      </c>
      <c r="C17" s="8">
        <v>28</v>
      </c>
      <c r="D17" s="8">
        <v>28</v>
      </c>
      <c r="E17" s="10">
        <f t="shared" si="7"/>
        <v>420000</v>
      </c>
      <c r="F17" s="14">
        <v>40087</v>
      </c>
      <c r="G17" s="8">
        <f t="shared" si="0"/>
        <v>10</v>
      </c>
      <c r="H17" s="10">
        <f t="shared" si="1"/>
        <v>50000</v>
      </c>
      <c r="I17" s="10">
        <v>100000</v>
      </c>
      <c r="J17" s="10">
        <v>100000</v>
      </c>
      <c r="K17" s="10">
        <v>150000</v>
      </c>
      <c r="L17" s="10"/>
      <c r="M17" s="10">
        <f t="shared" si="2"/>
        <v>400000</v>
      </c>
      <c r="N17" s="12">
        <f t="shared" si="3"/>
        <v>820000</v>
      </c>
      <c r="O17" s="10">
        <v>150000</v>
      </c>
      <c r="P17" s="43">
        <f t="shared" si="5"/>
        <v>670000</v>
      </c>
      <c r="Q17" s="13"/>
      <c r="R17" s="10">
        <f t="shared" si="4"/>
        <v>150000</v>
      </c>
      <c r="S17" s="10">
        <v>100000</v>
      </c>
      <c r="T17" s="10"/>
      <c r="U17" s="10">
        <f t="shared" si="6"/>
        <v>920000</v>
      </c>
      <c r="V17" s="1"/>
    </row>
    <row r="18" spans="1:24" ht="19.5" customHeight="1" x14ac:dyDescent="0.25">
      <c r="A18" s="8">
        <v>13</v>
      </c>
      <c r="B18" s="9" t="s">
        <v>37</v>
      </c>
      <c r="C18" s="8">
        <v>28</v>
      </c>
      <c r="D18" s="8">
        <v>4</v>
      </c>
      <c r="E18" s="10">
        <f t="shared" si="7"/>
        <v>60000</v>
      </c>
      <c r="F18" s="14">
        <v>36589</v>
      </c>
      <c r="G18" s="8">
        <f t="shared" si="0"/>
        <v>19</v>
      </c>
      <c r="H18" s="10">
        <f t="shared" si="1"/>
        <v>95000</v>
      </c>
      <c r="I18" s="10">
        <v>100000</v>
      </c>
      <c r="J18" s="10"/>
      <c r="K18" s="10">
        <v>150000</v>
      </c>
      <c r="L18" s="10">
        <v>150000</v>
      </c>
      <c r="M18" s="10">
        <f t="shared" si="2"/>
        <v>495000</v>
      </c>
      <c r="N18" s="12">
        <f t="shared" si="3"/>
        <v>555000</v>
      </c>
      <c r="O18" s="10">
        <v>150000</v>
      </c>
      <c r="P18" s="43">
        <f t="shared" si="5"/>
        <v>405000</v>
      </c>
      <c r="Q18" s="13"/>
      <c r="R18" s="10">
        <f t="shared" si="4"/>
        <v>150000</v>
      </c>
      <c r="S18" s="10"/>
      <c r="T18" s="10"/>
      <c r="U18" s="10">
        <f t="shared" si="6"/>
        <v>555000</v>
      </c>
      <c r="V18" s="1"/>
    </row>
    <row r="19" spans="1:24" ht="19.5" customHeight="1" x14ac:dyDescent="0.25">
      <c r="A19" s="8">
        <v>14</v>
      </c>
      <c r="B19" s="9" t="s">
        <v>18</v>
      </c>
      <c r="C19" s="8"/>
      <c r="D19" s="8"/>
      <c r="E19" s="10">
        <f t="shared" si="7"/>
        <v>0</v>
      </c>
      <c r="F19" s="14">
        <v>40360</v>
      </c>
      <c r="G19" s="8">
        <f t="shared" si="0"/>
        <v>9</v>
      </c>
      <c r="H19" s="10">
        <f t="shared" si="1"/>
        <v>45000</v>
      </c>
      <c r="I19" s="10">
        <v>100000</v>
      </c>
      <c r="J19" s="10">
        <v>200000</v>
      </c>
      <c r="K19" s="10">
        <v>150000</v>
      </c>
      <c r="L19" s="10">
        <v>50000</v>
      </c>
      <c r="M19" s="10">
        <f t="shared" si="2"/>
        <v>545000</v>
      </c>
      <c r="N19" s="12">
        <f t="shared" si="3"/>
        <v>545000</v>
      </c>
      <c r="O19" s="10">
        <v>150000</v>
      </c>
      <c r="P19" s="43">
        <f t="shared" si="5"/>
        <v>395000</v>
      </c>
      <c r="Q19" s="13"/>
      <c r="R19" s="10">
        <f t="shared" si="4"/>
        <v>150000</v>
      </c>
      <c r="S19" s="10">
        <v>100000</v>
      </c>
      <c r="T19" s="10"/>
      <c r="U19" s="10">
        <f t="shared" si="6"/>
        <v>645000</v>
      </c>
      <c r="V19" s="1"/>
    </row>
    <row r="20" spans="1:24" ht="19.5" customHeight="1" x14ac:dyDescent="0.25">
      <c r="A20" s="8">
        <v>15</v>
      </c>
      <c r="B20" s="9" t="s">
        <v>35</v>
      </c>
      <c r="C20" s="8">
        <v>30</v>
      </c>
      <c r="D20" s="8">
        <v>30</v>
      </c>
      <c r="E20" s="10">
        <f t="shared" si="7"/>
        <v>450000</v>
      </c>
      <c r="F20" s="14">
        <v>33428</v>
      </c>
      <c r="G20" s="8">
        <f t="shared" si="0"/>
        <v>28</v>
      </c>
      <c r="H20" s="10">
        <f t="shared" si="1"/>
        <v>140000</v>
      </c>
      <c r="I20" s="10"/>
      <c r="J20" s="10"/>
      <c r="K20" s="10"/>
      <c r="L20" s="10"/>
      <c r="M20" s="10">
        <f t="shared" si="2"/>
        <v>140000</v>
      </c>
      <c r="N20" s="12">
        <f t="shared" si="3"/>
        <v>590000</v>
      </c>
      <c r="O20" s="10">
        <v>300000</v>
      </c>
      <c r="P20" s="43">
        <f t="shared" si="5"/>
        <v>290000</v>
      </c>
      <c r="Q20" s="13"/>
      <c r="R20" s="10">
        <f t="shared" si="4"/>
        <v>150000</v>
      </c>
      <c r="S20" s="10"/>
      <c r="T20" s="10"/>
      <c r="U20" s="10">
        <f t="shared" si="6"/>
        <v>440000</v>
      </c>
      <c r="V20" s="1"/>
    </row>
    <row r="21" spans="1:24" ht="19.5" customHeight="1" x14ac:dyDescent="0.25">
      <c r="A21" s="8">
        <v>16</v>
      </c>
      <c r="B21" s="9" t="s">
        <v>15</v>
      </c>
      <c r="C21" s="8">
        <v>30</v>
      </c>
      <c r="D21" s="8">
        <v>30</v>
      </c>
      <c r="E21" s="10">
        <f t="shared" si="7"/>
        <v>450000</v>
      </c>
      <c r="F21" s="14">
        <v>38811</v>
      </c>
      <c r="G21" s="8">
        <f t="shared" si="0"/>
        <v>13</v>
      </c>
      <c r="H21" s="10">
        <f t="shared" si="1"/>
        <v>65000</v>
      </c>
      <c r="I21" s="10"/>
      <c r="J21" s="10"/>
      <c r="K21" s="10">
        <v>150000</v>
      </c>
      <c r="L21" s="10"/>
      <c r="M21" s="10">
        <f t="shared" si="2"/>
        <v>215000</v>
      </c>
      <c r="N21" s="12">
        <f t="shared" si="3"/>
        <v>665000</v>
      </c>
      <c r="O21" s="10"/>
      <c r="P21" s="43">
        <f t="shared" si="5"/>
        <v>665000</v>
      </c>
      <c r="Q21" s="13"/>
      <c r="R21" s="10">
        <f t="shared" si="4"/>
        <v>150000</v>
      </c>
      <c r="S21" s="10"/>
      <c r="T21" s="10"/>
      <c r="U21" s="10">
        <f t="shared" si="6"/>
        <v>815000</v>
      </c>
      <c r="V21" s="1"/>
    </row>
    <row r="22" spans="1:24" ht="19.5" customHeight="1" x14ac:dyDescent="0.25">
      <c r="A22" s="8">
        <v>17</v>
      </c>
      <c r="B22" s="9" t="s">
        <v>34</v>
      </c>
      <c r="C22" s="8">
        <v>30</v>
      </c>
      <c r="D22" s="8">
        <v>30</v>
      </c>
      <c r="E22" s="10">
        <f t="shared" si="7"/>
        <v>450000</v>
      </c>
      <c r="F22" s="14">
        <v>39348</v>
      </c>
      <c r="G22" s="8">
        <f t="shared" si="0"/>
        <v>12</v>
      </c>
      <c r="H22" s="10">
        <f t="shared" si="1"/>
        <v>60000</v>
      </c>
      <c r="I22" s="10"/>
      <c r="J22" s="10"/>
      <c r="K22" s="10"/>
      <c r="L22" s="10"/>
      <c r="M22" s="10">
        <f t="shared" si="2"/>
        <v>60000</v>
      </c>
      <c r="N22" s="12">
        <f t="shared" si="3"/>
        <v>510000</v>
      </c>
      <c r="O22" s="10"/>
      <c r="P22" s="43">
        <f t="shared" si="5"/>
        <v>510000</v>
      </c>
      <c r="Q22" s="13"/>
      <c r="R22" s="10">
        <f t="shared" si="4"/>
        <v>150000</v>
      </c>
      <c r="S22" s="10"/>
      <c r="T22" s="10"/>
      <c r="U22" s="10">
        <f t="shared" si="6"/>
        <v>660000</v>
      </c>
      <c r="V22" s="1"/>
    </row>
    <row r="23" spans="1:24" ht="19.5" customHeight="1" x14ac:dyDescent="0.25">
      <c r="A23" s="8">
        <v>18</v>
      </c>
      <c r="B23" s="9" t="s">
        <v>36</v>
      </c>
      <c r="C23" s="8"/>
      <c r="D23" s="8">
        <v>0</v>
      </c>
      <c r="E23" s="10">
        <f t="shared" si="7"/>
        <v>0</v>
      </c>
      <c r="F23" s="14">
        <v>41640</v>
      </c>
      <c r="G23" s="8">
        <f t="shared" si="0"/>
        <v>6</v>
      </c>
      <c r="H23" s="10">
        <f t="shared" si="1"/>
        <v>30000</v>
      </c>
      <c r="I23" s="10"/>
      <c r="J23" s="10">
        <v>400000</v>
      </c>
      <c r="K23" s="10"/>
      <c r="L23" s="10"/>
      <c r="M23" s="10">
        <f t="shared" si="2"/>
        <v>430000</v>
      </c>
      <c r="N23" s="12">
        <f t="shared" si="3"/>
        <v>430000</v>
      </c>
      <c r="O23" s="10"/>
      <c r="P23" s="43">
        <f t="shared" si="5"/>
        <v>430000</v>
      </c>
      <c r="Q23" s="13"/>
      <c r="R23" s="10">
        <f t="shared" si="4"/>
        <v>150000</v>
      </c>
      <c r="S23" s="10"/>
      <c r="T23" s="10"/>
      <c r="U23" s="10">
        <f t="shared" si="6"/>
        <v>580000</v>
      </c>
      <c r="V23" s="1"/>
    </row>
    <row r="24" spans="1:24" ht="19.5" customHeight="1" x14ac:dyDescent="0.25">
      <c r="A24" s="8">
        <v>19</v>
      </c>
      <c r="B24" s="9" t="s">
        <v>40</v>
      </c>
      <c r="C24" s="8">
        <v>27</v>
      </c>
      <c r="D24" s="8">
        <v>27</v>
      </c>
      <c r="E24" s="10">
        <f t="shared" ref="E24" si="8">SUM(D24*15000)</f>
        <v>405000</v>
      </c>
      <c r="F24" s="14">
        <v>40664</v>
      </c>
      <c r="G24" s="8">
        <f t="shared" si="0"/>
        <v>8</v>
      </c>
      <c r="H24" s="10">
        <f t="shared" si="1"/>
        <v>40000</v>
      </c>
      <c r="I24" s="10">
        <v>100000</v>
      </c>
      <c r="J24" s="10"/>
      <c r="K24" s="10">
        <v>150000</v>
      </c>
      <c r="L24" s="10"/>
      <c r="M24" s="10">
        <f t="shared" si="2"/>
        <v>290000</v>
      </c>
      <c r="N24" s="12">
        <f t="shared" si="3"/>
        <v>695000</v>
      </c>
      <c r="O24" s="10">
        <v>150000</v>
      </c>
      <c r="P24" s="43">
        <f t="shared" si="5"/>
        <v>545000</v>
      </c>
      <c r="Q24" s="13"/>
      <c r="R24" s="10">
        <f t="shared" si="4"/>
        <v>150000</v>
      </c>
      <c r="S24" s="10"/>
      <c r="T24" s="10"/>
      <c r="U24" s="10">
        <f t="shared" si="6"/>
        <v>695000</v>
      </c>
      <c r="V24" s="1"/>
    </row>
    <row r="25" spans="1:24" ht="19.5" customHeight="1" x14ac:dyDescent="0.25">
      <c r="A25" s="8">
        <v>20</v>
      </c>
      <c r="B25" s="9" t="s">
        <v>44</v>
      </c>
      <c r="C25" s="8"/>
      <c r="D25" s="8"/>
      <c r="E25" s="10">
        <f t="shared" ref="E25:E26" si="9">SUM(D25*15000)</f>
        <v>0</v>
      </c>
      <c r="F25" s="14">
        <v>42979</v>
      </c>
      <c r="G25" s="8">
        <f t="shared" si="0"/>
        <v>2</v>
      </c>
      <c r="H25" s="10">
        <f t="shared" si="1"/>
        <v>10000</v>
      </c>
      <c r="I25" s="10"/>
      <c r="J25" s="12">
        <v>400000</v>
      </c>
      <c r="K25" s="10"/>
      <c r="L25" s="10">
        <v>50000</v>
      </c>
      <c r="M25" s="10">
        <f t="shared" si="2"/>
        <v>460000</v>
      </c>
      <c r="N25" s="12">
        <f t="shared" si="3"/>
        <v>460000</v>
      </c>
      <c r="O25" s="10"/>
      <c r="P25" s="43">
        <f t="shared" si="5"/>
        <v>460000</v>
      </c>
      <c r="Q25" s="13"/>
      <c r="R25" s="10">
        <f t="shared" si="4"/>
        <v>100000</v>
      </c>
      <c r="S25" s="10">
        <v>100000</v>
      </c>
      <c r="T25" s="10">
        <v>50000</v>
      </c>
      <c r="U25" s="10">
        <f t="shared" si="6"/>
        <v>710000</v>
      </c>
      <c r="V25" s="1"/>
    </row>
    <row r="26" spans="1:24" ht="19.5" customHeight="1" x14ac:dyDescent="0.25">
      <c r="A26" s="8">
        <v>21</v>
      </c>
      <c r="B26" s="9" t="s">
        <v>21</v>
      </c>
      <c r="C26" s="8"/>
      <c r="D26" s="8"/>
      <c r="E26" s="10">
        <f t="shared" si="9"/>
        <v>0</v>
      </c>
      <c r="F26" s="14">
        <v>41275</v>
      </c>
      <c r="G26" s="8">
        <f t="shared" si="0"/>
        <v>7</v>
      </c>
      <c r="H26" s="10"/>
      <c r="I26" s="10"/>
      <c r="J26" s="10">
        <v>400000</v>
      </c>
      <c r="K26" s="10"/>
      <c r="L26" s="10"/>
      <c r="M26" s="10">
        <f t="shared" si="2"/>
        <v>400000</v>
      </c>
      <c r="N26" s="12">
        <f t="shared" si="3"/>
        <v>400000</v>
      </c>
      <c r="O26" s="10"/>
      <c r="P26" s="43">
        <f t="shared" si="5"/>
        <v>400000</v>
      </c>
      <c r="Q26" s="13"/>
      <c r="R26" s="10">
        <f t="shared" si="4"/>
        <v>150000</v>
      </c>
      <c r="S26" s="10"/>
      <c r="T26" s="10"/>
      <c r="U26" s="10">
        <f t="shared" si="6"/>
        <v>550000</v>
      </c>
      <c r="V26" s="1"/>
    </row>
    <row r="27" spans="1:24" ht="19.5" customHeight="1" x14ac:dyDescent="0.25">
      <c r="A27" s="8">
        <v>22</v>
      </c>
      <c r="B27" s="9" t="s">
        <v>43</v>
      </c>
      <c r="C27" s="8"/>
      <c r="D27" s="8"/>
      <c r="E27" s="10">
        <f t="shared" ref="E27:E29" si="10">SUM(D27*15000)</f>
        <v>0</v>
      </c>
      <c r="F27" s="14">
        <v>43298</v>
      </c>
      <c r="G27" s="8">
        <f t="shared" si="0"/>
        <v>1</v>
      </c>
      <c r="H27" s="10">
        <f t="shared" ref="H27:H32" si="11">G27*5000</f>
        <v>5000</v>
      </c>
      <c r="I27" s="10"/>
      <c r="J27" s="12">
        <v>150000</v>
      </c>
      <c r="K27" s="10">
        <v>150000</v>
      </c>
      <c r="L27" s="12"/>
      <c r="M27" s="10">
        <f t="shared" si="2"/>
        <v>305000</v>
      </c>
      <c r="N27" s="12">
        <f t="shared" si="3"/>
        <v>305000</v>
      </c>
      <c r="O27" s="10"/>
      <c r="P27" s="43">
        <f t="shared" si="5"/>
        <v>305000</v>
      </c>
      <c r="Q27" s="13"/>
      <c r="R27" s="10">
        <f t="shared" si="4"/>
        <v>100000</v>
      </c>
      <c r="S27" s="10"/>
      <c r="T27" s="10"/>
      <c r="U27" s="10">
        <f t="shared" si="6"/>
        <v>405000</v>
      </c>
      <c r="V27" s="1"/>
    </row>
    <row r="28" spans="1:24" ht="19.5" customHeight="1" x14ac:dyDescent="0.25">
      <c r="A28" s="8">
        <v>23</v>
      </c>
      <c r="B28" s="9" t="s">
        <v>48</v>
      </c>
      <c r="C28" s="8">
        <v>24</v>
      </c>
      <c r="D28" s="8">
        <v>24</v>
      </c>
      <c r="E28" s="10">
        <f t="shared" si="10"/>
        <v>360000</v>
      </c>
      <c r="F28" s="14"/>
      <c r="G28" s="8"/>
      <c r="H28" s="10">
        <f t="shared" si="11"/>
        <v>0</v>
      </c>
      <c r="I28" s="10"/>
      <c r="J28" s="10">
        <v>100000</v>
      </c>
      <c r="K28" s="10"/>
      <c r="L28" s="10"/>
      <c r="M28" s="10">
        <f t="shared" si="2"/>
        <v>100000</v>
      </c>
      <c r="N28" s="12">
        <f t="shared" si="3"/>
        <v>460000</v>
      </c>
      <c r="O28" s="10">
        <v>150000</v>
      </c>
      <c r="P28" s="43">
        <f t="shared" si="5"/>
        <v>310000</v>
      </c>
      <c r="Q28" s="13"/>
      <c r="R28" s="10">
        <f t="shared" si="4"/>
        <v>100000</v>
      </c>
      <c r="S28" s="10"/>
      <c r="T28" s="10">
        <v>50000</v>
      </c>
      <c r="U28" s="10">
        <f t="shared" si="6"/>
        <v>460000</v>
      </c>
      <c r="V28" s="1">
        <v>0</v>
      </c>
    </row>
    <row r="29" spans="1:24" s="4" customFormat="1" ht="19.5" customHeight="1" x14ac:dyDescent="0.25">
      <c r="A29" s="8">
        <v>24</v>
      </c>
      <c r="B29" s="9" t="s">
        <v>55</v>
      </c>
      <c r="C29" s="8"/>
      <c r="D29" s="8"/>
      <c r="E29" s="10">
        <f t="shared" si="10"/>
        <v>0</v>
      </c>
      <c r="F29" s="14"/>
      <c r="G29" s="8"/>
      <c r="H29" s="10">
        <f t="shared" si="11"/>
        <v>0</v>
      </c>
      <c r="I29" s="10"/>
      <c r="J29" s="12">
        <v>500000</v>
      </c>
      <c r="K29" s="10"/>
      <c r="L29" s="12"/>
      <c r="M29" s="10">
        <f t="shared" si="2"/>
        <v>500000</v>
      </c>
      <c r="N29" s="12">
        <f t="shared" si="3"/>
        <v>500000</v>
      </c>
      <c r="O29" s="10"/>
      <c r="P29" s="43">
        <f t="shared" si="5"/>
        <v>500000</v>
      </c>
      <c r="Q29" s="16"/>
      <c r="R29" s="10">
        <f t="shared" si="4"/>
        <v>100000</v>
      </c>
      <c r="S29" s="10"/>
      <c r="T29" s="10"/>
      <c r="U29" s="10">
        <f t="shared" si="6"/>
        <v>600000</v>
      </c>
      <c r="V29" s="6"/>
      <c r="X29" t="s">
        <v>54</v>
      </c>
    </row>
    <row r="30" spans="1:24" s="4" customFormat="1" ht="19.5" customHeight="1" x14ac:dyDescent="0.25">
      <c r="A30" s="8">
        <v>25</v>
      </c>
      <c r="B30" s="9" t="s">
        <v>45</v>
      </c>
      <c r="C30" s="8">
        <v>26</v>
      </c>
      <c r="D30" s="8">
        <v>26</v>
      </c>
      <c r="E30" s="10">
        <f t="shared" ref="E30:E32" si="12">SUM(D30*15000)</f>
        <v>390000</v>
      </c>
      <c r="F30" s="14">
        <v>43298</v>
      </c>
      <c r="G30" s="8">
        <f>DATEDIF(F30,$U$2,"y")</f>
        <v>1</v>
      </c>
      <c r="H30" s="10">
        <f t="shared" si="11"/>
        <v>5000</v>
      </c>
      <c r="I30" s="10">
        <v>100000</v>
      </c>
      <c r="J30" s="12"/>
      <c r="K30" s="10">
        <v>150000</v>
      </c>
      <c r="L30" s="12"/>
      <c r="M30" s="10">
        <f t="shared" si="2"/>
        <v>255000</v>
      </c>
      <c r="N30" s="12">
        <f t="shared" si="3"/>
        <v>645000</v>
      </c>
      <c r="O30" s="44"/>
      <c r="P30" s="43">
        <f t="shared" si="5"/>
        <v>645000</v>
      </c>
      <c r="Q30" s="16"/>
      <c r="R30" s="10">
        <f t="shared" si="4"/>
        <v>100000</v>
      </c>
      <c r="S30" s="10"/>
      <c r="T30" s="10"/>
      <c r="U30" s="10">
        <f t="shared" si="6"/>
        <v>745000</v>
      </c>
      <c r="V30" s="6"/>
    </row>
    <row r="31" spans="1:24" s="4" customFormat="1" ht="19.5" customHeight="1" x14ac:dyDescent="0.25">
      <c r="A31" s="8">
        <v>26</v>
      </c>
      <c r="B31" s="9" t="s">
        <v>46</v>
      </c>
      <c r="C31" s="8">
        <v>29</v>
      </c>
      <c r="D31" s="8">
        <v>29</v>
      </c>
      <c r="E31" s="10">
        <f t="shared" si="12"/>
        <v>435000</v>
      </c>
      <c r="F31" s="14">
        <v>43298</v>
      </c>
      <c r="G31" s="8">
        <f>DATEDIF(F31,$U$2,"y")</f>
        <v>1</v>
      </c>
      <c r="H31" s="10">
        <f t="shared" si="11"/>
        <v>5000</v>
      </c>
      <c r="I31" s="10">
        <v>100000</v>
      </c>
      <c r="J31" s="12"/>
      <c r="K31" s="10">
        <v>150000</v>
      </c>
      <c r="L31" s="12"/>
      <c r="M31" s="10">
        <f t="shared" si="2"/>
        <v>255000</v>
      </c>
      <c r="N31" s="12">
        <f t="shared" si="3"/>
        <v>690000</v>
      </c>
      <c r="O31" s="44"/>
      <c r="P31" s="43">
        <f t="shared" si="5"/>
        <v>690000</v>
      </c>
      <c r="Q31" s="16"/>
      <c r="R31" s="10">
        <f t="shared" si="4"/>
        <v>100000</v>
      </c>
      <c r="S31" s="10"/>
      <c r="T31" s="10"/>
      <c r="U31" s="10">
        <f t="shared" si="6"/>
        <v>790000</v>
      </c>
      <c r="V31" s="6"/>
    </row>
    <row r="32" spans="1:24" s="4" customFormat="1" ht="19.5" customHeight="1" x14ac:dyDescent="0.25">
      <c r="A32" s="8">
        <v>27</v>
      </c>
      <c r="B32" s="9" t="s">
        <v>47</v>
      </c>
      <c r="C32" s="8">
        <v>26</v>
      </c>
      <c r="D32" s="8">
        <v>26</v>
      </c>
      <c r="E32" s="10">
        <f t="shared" si="12"/>
        <v>390000</v>
      </c>
      <c r="F32" s="14">
        <v>43298</v>
      </c>
      <c r="G32" s="8">
        <f>DATEDIF(F32,$U$2,"y")</f>
        <v>1</v>
      </c>
      <c r="H32" s="10">
        <f t="shared" si="11"/>
        <v>5000</v>
      </c>
      <c r="I32" s="10">
        <v>100000</v>
      </c>
      <c r="J32" s="12"/>
      <c r="K32" s="10">
        <v>150000</v>
      </c>
      <c r="L32" s="12"/>
      <c r="M32" s="10">
        <f t="shared" si="2"/>
        <v>255000</v>
      </c>
      <c r="N32" s="12">
        <f t="shared" si="3"/>
        <v>645000</v>
      </c>
      <c r="O32" s="10">
        <v>150000</v>
      </c>
      <c r="P32" s="43">
        <f t="shared" si="5"/>
        <v>495000</v>
      </c>
      <c r="Q32" s="16"/>
      <c r="R32" s="10">
        <f t="shared" si="4"/>
        <v>100000</v>
      </c>
      <c r="S32" s="10"/>
      <c r="T32" s="10"/>
      <c r="U32" s="10">
        <f t="shared" si="6"/>
        <v>595000</v>
      </c>
      <c r="V32" s="6"/>
    </row>
    <row r="33" spans="1:22" s="4" customFormat="1" ht="19.5" customHeight="1" x14ac:dyDescent="0.25">
      <c r="A33" s="8">
        <v>28</v>
      </c>
      <c r="B33" s="9" t="s">
        <v>50</v>
      </c>
      <c r="C33" s="8"/>
      <c r="D33" s="8"/>
      <c r="E33" s="10">
        <f t="shared" ref="E33" si="13">SUM(D33*15000)</f>
        <v>0</v>
      </c>
      <c r="F33" s="14">
        <v>43298</v>
      </c>
      <c r="G33" s="8">
        <f>DATEDIF(F33,$U$2,"y")</f>
        <v>1</v>
      </c>
      <c r="H33" s="10"/>
      <c r="I33" s="10"/>
      <c r="J33" s="12">
        <v>250000</v>
      </c>
      <c r="K33" s="10">
        <v>150000</v>
      </c>
      <c r="L33" s="12"/>
      <c r="M33" s="10">
        <f t="shared" si="2"/>
        <v>400000</v>
      </c>
      <c r="N33" s="12">
        <f t="shared" si="3"/>
        <v>400000</v>
      </c>
      <c r="O33" s="10"/>
      <c r="P33" s="43">
        <f>N33-O33</f>
        <v>400000</v>
      </c>
      <c r="Q33" s="16"/>
      <c r="R33" s="10">
        <f t="shared" si="4"/>
        <v>100000</v>
      </c>
      <c r="S33" s="10"/>
      <c r="T33" s="10">
        <v>50000</v>
      </c>
      <c r="U33" s="10">
        <f t="shared" si="6"/>
        <v>550000</v>
      </c>
      <c r="V33" s="6"/>
    </row>
    <row r="34" spans="1:22" s="4" customFormat="1" ht="19.5" customHeight="1" x14ac:dyDescent="0.25">
      <c r="A34" s="8">
        <v>29</v>
      </c>
      <c r="B34" s="9" t="s">
        <v>49</v>
      </c>
      <c r="C34" s="8"/>
      <c r="D34" s="8"/>
      <c r="E34" s="10"/>
      <c r="F34" s="14"/>
      <c r="G34" s="8"/>
      <c r="H34" s="12"/>
      <c r="I34" s="12"/>
      <c r="J34" s="12"/>
      <c r="K34" s="12"/>
      <c r="L34" s="12"/>
      <c r="M34" s="10">
        <f t="shared" si="2"/>
        <v>0</v>
      </c>
      <c r="N34" s="12">
        <f t="shared" si="3"/>
        <v>0</v>
      </c>
      <c r="O34" s="10"/>
      <c r="P34" s="43">
        <f>N34-O34</f>
        <v>0</v>
      </c>
      <c r="Q34" s="16"/>
      <c r="R34" s="10"/>
      <c r="S34" s="10"/>
      <c r="T34" s="10"/>
      <c r="U34" s="10">
        <f t="shared" si="6"/>
        <v>0</v>
      </c>
      <c r="V34" s="6"/>
    </row>
    <row r="35" spans="1:22" s="4" customFormat="1" ht="19.5" customHeight="1" x14ac:dyDescent="0.25">
      <c r="A35" s="8">
        <v>30</v>
      </c>
      <c r="B35" s="9" t="s">
        <v>56</v>
      </c>
      <c r="C35" s="8"/>
      <c r="D35" s="8"/>
      <c r="E35" s="10"/>
      <c r="F35" s="14"/>
      <c r="G35" s="8"/>
      <c r="H35" s="12"/>
      <c r="I35" s="12"/>
      <c r="J35" s="12"/>
      <c r="K35" s="12"/>
      <c r="L35" s="12">
        <v>500000</v>
      </c>
      <c r="M35" s="10"/>
      <c r="N35" s="12">
        <f>SUM(E35:M35)</f>
        <v>500000</v>
      </c>
      <c r="O35" s="10"/>
      <c r="P35" s="43">
        <f>N35-O35</f>
        <v>500000</v>
      </c>
      <c r="Q35" s="16"/>
      <c r="R35" s="10"/>
      <c r="S35" s="10"/>
      <c r="T35" s="10"/>
      <c r="U35" s="10">
        <f t="shared" si="6"/>
        <v>500000</v>
      </c>
      <c r="V35" s="6"/>
    </row>
    <row r="36" spans="1:22" s="4" customFormat="1" ht="19.5" customHeight="1" x14ac:dyDescent="0.25">
      <c r="A36" s="8">
        <v>31</v>
      </c>
      <c r="B36" s="9"/>
      <c r="C36" s="8"/>
      <c r="D36" s="8"/>
      <c r="E36" s="10"/>
      <c r="F36" s="14"/>
      <c r="G36" s="8"/>
      <c r="H36" s="12"/>
      <c r="I36" s="12"/>
      <c r="J36" s="12"/>
      <c r="K36" s="12"/>
      <c r="L36" s="12"/>
      <c r="M36" s="10"/>
      <c r="N36" s="12"/>
      <c r="O36" s="10"/>
      <c r="P36" s="43"/>
      <c r="Q36" s="16"/>
      <c r="R36" s="10"/>
      <c r="S36" s="10"/>
      <c r="T36" s="10"/>
      <c r="U36" s="10"/>
      <c r="V36" s="6"/>
    </row>
    <row r="37" spans="1:22" ht="19.5" customHeight="1" x14ac:dyDescent="0.25">
      <c r="A37" s="17"/>
      <c r="B37" s="18" t="s">
        <v>6</v>
      </c>
      <c r="C37" s="17"/>
      <c r="D37" s="17"/>
      <c r="E37" s="19">
        <f>SUM(E6:E36)</f>
        <v>6285000</v>
      </c>
      <c r="F37" s="19"/>
      <c r="G37" s="19"/>
      <c r="H37" s="19">
        <f t="shared" ref="H37:O37" si="14">SUM(H6:H36)</f>
        <v>1360000</v>
      </c>
      <c r="I37" s="19">
        <f t="shared" si="14"/>
        <v>1500000</v>
      </c>
      <c r="J37" s="19">
        <f t="shared" si="14"/>
        <v>3450000</v>
      </c>
      <c r="K37" s="19">
        <f t="shared" si="14"/>
        <v>3000000</v>
      </c>
      <c r="L37" s="19">
        <f t="shared" si="14"/>
        <v>1650000</v>
      </c>
      <c r="M37" s="19">
        <f t="shared" si="14"/>
        <v>10460000</v>
      </c>
      <c r="N37" s="19">
        <f t="shared" si="14"/>
        <v>17245000</v>
      </c>
      <c r="O37" s="19">
        <f t="shared" si="14"/>
        <v>1420000</v>
      </c>
      <c r="P37" s="19">
        <f>SUM(P6:P36)</f>
        <v>15825000</v>
      </c>
      <c r="Q37" s="20"/>
      <c r="R37" s="19">
        <f t="shared" ref="R37:U37" si="15">SUM(R6:R36)</f>
        <v>3800000</v>
      </c>
      <c r="S37" s="19">
        <f t="shared" si="15"/>
        <v>600000</v>
      </c>
      <c r="T37" s="19">
        <f t="shared" si="15"/>
        <v>200000</v>
      </c>
      <c r="U37" s="19">
        <f t="shared" si="15"/>
        <v>20425000</v>
      </c>
    </row>
    <row r="39" spans="1:22" x14ac:dyDescent="0.25">
      <c r="C39" t="s">
        <v>27</v>
      </c>
      <c r="O39" t="str">
        <f>"Labruk Kidul, "&amp;TEXT(V2,"dd mmmm yyyy")</f>
        <v>Labruk Kidul, 31 Juli 2019</v>
      </c>
    </row>
    <row r="40" spans="1:22" x14ac:dyDescent="0.25">
      <c r="C40" t="s">
        <v>22</v>
      </c>
      <c r="O40" t="s">
        <v>23</v>
      </c>
    </row>
    <row r="41" spans="1:22" x14ac:dyDescent="0.25">
      <c r="C41"/>
    </row>
    <row r="42" spans="1:22" x14ac:dyDescent="0.25">
      <c r="C42"/>
    </row>
    <row r="43" spans="1:22" x14ac:dyDescent="0.25">
      <c r="C43"/>
    </row>
    <row r="44" spans="1:22" x14ac:dyDescent="0.25">
      <c r="C44" s="3" t="s">
        <v>28</v>
      </c>
      <c r="O44" s="3" t="s">
        <v>29</v>
      </c>
    </row>
    <row r="56" spans="2:2" x14ac:dyDescent="0.25">
      <c r="B56" t="s">
        <v>38</v>
      </c>
    </row>
    <row r="57" spans="2:2" x14ac:dyDescent="0.25">
      <c r="B57" s="5">
        <v>42947</v>
      </c>
    </row>
  </sheetData>
  <sortState ref="A6:V36">
    <sortCondition ref="A6:A36"/>
  </sortState>
  <mergeCells count="17">
    <mergeCell ref="R4:R5"/>
    <mergeCell ref="S4:S5"/>
    <mergeCell ref="T4:T5"/>
    <mergeCell ref="U4:U5"/>
    <mergeCell ref="O4:O5"/>
    <mergeCell ref="P4:P5"/>
    <mergeCell ref="Q4:Q5"/>
    <mergeCell ref="A1:P1"/>
    <mergeCell ref="A2:P2"/>
    <mergeCell ref="A4:A5"/>
    <mergeCell ref="B4:B5"/>
    <mergeCell ref="C4:C5"/>
    <mergeCell ref="D4:D5"/>
    <mergeCell ref="E4:E5"/>
    <mergeCell ref="G4:G5"/>
    <mergeCell ref="N4:N5"/>
    <mergeCell ref="F4:F5"/>
  </mergeCells>
  <pageMargins left="0.11811023622047245" right="0.19685039370078741" top="0.15748031496062992" bottom="0.15748031496062992" header="0.31496062992125984" footer="0.31496062992125984"/>
  <pageSetup paperSize="120" scale="67" orientation="landscape" horizontalDpi="4294967293" r:id="rId1"/>
  <colBreaks count="1" manualBreakCount="1">
    <brk id="15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64"/>
  <sheetViews>
    <sheetView view="pageBreakPreview" topLeftCell="A89" zoomScale="70" zoomScaleNormal="100" zoomScaleSheetLayoutView="70" workbookViewId="0">
      <selection activeCell="F105" sqref="F105"/>
    </sheetView>
  </sheetViews>
  <sheetFormatPr defaultRowHeight="15.75" x14ac:dyDescent="0.25"/>
  <cols>
    <col min="1" max="1" width="20.85546875" style="40" customWidth="1"/>
    <col min="2" max="2" width="1.7109375" style="40" customWidth="1"/>
    <col min="3" max="3" width="20.28515625" style="40" bestFit="1" customWidth="1"/>
    <col min="4" max="4" width="4" style="38" customWidth="1"/>
    <col min="5" max="5" width="4" style="39" customWidth="1"/>
    <col min="6" max="6" width="20.85546875" style="40" customWidth="1"/>
    <col min="7" max="7" width="1.7109375" style="40" customWidth="1"/>
    <col min="8" max="8" width="17.28515625" style="40" customWidth="1"/>
    <col min="9" max="16384" width="9.140625" style="40"/>
  </cols>
  <sheetData>
    <row r="1" spans="1:8" s="24" customFormat="1" ht="17.100000000000001" customHeight="1" x14ac:dyDescent="0.25">
      <c r="A1" s="53" t="s">
        <v>30</v>
      </c>
      <c r="B1" s="53"/>
      <c r="C1" s="53"/>
      <c r="D1" s="22"/>
      <c r="E1" s="23"/>
      <c r="F1" s="53" t="s">
        <v>30</v>
      </c>
      <c r="G1" s="53"/>
      <c r="H1" s="53"/>
    </row>
    <row r="2" spans="1:8" s="24" customFormat="1" ht="17.100000000000001" customHeight="1" x14ac:dyDescent="0.25">
      <c r="A2" s="53" t="str">
        <f>TEXT(JUL!A2:M2,"[$-id-ID]mmmm yyyy")</f>
        <v>Bulan Juli 2019</v>
      </c>
      <c r="B2" s="53"/>
      <c r="C2" s="53"/>
      <c r="D2" s="22"/>
      <c r="E2" s="23"/>
      <c r="F2" s="53" t="str">
        <f>A2</f>
        <v>Bulan Juli 2019</v>
      </c>
      <c r="G2" s="53"/>
      <c r="H2" s="53"/>
    </row>
    <row r="3" spans="1:8" s="24" customFormat="1" ht="17.100000000000001" customHeight="1" x14ac:dyDescent="0.25">
      <c r="A3" s="24" t="str">
        <f>JUL!B4</f>
        <v>NAMA</v>
      </c>
      <c r="B3" s="24" t="s">
        <v>31</v>
      </c>
      <c r="C3" s="25" t="str">
        <f>JUL!$B$6</f>
        <v>SAHRONI</v>
      </c>
      <c r="D3" s="26"/>
      <c r="E3" s="27"/>
      <c r="F3" s="24" t="str">
        <f>IF(A3=0,"",A3)</f>
        <v>NAMA</v>
      </c>
      <c r="G3" s="24" t="s">
        <v>31</v>
      </c>
      <c r="H3" s="25" t="str">
        <f>JUL!$B$7</f>
        <v>KHUSNUL ADIBAH</v>
      </c>
    </row>
    <row r="4" spans="1:8" s="24" customFormat="1" ht="17.100000000000001" customHeight="1" x14ac:dyDescent="0.25">
      <c r="A4" s="24" t="str">
        <f>JUL!C4</f>
        <v>JAM</v>
      </c>
      <c r="B4" s="24" t="s">
        <v>31</v>
      </c>
      <c r="C4" s="25">
        <f>JUL!$C$6</f>
        <v>0</v>
      </c>
      <c r="D4" s="26"/>
      <c r="E4" s="27"/>
      <c r="F4" s="24" t="str">
        <f t="shared" ref="F4:F16" si="0">IF(A4=0,"",A4)</f>
        <v>JAM</v>
      </c>
      <c r="G4" s="24" t="s">
        <v>31</v>
      </c>
      <c r="H4" s="25">
        <f>JUL!$C$7</f>
        <v>33</v>
      </c>
    </row>
    <row r="5" spans="1:8" s="24" customFormat="1" ht="17.100000000000001" customHeight="1" x14ac:dyDescent="0.25">
      <c r="A5" s="24" t="str">
        <f>JUL!D4</f>
        <v>JAM GAJI</v>
      </c>
      <c r="B5" s="24" t="s">
        <v>31</v>
      </c>
      <c r="C5" s="25">
        <f>JUL!$D$6</f>
        <v>0</v>
      </c>
      <c r="D5" s="26"/>
      <c r="E5" s="27"/>
      <c r="F5" s="24" t="str">
        <f t="shared" si="0"/>
        <v>JAM GAJI</v>
      </c>
      <c r="G5" s="24" t="s">
        <v>31</v>
      </c>
      <c r="H5" s="25">
        <f>JUL!$D$7</f>
        <v>9</v>
      </c>
    </row>
    <row r="6" spans="1:8" s="24" customFormat="1" ht="17.100000000000001" customHeight="1" x14ac:dyDescent="0.25">
      <c r="A6" s="24" t="str">
        <f>JUL!E4</f>
        <v>GAJI MENGAJAR</v>
      </c>
      <c r="B6" s="24" t="s">
        <v>31</v>
      </c>
      <c r="C6" s="28">
        <f>JUL!$E$6</f>
        <v>0</v>
      </c>
      <c r="D6" s="26"/>
      <c r="E6" s="27"/>
      <c r="F6" s="24" t="str">
        <f t="shared" si="0"/>
        <v>GAJI MENGAJAR</v>
      </c>
      <c r="G6" s="24" t="s">
        <v>31</v>
      </c>
      <c r="H6" s="28">
        <f>JUL!$E$7</f>
        <v>135000</v>
      </c>
    </row>
    <row r="7" spans="1:8" s="24" customFormat="1" ht="17.100000000000001" customHeight="1" x14ac:dyDescent="0.25">
      <c r="A7" s="24" t="str">
        <f>JUL!G4</f>
        <v>MASA KERJA (TH)</v>
      </c>
      <c r="B7" s="24" t="s">
        <v>31</v>
      </c>
      <c r="C7" s="25">
        <f>JUL!$G$6</f>
        <v>22</v>
      </c>
      <c r="D7" s="26"/>
      <c r="E7" s="27"/>
      <c r="F7" s="24" t="str">
        <f t="shared" si="0"/>
        <v>MASA KERJA (TH)</v>
      </c>
      <c r="G7" s="24" t="s">
        <v>31</v>
      </c>
      <c r="H7" s="25">
        <f>JUL!$G$7</f>
        <v>15</v>
      </c>
    </row>
    <row r="8" spans="1:8" s="24" customFormat="1" ht="17.100000000000001" customHeight="1" x14ac:dyDescent="0.25">
      <c r="A8" s="24" t="str">
        <f>JUL!I5</f>
        <v>wali kelas</v>
      </c>
      <c r="B8" s="24" t="s">
        <v>31</v>
      </c>
      <c r="C8" s="29">
        <f>JUL!$I$6</f>
        <v>0</v>
      </c>
      <c r="D8" s="26"/>
      <c r="E8" s="27"/>
      <c r="F8" s="24" t="str">
        <f t="shared" si="0"/>
        <v>wali kelas</v>
      </c>
      <c r="G8" s="24" t="s">
        <v>31</v>
      </c>
      <c r="H8" s="29">
        <f>JUL!$R$7</f>
        <v>150000</v>
      </c>
    </row>
    <row r="9" spans="1:8" s="24" customFormat="1" ht="17.100000000000001" customHeight="1" x14ac:dyDescent="0.25">
      <c r="A9" s="24" t="str">
        <f>JUL!H5</f>
        <v>MASA KERJA1</v>
      </c>
      <c r="B9" s="24" t="s">
        <v>31</v>
      </c>
      <c r="C9" s="30">
        <f>JUL!$H$6</f>
        <v>110000</v>
      </c>
      <c r="D9" s="22"/>
      <c r="E9" s="23"/>
      <c r="F9" s="24" t="str">
        <f t="shared" si="0"/>
        <v>MASA KERJA1</v>
      </c>
      <c r="G9" s="24" t="s">
        <v>31</v>
      </c>
      <c r="H9" s="30">
        <f>JUL!$H$7</f>
        <v>75000</v>
      </c>
    </row>
    <row r="10" spans="1:8" s="24" customFormat="1" ht="17.100000000000001" customHeight="1" x14ac:dyDescent="0.25">
      <c r="A10" s="24" t="str">
        <f>JUL!J5</f>
        <v>JABATAN</v>
      </c>
      <c r="B10" s="24" t="s">
        <v>31</v>
      </c>
      <c r="C10" s="30">
        <f>JUL!$J$6</f>
        <v>600000</v>
      </c>
      <c r="D10" s="26"/>
      <c r="E10" s="27"/>
      <c r="F10" s="24" t="str">
        <f t="shared" si="0"/>
        <v>JABATAN</v>
      </c>
      <c r="G10" s="24" t="s">
        <v>31</v>
      </c>
      <c r="H10" s="30">
        <f>JUL!$J$7</f>
        <v>0</v>
      </c>
    </row>
    <row r="11" spans="1:8" s="24" customFormat="1" ht="17.100000000000001" customHeight="1" x14ac:dyDescent="0.25">
      <c r="A11" s="24" t="str">
        <f>JUL!K5</f>
        <v>TILAWATI</v>
      </c>
      <c r="B11" s="31" t="s">
        <v>31</v>
      </c>
      <c r="C11" s="30">
        <f>JUL!$K$6</f>
        <v>150000</v>
      </c>
      <c r="D11" s="22"/>
      <c r="E11" s="23"/>
      <c r="F11" s="24" t="str">
        <f t="shared" ref="F11" si="1">IF(A11=0,"",A11)</f>
        <v>TILAWATI</v>
      </c>
      <c r="G11" s="31" t="s">
        <v>31</v>
      </c>
      <c r="H11" s="30">
        <f>JUL!$K$7</f>
        <v>150000</v>
      </c>
    </row>
    <row r="12" spans="1:8" s="24" customFormat="1" ht="17.100000000000001" customHeight="1" x14ac:dyDescent="0.25">
      <c r="A12" s="24" t="str">
        <f>JUL!L5</f>
        <v>LAIN-LAIN</v>
      </c>
      <c r="B12" s="31" t="s">
        <v>31</v>
      </c>
      <c r="C12" s="32">
        <f>JUL!$L$6</f>
        <v>250000</v>
      </c>
      <c r="D12" s="22"/>
      <c r="E12" s="23"/>
      <c r="F12" s="24" t="str">
        <f t="shared" si="0"/>
        <v>LAIN-LAIN</v>
      </c>
      <c r="G12" s="31" t="s">
        <v>31</v>
      </c>
      <c r="H12" s="32">
        <f>JUL!$L$7</f>
        <v>150000</v>
      </c>
    </row>
    <row r="13" spans="1:8" s="24" customFormat="1" ht="17.100000000000001" customHeight="1" x14ac:dyDescent="0.25">
      <c r="B13" s="31" t="s">
        <v>31</v>
      </c>
      <c r="C13" s="33">
        <f>JUL!$M$6</f>
        <v>1110000</v>
      </c>
      <c r="D13" s="22"/>
      <c r="E13" s="23"/>
      <c r="F13" s="24" t="str">
        <f t="shared" si="0"/>
        <v/>
      </c>
      <c r="G13" s="31" t="s">
        <v>31</v>
      </c>
      <c r="H13" s="33">
        <f>JUL!$M$7</f>
        <v>475000</v>
      </c>
    </row>
    <row r="14" spans="1:8" s="24" customFormat="1" ht="17.100000000000001" customHeight="1" x14ac:dyDescent="0.25">
      <c r="A14" s="31" t="str">
        <f>JUL!N4</f>
        <v>TOTAL</v>
      </c>
      <c r="B14" s="31" t="s">
        <v>31</v>
      </c>
      <c r="C14" s="41">
        <f>JUL!$N$6</f>
        <v>1110000</v>
      </c>
      <c r="D14" s="22"/>
      <c r="E14" s="23"/>
      <c r="F14" s="24" t="str">
        <f t="shared" si="0"/>
        <v>TOTAL</v>
      </c>
      <c r="G14" s="31" t="s">
        <v>31</v>
      </c>
      <c r="H14" s="41">
        <f>JUL!$N$7</f>
        <v>610000</v>
      </c>
    </row>
    <row r="15" spans="1:8" s="24" customFormat="1" ht="17.100000000000001" customHeight="1" x14ac:dyDescent="0.25">
      <c r="A15" s="34" t="s">
        <v>42</v>
      </c>
      <c r="B15" s="24" t="s">
        <v>31</v>
      </c>
      <c r="C15" s="35">
        <f>JUL!$O$6</f>
        <v>0</v>
      </c>
      <c r="D15" s="22"/>
      <c r="E15" s="23"/>
      <c r="F15" s="24" t="str">
        <f t="shared" si="0"/>
        <v>Potongan</v>
      </c>
      <c r="G15" s="24" t="s">
        <v>31</v>
      </c>
      <c r="H15" s="35">
        <f>JUL!$O$7</f>
        <v>0</v>
      </c>
    </row>
    <row r="16" spans="1:8" s="24" customFormat="1" ht="17.100000000000001" customHeight="1" x14ac:dyDescent="0.25">
      <c r="A16" s="36" t="s">
        <v>8</v>
      </c>
      <c r="B16" s="24" t="s">
        <v>31</v>
      </c>
      <c r="C16" s="41">
        <f>JUL!$P$6</f>
        <v>1110000</v>
      </c>
      <c r="D16" s="22"/>
      <c r="E16" s="23"/>
      <c r="F16" s="24" t="str">
        <f t="shared" si="0"/>
        <v>SISA</v>
      </c>
      <c r="G16" s="24" t="s">
        <v>31</v>
      </c>
      <c r="H16" s="41">
        <f>JUL!$P7</f>
        <v>610000</v>
      </c>
    </row>
    <row r="17" spans="1:8" s="24" customFormat="1" ht="17.100000000000001" customHeight="1" x14ac:dyDescent="0.25">
      <c r="A17" s="36"/>
      <c r="B17" s="31"/>
      <c r="C17" s="37"/>
      <c r="D17" s="22"/>
      <c r="E17" s="23"/>
      <c r="G17" s="31"/>
      <c r="H17" s="37"/>
    </row>
    <row r="18" spans="1:8" s="24" customFormat="1" ht="17.100000000000001" customHeight="1" x14ac:dyDescent="0.25">
      <c r="A18" s="36"/>
      <c r="B18" s="31"/>
      <c r="C18" s="37"/>
      <c r="D18" s="22"/>
      <c r="E18" s="23"/>
      <c r="G18" s="31"/>
      <c r="H18" s="37"/>
    </row>
    <row r="19" spans="1:8" ht="17.100000000000001" customHeight="1" x14ac:dyDescent="0.25">
      <c r="A19" s="53" t="s">
        <v>30</v>
      </c>
      <c r="B19" s="53"/>
      <c r="C19" s="53"/>
      <c r="F19" s="53" t="s">
        <v>30</v>
      </c>
      <c r="G19" s="53"/>
      <c r="H19" s="53"/>
    </row>
    <row r="20" spans="1:8" ht="17.100000000000001" customHeight="1" x14ac:dyDescent="0.25">
      <c r="A20" s="53" t="str">
        <f>A2</f>
        <v>Bulan Juli 2019</v>
      </c>
      <c r="B20" s="53"/>
      <c r="C20" s="53"/>
      <c r="F20" s="53" t="str">
        <f>A2</f>
        <v>Bulan Juli 2019</v>
      </c>
      <c r="G20" s="53"/>
      <c r="H20" s="53"/>
    </row>
    <row r="21" spans="1:8" ht="17.100000000000001" customHeight="1" x14ac:dyDescent="0.25">
      <c r="A21" s="24" t="str">
        <f t="shared" ref="A21:A34" si="2">IF(A3=0,"",A3)</f>
        <v>NAMA</v>
      </c>
      <c r="B21" s="24" t="s">
        <v>31</v>
      </c>
      <c r="C21" s="25" t="str">
        <f>JUL!$B$8</f>
        <v>EVI NUNING</v>
      </c>
      <c r="F21" s="24" t="str">
        <f t="shared" ref="F21:F34" si="3">IF(A3=0,"",A3)</f>
        <v>NAMA</v>
      </c>
      <c r="G21" s="24" t="s">
        <v>31</v>
      </c>
      <c r="H21" s="25" t="str">
        <f>JUL!$B$9</f>
        <v>SITI MUNFARIDAH</v>
      </c>
    </row>
    <row r="22" spans="1:8" ht="17.100000000000001" customHeight="1" x14ac:dyDescent="0.25">
      <c r="A22" s="24" t="str">
        <f t="shared" si="2"/>
        <v>JAM</v>
      </c>
      <c r="B22" s="24" t="s">
        <v>31</v>
      </c>
      <c r="C22" s="25">
        <f>JUL!$C$8</f>
        <v>33</v>
      </c>
      <c r="F22" s="24" t="str">
        <f t="shared" si="3"/>
        <v>JAM</v>
      </c>
      <c r="G22" s="24" t="s">
        <v>31</v>
      </c>
      <c r="H22" s="25">
        <f>JUL!$C$9</f>
        <v>33</v>
      </c>
    </row>
    <row r="23" spans="1:8" ht="17.100000000000001" customHeight="1" x14ac:dyDescent="0.25">
      <c r="A23" s="24" t="str">
        <f t="shared" si="2"/>
        <v>JAM GAJI</v>
      </c>
      <c r="B23" s="24" t="s">
        <v>31</v>
      </c>
      <c r="C23" s="25">
        <f>JUL!$D$8</f>
        <v>33</v>
      </c>
      <c r="F23" s="24" t="str">
        <f t="shared" si="3"/>
        <v>JAM GAJI</v>
      </c>
      <c r="G23" s="24" t="s">
        <v>31</v>
      </c>
      <c r="H23" s="25">
        <f>JUL!$D$9</f>
        <v>33</v>
      </c>
    </row>
    <row r="24" spans="1:8" ht="17.100000000000001" customHeight="1" x14ac:dyDescent="0.25">
      <c r="A24" s="24" t="str">
        <f t="shared" si="2"/>
        <v>GAJI MENGAJAR</v>
      </c>
      <c r="B24" s="24" t="s">
        <v>31</v>
      </c>
      <c r="C24" s="28">
        <f>JUL!$E$8</f>
        <v>495000</v>
      </c>
      <c r="F24" s="24" t="str">
        <f t="shared" si="3"/>
        <v>GAJI MENGAJAR</v>
      </c>
      <c r="G24" s="24" t="s">
        <v>31</v>
      </c>
      <c r="H24" s="28">
        <f>JUL!$E$9</f>
        <v>495000</v>
      </c>
    </row>
    <row r="25" spans="1:8" ht="17.100000000000001" customHeight="1" x14ac:dyDescent="0.25">
      <c r="A25" s="24" t="str">
        <f t="shared" si="2"/>
        <v>MASA KERJA (TH)</v>
      </c>
      <c r="B25" s="24" t="s">
        <v>31</v>
      </c>
      <c r="C25" s="25">
        <f>JUL!$G$8</f>
        <v>8</v>
      </c>
      <c r="F25" s="24" t="str">
        <f t="shared" si="3"/>
        <v>MASA KERJA (TH)</v>
      </c>
      <c r="G25" s="24" t="s">
        <v>31</v>
      </c>
      <c r="H25" s="25">
        <f>JUL!$G$9</f>
        <v>11</v>
      </c>
    </row>
    <row r="26" spans="1:8" ht="17.100000000000001" customHeight="1" x14ac:dyDescent="0.25">
      <c r="A26" s="24" t="str">
        <f t="shared" si="2"/>
        <v>wali kelas</v>
      </c>
      <c r="B26" s="24" t="s">
        <v>31</v>
      </c>
      <c r="C26" s="29">
        <f>JUL!$I$8</f>
        <v>100000</v>
      </c>
      <c r="F26" s="24" t="str">
        <f t="shared" si="3"/>
        <v>wali kelas</v>
      </c>
      <c r="G26" s="24" t="s">
        <v>31</v>
      </c>
      <c r="H26" s="29">
        <f>JUL!$I$9</f>
        <v>100000</v>
      </c>
    </row>
    <row r="27" spans="1:8" ht="17.100000000000001" customHeight="1" x14ac:dyDescent="0.25">
      <c r="A27" s="24" t="str">
        <f t="shared" si="2"/>
        <v>MASA KERJA1</v>
      </c>
      <c r="B27" s="24" t="s">
        <v>31</v>
      </c>
      <c r="C27" s="30">
        <f>JUL!$H$8</f>
        <v>40000</v>
      </c>
      <c r="F27" s="24" t="str">
        <f t="shared" si="3"/>
        <v>MASA KERJA1</v>
      </c>
      <c r="G27" s="24" t="s">
        <v>31</v>
      </c>
      <c r="H27" s="30">
        <f>JUL!$H$9</f>
        <v>55000</v>
      </c>
    </row>
    <row r="28" spans="1:8" ht="17.100000000000001" customHeight="1" x14ac:dyDescent="0.25">
      <c r="A28" s="24" t="str">
        <f t="shared" si="2"/>
        <v>JABATAN</v>
      </c>
      <c r="B28" s="24" t="s">
        <v>31</v>
      </c>
      <c r="C28" s="30">
        <f>JUL!$J$8</f>
        <v>0</v>
      </c>
      <c r="F28" s="24" t="str">
        <f t="shared" si="3"/>
        <v>JABATAN</v>
      </c>
      <c r="G28" s="24" t="s">
        <v>31</v>
      </c>
      <c r="H28" s="30">
        <f>JUL!$J$9</f>
        <v>0</v>
      </c>
    </row>
    <row r="29" spans="1:8" ht="17.100000000000001" customHeight="1" x14ac:dyDescent="0.25">
      <c r="A29" s="24" t="str">
        <f t="shared" si="2"/>
        <v>TILAWATI</v>
      </c>
      <c r="B29" s="31" t="s">
        <v>31</v>
      </c>
      <c r="C29" s="30">
        <f>JUL!$K$8</f>
        <v>150000</v>
      </c>
      <c r="F29" s="24" t="str">
        <f t="shared" si="3"/>
        <v>TILAWATI</v>
      </c>
      <c r="G29" s="31" t="s">
        <v>31</v>
      </c>
      <c r="H29" s="30">
        <f>JUL!$K$9</f>
        <v>150000</v>
      </c>
    </row>
    <row r="30" spans="1:8" ht="17.100000000000001" customHeight="1" x14ac:dyDescent="0.25">
      <c r="A30" s="24" t="str">
        <f t="shared" si="2"/>
        <v>LAIN-LAIN</v>
      </c>
      <c r="B30" s="31" t="s">
        <v>31</v>
      </c>
      <c r="C30" s="32">
        <f>JUL!$L$8</f>
        <v>0</v>
      </c>
      <c r="F30" s="24" t="str">
        <f t="shared" si="3"/>
        <v>LAIN-LAIN</v>
      </c>
      <c r="G30" s="31" t="s">
        <v>31</v>
      </c>
      <c r="H30" s="32">
        <f>JUL!$L$9</f>
        <v>0</v>
      </c>
    </row>
    <row r="31" spans="1:8" ht="17.100000000000001" customHeight="1" x14ac:dyDescent="0.25">
      <c r="A31" s="24" t="str">
        <f t="shared" si="2"/>
        <v/>
      </c>
      <c r="B31" s="31" t="s">
        <v>31</v>
      </c>
      <c r="C31" s="33">
        <f>JUL!$M$8</f>
        <v>290000</v>
      </c>
      <c r="F31" s="24" t="str">
        <f t="shared" si="3"/>
        <v/>
      </c>
      <c r="G31" s="31" t="s">
        <v>31</v>
      </c>
      <c r="H31" s="33">
        <f>JUL!$M$9</f>
        <v>305000</v>
      </c>
    </row>
    <row r="32" spans="1:8" ht="17.100000000000001" customHeight="1" x14ac:dyDescent="0.25">
      <c r="A32" s="24" t="str">
        <f t="shared" si="2"/>
        <v>TOTAL</v>
      </c>
      <c r="B32" s="31" t="s">
        <v>31</v>
      </c>
      <c r="C32" s="41">
        <f>JUL!$N$8</f>
        <v>785000</v>
      </c>
      <c r="F32" s="24" t="str">
        <f t="shared" si="3"/>
        <v>TOTAL</v>
      </c>
      <c r="G32" s="31" t="s">
        <v>31</v>
      </c>
      <c r="H32" s="41">
        <f>JUL!$N$9</f>
        <v>800000</v>
      </c>
    </row>
    <row r="33" spans="1:8" ht="17.100000000000001" customHeight="1" x14ac:dyDescent="0.25">
      <c r="A33" s="24" t="str">
        <f t="shared" si="2"/>
        <v>Potongan</v>
      </c>
      <c r="B33" s="24" t="s">
        <v>31</v>
      </c>
      <c r="C33" s="35">
        <f>JUL!$O$8</f>
        <v>0</v>
      </c>
      <c r="F33" s="24" t="str">
        <f t="shared" si="3"/>
        <v>Potongan</v>
      </c>
      <c r="G33" s="24" t="s">
        <v>31</v>
      </c>
      <c r="H33" s="35">
        <f>JUL!$O$9</f>
        <v>0</v>
      </c>
    </row>
    <row r="34" spans="1:8" ht="17.100000000000001" customHeight="1" x14ac:dyDescent="0.25">
      <c r="A34" s="24" t="str">
        <f t="shared" si="2"/>
        <v>SISA</v>
      </c>
      <c r="B34" s="24" t="s">
        <v>31</v>
      </c>
      <c r="C34" s="41">
        <f>JUL!$P8</f>
        <v>785000</v>
      </c>
      <c r="F34" s="24" t="str">
        <f t="shared" si="3"/>
        <v>SISA</v>
      </c>
      <c r="G34" s="24" t="s">
        <v>31</v>
      </c>
      <c r="H34" s="41">
        <f>JUL!$P9</f>
        <v>800000</v>
      </c>
    </row>
    <row r="35" spans="1:8" ht="17.100000000000001" customHeight="1" x14ac:dyDescent="0.25"/>
    <row r="36" spans="1:8" ht="17.100000000000001" customHeight="1" x14ac:dyDescent="0.25"/>
    <row r="37" spans="1:8" ht="17.100000000000001" customHeight="1" x14ac:dyDescent="0.25">
      <c r="A37" s="53" t="s">
        <v>30</v>
      </c>
      <c r="B37" s="53"/>
      <c r="C37" s="53"/>
      <c r="F37" s="53" t="s">
        <v>30</v>
      </c>
      <c r="G37" s="53"/>
      <c r="H37" s="53"/>
    </row>
    <row r="38" spans="1:8" ht="17.100000000000001" customHeight="1" x14ac:dyDescent="0.25">
      <c r="A38" s="53" t="str">
        <f>A20</f>
        <v>Bulan Juli 2019</v>
      </c>
      <c r="B38" s="53"/>
      <c r="C38" s="53"/>
      <c r="F38" s="53" t="str">
        <f>A20</f>
        <v>Bulan Juli 2019</v>
      </c>
      <c r="G38" s="53"/>
      <c r="H38" s="53"/>
    </row>
    <row r="39" spans="1:8" ht="17.100000000000001" customHeight="1" x14ac:dyDescent="0.25">
      <c r="A39" s="24" t="str">
        <f t="shared" ref="A39:A52" si="4">IF(A21=0,"",A21)</f>
        <v>NAMA</v>
      </c>
      <c r="B39" s="24" t="s">
        <v>31</v>
      </c>
      <c r="C39" s="25" t="str">
        <f>JUL!$B$10</f>
        <v>MINUK IKA W</v>
      </c>
      <c r="F39" s="24" t="str">
        <f t="shared" ref="F39:F52" si="5">IF(A21=0,"",A21)</f>
        <v>NAMA</v>
      </c>
      <c r="G39" s="24" t="s">
        <v>31</v>
      </c>
      <c r="H39" s="25" t="str">
        <f>JUL!$B$11</f>
        <v>NURUL LATIFAH</v>
      </c>
    </row>
    <row r="40" spans="1:8" ht="17.100000000000001" customHeight="1" x14ac:dyDescent="0.25">
      <c r="A40" s="24" t="str">
        <f t="shared" si="4"/>
        <v>JAM</v>
      </c>
      <c r="B40" s="24" t="s">
        <v>31</v>
      </c>
      <c r="C40" s="25">
        <f>JUL!$C$10</f>
        <v>29</v>
      </c>
      <c r="F40" s="24" t="str">
        <f t="shared" si="5"/>
        <v>JAM</v>
      </c>
      <c r="G40" s="24" t="s">
        <v>31</v>
      </c>
      <c r="H40" s="25">
        <f>JUL!$C$11</f>
        <v>29</v>
      </c>
    </row>
    <row r="41" spans="1:8" ht="17.100000000000001" customHeight="1" x14ac:dyDescent="0.25">
      <c r="A41" s="24" t="str">
        <f t="shared" si="4"/>
        <v>JAM GAJI</v>
      </c>
      <c r="B41" s="24" t="s">
        <v>31</v>
      </c>
      <c r="C41" s="25">
        <f>JUL!$D$10</f>
        <v>5</v>
      </c>
      <c r="F41" s="24" t="str">
        <f t="shared" si="5"/>
        <v>JAM GAJI</v>
      </c>
      <c r="G41" s="24" t="s">
        <v>31</v>
      </c>
      <c r="H41" s="25">
        <f>JUL!$D$11</f>
        <v>29</v>
      </c>
    </row>
    <row r="42" spans="1:8" ht="17.100000000000001" customHeight="1" x14ac:dyDescent="0.25">
      <c r="A42" s="24" t="str">
        <f t="shared" si="4"/>
        <v>GAJI MENGAJAR</v>
      </c>
      <c r="B42" s="24" t="s">
        <v>31</v>
      </c>
      <c r="C42" s="28">
        <f>JUL!$E$10</f>
        <v>75000</v>
      </c>
      <c r="F42" s="24" t="str">
        <f t="shared" si="5"/>
        <v>GAJI MENGAJAR</v>
      </c>
      <c r="G42" s="24" t="s">
        <v>31</v>
      </c>
      <c r="H42" s="28">
        <f>JUL!$E$11</f>
        <v>435000</v>
      </c>
    </row>
    <row r="43" spans="1:8" ht="17.100000000000001" customHeight="1" x14ac:dyDescent="0.25">
      <c r="A43" s="24" t="str">
        <f t="shared" si="4"/>
        <v>MASA KERJA (TH)</v>
      </c>
      <c r="B43" s="24" t="s">
        <v>31</v>
      </c>
      <c r="C43" s="25">
        <f>JUL!$G$10</f>
        <v>20</v>
      </c>
      <c r="F43" s="24" t="str">
        <f t="shared" si="5"/>
        <v>MASA KERJA (TH)</v>
      </c>
      <c r="G43" s="24" t="s">
        <v>31</v>
      </c>
      <c r="H43" s="25">
        <f>JUL!$G$11</f>
        <v>8</v>
      </c>
    </row>
    <row r="44" spans="1:8" ht="17.100000000000001" customHeight="1" x14ac:dyDescent="0.25">
      <c r="A44" s="24" t="str">
        <f t="shared" si="4"/>
        <v>wali kelas</v>
      </c>
      <c r="B44" s="24" t="s">
        <v>31</v>
      </c>
      <c r="C44" s="29">
        <f>JUL!$I$10</f>
        <v>100000</v>
      </c>
      <c r="F44" s="24" t="str">
        <f t="shared" si="5"/>
        <v>wali kelas</v>
      </c>
      <c r="G44" s="24" t="s">
        <v>31</v>
      </c>
      <c r="H44" s="29">
        <f>JUL!$I$11</f>
        <v>100000</v>
      </c>
    </row>
    <row r="45" spans="1:8" ht="17.100000000000001" customHeight="1" x14ac:dyDescent="0.25">
      <c r="A45" s="24" t="str">
        <f t="shared" si="4"/>
        <v>MASA KERJA1</v>
      </c>
      <c r="B45" s="24" t="s">
        <v>31</v>
      </c>
      <c r="C45" s="30">
        <f>JUL!$H$10</f>
        <v>100000</v>
      </c>
      <c r="F45" s="24" t="str">
        <f t="shared" si="5"/>
        <v>MASA KERJA1</v>
      </c>
      <c r="G45" s="24" t="s">
        <v>31</v>
      </c>
      <c r="H45" s="30">
        <f>JUL!$H$11</f>
        <v>40000</v>
      </c>
    </row>
    <row r="46" spans="1:8" ht="17.100000000000001" customHeight="1" x14ac:dyDescent="0.25">
      <c r="A46" s="24" t="str">
        <f t="shared" si="4"/>
        <v>JABATAN</v>
      </c>
      <c r="B46" s="24" t="s">
        <v>31</v>
      </c>
      <c r="C46" s="30">
        <f>JUL!$J$10</f>
        <v>0</v>
      </c>
      <c r="F46" s="24" t="str">
        <f t="shared" si="5"/>
        <v>JABATAN</v>
      </c>
      <c r="G46" s="24" t="s">
        <v>31</v>
      </c>
      <c r="H46" s="30">
        <f>JUL!$J$11</f>
        <v>0</v>
      </c>
    </row>
    <row r="47" spans="1:8" ht="17.100000000000001" customHeight="1" x14ac:dyDescent="0.25">
      <c r="A47" s="24" t="str">
        <f t="shared" si="4"/>
        <v>TILAWATI</v>
      </c>
      <c r="B47" s="31" t="s">
        <v>31</v>
      </c>
      <c r="C47" s="30">
        <f>JUL!$K$10</f>
        <v>150000</v>
      </c>
      <c r="F47" s="24" t="str">
        <f t="shared" si="5"/>
        <v>TILAWATI</v>
      </c>
      <c r="G47" s="31" t="s">
        <v>31</v>
      </c>
      <c r="H47" s="30">
        <f>JUL!$K$11</f>
        <v>150000</v>
      </c>
    </row>
    <row r="48" spans="1:8" ht="17.100000000000001" customHeight="1" x14ac:dyDescent="0.25">
      <c r="A48" s="24" t="str">
        <f t="shared" si="4"/>
        <v>LAIN-LAIN</v>
      </c>
      <c r="B48" s="31" t="s">
        <v>31</v>
      </c>
      <c r="C48" s="32">
        <f>JUL!$L$10</f>
        <v>150000</v>
      </c>
      <c r="F48" s="24" t="str">
        <f t="shared" si="5"/>
        <v>LAIN-LAIN</v>
      </c>
      <c r="G48" s="31" t="s">
        <v>31</v>
      </c>
      <c r="H48" s="32">
        <f>JUL!$L$11</f>
        <v>0</v>
      </c>
    </row>
    <row r="49" spans="1:8" ht="17.100000000000001" customHeight="1" x14ac:dyDescent="0.25">
      <c r="A49" s="24" t="str">
        <f t="shared" si="4"/>
        <v/>
      </c>
      <c r="B49" s="31" t="s">
        <v>31</v>
      </c>
      <c r="C49" s="33">
        <f>JUL!$M$10</f>
        <v>500000</v>
      </c>
      <c r="F49" s="24" t="str">
        <f t="shared" si="5"/>
        <v/>
      </c>
      <c r="G49" s="31" t="s">
        <v>31</v>
      </c>
      <c r="H49" s="33">
        <f>JUL!$M$11</f>
        <v>290000</v>
      </c>
    </row>
    <row r="50" spans="1:8" ht="17.100000000000001" customHeight="1" x14ac:dyDescent="0.25">
      <c r="A50" s="24" t="str">
        <f t="shared" si="4"/>
        <v>TOTAL</v>
      </c>
      <c r="B50" s="31" t="s">
        <v>31</v>
      </c>
      <c r="C50" s="41">
        <f>JUL!$N$10</f>
        <v>575000</v>
      </c>
      <c r="F50" s="24" t="str">
        <f t="shared" si="5"/>
        <v>TOTAL</v>
      </c>
      <c r="G50" s="31" t="s">
        <v>31</v>
      </c>
      <c r="H50" s="41">
        <f>JUL!$N$11</f>
        <v>725000</v>
      </c>
    </row>
    <row r="51" spans="1:8" ht="17.100000000000001" customHeight="1" x14ac:dyDescent="0.25">
      <c r="A51" s="24" t="str">
        <f t="shared" si="4"/>
        <v>Potongan</v>
      </c>
      <c r="B51" s="24" t="s">
        <v>31</v>
      </c>
      <c r="C51" s="35">
        <f>JUL!$O$10</f>
        <v>0</v>
      </c>
      <c r="F51" s="24" t="str">
        <f t="shared" si="5"/>
        <v>Potongan</v>
      </c>
      <c r="G51" s="24" t="s">
        <v>31</v>
      </c>
      <c r="H51" s="35">
        <f>JUL!$O$11</f>
        <v>0</v>
      </c>
    </row>
    <row r="52" spans="1:8" ht="17.100000000000001" customHeight="1" x14ac:dyDescent="0.25">
      <c r="A52" s="24" t="str">
        <f t="shared" si="4"/>
        <v>SISA</v>
      </c>
      <c r="B52" s="24" t="s">
        <v>31</v>
      </c>
      <c r="C52" s="41">
        <f>JUL!$P10</f>
        <v>575000</v>
      </c>
      <c r="F52" s="24" t="str">
        <f t="shared" si="5"/>
        <v>SISA</v>
      </c>
      <c r="G52" s="24" t="s">
        <v>31</v>
      </c>
      <c r="H52" s="41">
        <f>JUL!$P11</f>
        <v>725000</v>
      </c>
    </row>
    <row r="53" spans="1:8" ht="17.100000000000001" customHeight="1" x14ac:dyDescent="0.25"/>
    <row r="54" spans="1:8" ht="17.100000000000001" customHeight="1" x14ac:dyDescent="0.25">
      <c r="A54" s="53" t="s">
        <v>30</v>
      </c>
      <c r="B54" s="53"/>
      <c r="C54" s="53"/>
      <c r="D54" s="22"/>
      <c r="E54" s="23"/>
      <c r="F54" s="53" t="s">
        <v>30</v>
      </c>
      <c r="G54" s="53"/>
      <c r="H54" s="53"/>
    </row>
    <row r="55" spans="1:8" ht="17.100000000000001" customHeight="1" x14ac:dyDescent="0.25">
      <c r="A55" s="53" t="str">
        <f>A2</f>
        <v>Bulan Juli 2019</v>
      </c>
      <c r="B55" s="53"/>
      <c r="C55" s="53"/>
      <c r="D55" s="22"/>
      <c r="E55" s="23"/>
      <c r="F55" s="53" t="str">
        <f>A55</f>
        <v>Bulan Juli 2019</v>
      </c>
      <c r="G55" s="53"/>
      <c r="H55" s="53"/>
    </row>
    <row r="56" spans="1:8" ht="17.100000000000001" customHeight="1" x14ac:dyDescent="0.25">
      <c r="A56" s="24" t="str">
        <f t="shared" ref="A56:A69" si="6">IF(A21=0,"",A21)</f>
        <v>NAMA</v>
      </c>
      <c r="B56" s="24" t="s">
        <v>31</v>
      </c>
      <c r="C56" s="25" t="str">
        <f>JUL!$B$12</f>
        <v>M. KHOIRI</v>
      </c>
      <c r="D56" s="26"/>
      <c r="E56" s="27"/>
      <c r="F56" s="24" t="str">
        <f>IF(A56=0,"",A56)</f>
        <v>NAMA</v>
      </c>
      <c r="G56" s="24" t="s">
        <v>31</v>
      </c>
      <c r="H56" s="25" t="str">
        <f>JUL!$B$13</f>
        <v>SUMARMI</v>
      </c>
    </row>
    <row r="57" spans="1:8" ht="17.100000000000001" customHeight="1" x14ac:dyDescent="0.25">
      <c r="A57" s="24" t="str">
        <f t="shared" si="6"/>
        <v>JAM</v>
      </c>
      <c r="B57" s="24" t="s">
        <v>31</v>
      </c>
      <c r="C57" s="25">
        <f>JUL!$C$12</f>
        <v>27</v>
      </c>
      <c r="D57" s="26"/>
      <c r="E57" s="27"/>
      <c r="F57" s="24" t="str">
        <f t="shared" ref="F57:F69" si="7">IF(A57=0,"",A57)</f>
        <v>JAM</v>
      </c>
      <c r="G57" s="24" t="s">
        <v>31</v>
      </c>
      <c r="H57" s="25">
        <f>JUL!$C$13</f>
        <v>27</v>
      </c>
    </row>
    <row r="58" spans="1:8" ht="17.100000000000001" customHeight="1" x14ac:dyDescent="0.25">
      <c r="A58" s="24" t="str">
        <f t="shared" si="6"/>
        <v>JAM GAJI</v>
      </c>
      <c r="B58" s="24" t="s">
        <v>31</v>
      </c>
      <c r="C58" s="25">
        <f>JUL!$D$12</f>
        <v>3</v>
      </c>
      <c r="D58" s="26"/>
      <c r="E58" s="27"/>
      <c r="F58" s="24" t="str">
        <f t="shared" si="7"/>
        <v>JAM GAJI</v>
      </c>
      <c r="G58" s="24" t="s">
        <v>31</v>
      </c>
      <c r="H58" s="25">
        <f>JUL!$D$13</f>
        <v>3</v>
      </c>
    </row>
    <row r="59" spans="1:8" ht="17.100000000000001" customHeight="1" x14ac:dyDescent="0.25">
      <c r="A59" s="24" t="str">
        <f t="shared" si="6"/>
        <v>GAJI MENGAJAR</v>
      </c>
      <c r="B59" s="24" t="s">
        <v>31</v>
      </c>
      <c r="C59" s="28">
        <f>JUL!$E$12</f>
        <v>45000</v>
      </c>
      <c r="D59" s="26"/>
      <c r="E59" s="27"/>
      <c r="F59" s="24" t="str">
        <f t="shared" si="7"/>
        <v>GAJI MENGAJAR</v>
      </c>
      <c r="G59" s="24" t="s">
        <v>31</v>
      </c>
      <c r="H59" s="28">
        <f>JUL!$E$13</f>
        <v>45000</v>
      </c>
    </row>
    <row r="60" spans="1:8" ht="17.100000000000001" customHeight="1" x14ac:dyDescent="0.25">
      <c r="A60" s="24" t="str">
        <f t="shared" si="6"/>
        <v>MASA KERJA (TH)</v>
      </c>
      <c r="B60" s="24" t="s">
        <v>31</v>
      </c>
      <c r="C60" s="25">
        <f>JUL!$G$12</f>
        <v>15</v>
      </c>
      <c r="D60" s="26"/>
      <c r="E60" s="27"/>
      <c r="F60" s="24" t="str">
        <f t="shared" si="7"/>
        <v>MASA KERJA (TH)</v>
      </c>
      <c r="G60" s="24" t="s">
        <v>31</v>
      </c>
      <c r="H60" s="25">
        <f>JUL!$G$13</f>
        <v>27</v>
      </c>
    </row>
    <row r="61" spans="1:8" ht="17.100000000000001" customHeight="1" x14ac:dyDescent="0.25">
      <c r="A61" s="24" t="str">
        <f t="shared" si="6"/>
        <v>wali kelas</v>
      </c>
      <c r="B61" s="24" t="s">
        <v>31</v>
      </c>
      <c r="C61" s="29">
        <f>JUL!$I$12</f>
        <v>100000</v>
      </c>
      <c r="D61" s="26"/>
      <c r="E61" s="27"/>
      <c r="F61" s="24" t="str">
        <f t="shared" si="7"/>
        <v>wali kelas</v>
      </c>
      <c r="G61" s="24" t="s">
        <v>31</v>
      </c>
      <c r="H61" s="29">
        <f>JUL!$I$13</f>
        <v>100000</v>
      </c>
    </row>
    <row r="62" spans="1:8" ht="17.100000000000001" customHeight="1" x14ac:dyDescent="0.25">
      <c r="A62" s="24" t="str">
        <f t="shared" si="6"/>
        <v>MASA KERJA1</v>
      </c>
      <c r="B62" s="24" t="s">
        <v>31</v>
      </c>
      <c r="C62" s="30">
        <f>JUL!$H$12</f>
        <v>75000</v>
      </c>
      <c r="D62" s="22"/>
      <c r="E62" s="23"/>
      <c r="F62" s="24" t="str">
        <f t="shared" si="7"/>
        <v>MASA KERJA1</v>
      </c>
      <c r="G62" s="24" t="s">
        <v>31</v>
      </c>
      <c r="H62" s="30">
        <f>JUL!$H$13</f>
        <v>135000</v>
      </c>
    </row>
    <row r="63" spans="1:8" ht="17.100000000000001" customHeight="1" x14ac:dyDescent="0.25">
      <c r="A63" s="24" t="str">
        <f t="shared" si="6"/>
        <v>JABATAN</v>
      </c>
      <c r="B63" s="24" t="s">
        <v>31</v>
      </c>
      <c r="C63" s="30">
        <f>JUL!$J$12</f>
        <v>0</v>
      </c>
      <c r="D63" s="26"/>
      <c r="E63" s="27"/>
      <c r="F63" s="24" t="str">
        <f t="shared" si="7"/>
        <v>JABATAN</v>
      </c>
      <c r="G63" s="24" t="s">
        <v>31</v>
      </c>
      <c r="H63" s="30">
        <f>JUL!$J$13</f>
        <v>0</v>
      </c>
    </row>
    <row r="64" spans="1:8" ht="17.100000000000001" customHeight="1" x14ac:dyDescent="0.25">
      <c r="A64" s="24" t="str">
        <f t="shared" si="6"/>
        <v>TILAWATI</v>
      </c>
      <c r="B64" s="31" t="s">
        <v>31</v>
      </c>
      <c r="C64" s="30">
        <f>JUL!$K$12</f>
        <v>150000</v>
      </c>
      <c r="D64" s="22"/>
      <c r="E64" s="23"/>
      <c r="F64" s="24" t="str">
        <f t="shared" si="7"/>
        <v>TILAWATI</v>
      </c>
      <c r="G64" s="31" t="s">
        <v>31</v>
      </c>
      <c r="H64" s="30">
        <f>JUL!$K$13</f>
        <v>150000</v>
      </c>
    </row>
    <row r="65" spans="1:8" ht="17.100000000000001" customHeight="1" x14ac:dyDescent="0.25">
      <c r="A65" s="24" t="str">
        <f t="shared" si="6"/>
        <v>LAIN-LAIN</v>
      </c>
      <c r="B65" s="31" t="s">
        <v>31</v>
      </c>
      <c r="C65" s="32">
        <f>JUL!$L$12</f>
        <v>150000</v>
      </c>
      <c r="D65" s="22"/>
      <c r="E65" s="23"/>
      <c r="F65" s="24" t="str">
        <f t="shared" si="7"/>
        <v>LAIN-LAIN</v>
      </c>
      <c r="G65" s="31" t="s">
        <v>31</v>
      </c>
      <c r="H65" s="32">
        <f>JUL!$L$13</f>
        <v>150000</v>
      </c>
    </row>
    <row r="66" spans="1:8" ht="17.100000000000001" customHeight="1" x14ac:dyDescent="0.25">
      <c r="A66" s="24" t="str">
        <f t="shared" si="6"/>
        <v/>
      </c>
      <c r="B66" s="31" t="s">
        <v>31</v>
      </c>
      <c r="C66" s="33">
        <f>JUL!$M$12</f>
        <v>475000</v>
      </c>
      <c r="D66" s="22"/>
      <c r="E66" s="23"/>
      <c r="F66" s="24" t="str">
        <f t="shared" si="7"/>
        <v/>
      </c>
      <c r="G66" s="31" t="s">
        <v>31</v>
      </c>
      <c r="H66" s="33">
        <f>JUL!$M$13</f>
        <v>535000</v>
      </c>
    </row>
    <row r="67" spans="1:8" ht="17.100000000000001" customHeight="1" x14ac:dyDescent="0.25">
      <c r="A67" s="24" t="str">
        <f t="shared" si="6"/>
        <v>TOTAL</v>
      </c>
      <c r="B67" s="31" t="s">
        <v>31</v>
      </c>
      <c r="C67" s="41">
        <f>JUL!$N$12</f>
        <v>520000</v>
      </c>
      <c r="D67" s="22"/>
      <c r="E67" s="23"/>
      <c r="F67" s="24" t="str">
        <f t="shared" si="7"/>
        <v>TOTAL</v>
      </c>
      <c r="G67" s="31" t="s">
        <v>31</v>
      </c>
      <c r="H67" s="41">
        <f>JUL!$N$13</f>
        <v>580000</v>
      </c>
    </row>
    <row r="68" spans="1:8" ht="17.100000000000001" customHeight="1" x14ac:dyDescent="0.25">
      <c r="A68" s="24" t="str">
        <f t="shared" si="6"/>
        <v>Potongan</v>
      </c>
      <c r="B68" s="24" t="s">
        <v>31</v>
      </c>
      <c r="C68" s="35">
        <f>JUL!$O$12</f>
        <v>0</v>
      </c>
      <c r="D68" s="22"/>
      <c r="E68" s="23"/>
      <c r="F68" s="24" t="str">
        <f t="shared" si="7"/>
        <v>Potongan</v>
      </c>
      <c r="G68" s="24" t="s">
        <v>31</v>
      </c>
      <c r="H68" s="35">
        <f>JUL!$O$13</f>
        <v>0</v>
      </c>
    </row>
    <row r="69" spans="1:8" ht="17.100000000000001" customHeight="1" x14ac:dyDescent="0.25">
      <c r="A69" s="24" t="str">
        <f t="shared" si="6"/>
        <v>SISA</v>
      </c>
      <c r="B69" s="24" t="s">
        <v>31</v>
      </c>
      <c r="C69" s="41">
        <f>JUL!$P12</f>
        <v>520000</v>
      </c>
      <c r="D69" s="22"/>
      <c r="E69" s="23"/>
      <c r="F69" s="24" t="str">
        <f t="shared" si="7"/>
        <v>SISA</v>
      </c>
      <c r="G69" s="24" t="s">
        <v>31</v>
      </c>
      <c r="H69" s="41">
        <f>JUL!$P12</f>
        <v>520000</v>
      </c>
    </row>
    <row r="70" spans="1:8" ht="17.100000000000001" customHeight="1" x14ac:dyDescent="0.25">
      <c r="A70" s="24"/>
      <c r="B70" s="24"/>
      <c r="C70" s="42"/>
      <c r="D70" s="22"/>
      <c r="E70" s="23"/>
      <c r="F70" s="24"/>
      <c r="G70" s="24"/>
      <c r="H70" s="42"/>
    </row>
    <row r="71" spans="1:8" ht="17.100000000000001" customHeight="1" x14ac:dyDescent="0.25">
      <c r="A71" s="36"/>
      <c r="B71" s="31"/>
      <c r="C71" s="37"/>
      <c r="D71" s="22"/>
      <c r="E71" s="23"/>
      <c r="F71" s="24"/>
      <c r="G71" s="31"/>
      <c r="H71" s="37"/>
    </row>
    <row r="72" spans="1:8" ht="17.100000000000001" customHeight="1" x14ac:dyDescent="0.25">
      <c r="A72" s="53" t="s">
        <v>30</v>
      </c>
      <c r="B72" s="53"/>
      <c r="C72" s="53"/>
      <c r="F72" s="53" t="s">
        <v>30</v>
      </c>
      <c r="G72" s="53"/>
      <c r="H72" s="53"/>
    </row>
    <row r="73" spans="1:8" ht="17.100000000000001" customHeight="1" x14ac:dyDescent="0.25">
      <c r="A73" s="53" t="str">
        <f>A55</f>
        <v>Bulan Juli 2019</v>
      </c>
      <c r="B73" s="53"/>
      <c r="C73" s="53"/>
      <c r="F73" s="53" t="str">
        <f>A55</f>
        <v>Bulan Juli 2019</v>
      </c>
      <c r="G73" s="53"/>
      <c r="H73" s="53"/>
    </row>
    <row r="74" spans="1:8" ht="17.100000000000001" customHeight="1" x14ac:dyDescent="0.25">
      <c r="A74" s="24" t="str">
        <f t="shared" ref="A74:A87" si="8">IF(A56=0,"",A56)</f>
        <v>NAMA</v>
      </c>
      <c r="B74" s="24" t="s">
        <v>31</v>
      </c>
      <c r="C74" s="25" t="str">
        <f>JUL!$B$14</f>
        <v>CHUSNI K</v>
      </c>
      <c r="F74" s="24" t="str">
        <f t="shared" ref="F74:F87" si="9">IF(A56=0,"",A56)</f>
        <v>NAMA</v>
      </c>
      <c r="G74" s="24" t="s">
        <v>31</v>
      </c>
      <c r="H74" s="25" t="str">
        <f>JUL!$B$15</f>
        <v>LIYA SQ</v>
      </c>
    </row>
    <row r="75" spans="1:8" ht="17.100000000000001" customHeight="1" x14ac:dyDescent="0.25">
      <c r="A75" s="24" t="str">
        <f t="shared" si="8"/>
        <v>JAM</v>
      </c>
      <c r="B75" s="24" t="s">
        <v>31</v>
      </c>
      <c r="C75" s="25">
        <f>JUL!$C$14</f>
        <v>22</v>
      </c>
      <c r="F75" s="24" t="str">
        <f t="shared" si="9"/>
        <v>JAM</v>
      </c>
      <c r="G75" s="24" t="s">
        <v>31</v>
      </c>
      <c r="H75" s="25">
        <f>JUL!$C$15</f>
        <v>0</v>
      </c>
    </row>
    <row r="76" spans="1:8" ht="17.100000000000001" customHeight="1" x14ac:dyDescent="0.25">
      <c r="A76" s="24" t="str">
        <f t="shared" si="8"/>
        <v>JAM GAJI</v>
      </c>
      <c r="B76" s="24" t="s">
        <v>31</v>
      </c>
      <c r="C76" s="25">
        <f>JUL!$D$14</f>
        <v>22</v>
      </c>
      <c r="F76" s="24" t="str">
        <f t="shared" si="9"/>
        <v>JAM GAJI</v>
      </c>
      <c r="G76" s="24" t="s">
        <v>31</v>
      </c>
      <c r="H76" s="25">
        <f>JUL!$D$15</f>
        <v>0</v>
      </c>
    </row>
    <row r="77" spans="1:8" ht="17.100000000000001" customHeight="1" x14ac:dyDescent="0.25">
      <c r="A77" s="24" t="str">
        <f t="shared" si="8"/>
        <v>GAJI MENGAJAR</v>
      </c>
      <c r="B77" s="24" t="s">
        <v>31</v>
      </c>
      <c r="C77" s="28">
        <f>JUL!$E$14</f>
        <v>330000</v>
      </c>
      <c r="F77" s="24" t="str">
        <f t="shared" si="9"/>
        <v>GAJI MENGAJAR</v>
      </c>
      <c r="G77" s="24" t="s">
        <v>31</v>
      </c>
      <c r="H77" s="28">
        <f>JUL!$E$15</f>
        <v>0</v>
      </c>
    </row>
    <row r="78" spans="1:8" ht="17.100000000000001" customHeight="1" x14ac:dyDescent="0.25">
      <c r="A78" s="24" t="str">
        <f t="shared" si="8"/>
        <v>MASA KERJA (TH)</v>
      </c>
      <c r="B78" s="24" t="s">
        <v>31</v>
      </c>
      <c r="C78" s="25">
        <f>JUL!$G$14</f>
        <v>12</v>
      </c>
      <c r="F78" s="24" t="str">
        <f t="shared" si="9"/>
        <v>MASA KERJA (TH)</v>
      </c>
      <c r="G78" s="24" t="s">
        <v>31</v>
      </c>
      <c r="H78" s="25">
        <f>JUL!$G$15</f>
        <v>11</v>
      </c>
    </row>
    <row r="79" spans="1:8" ht="17.100000000000001" customHeight="1" x14ac:dyDescent="0.25">
      <c r="A79" s="24" t="str">
        <f t="shared" si="8"/>
        <v>wali kelas</v>
      </c>
      <c r="B79" s="24" t="s">
        <v>31</v>
      </c>
      <c r="C79" s="29">
        <f>JUL!$I$14</f>
        <v>0</v>
      </c>
      <c r="F79" s="24" t="str">
        <f t="shared" si="9"/>
        <v>wali kelas</v>
      </c>
      <c r="G79" s="24" t="s">
        <v>31</v>
      </c>
      <c r="H79" s="29">
        <f>JUL!$I$15</f>
        <v>0</v>
      </c>
    </row>
    <row r="80" spans="1:8" ht="17.100000000000001" customHeight="1" x14ac:dyDescent="0.25">
      <c r="A80" s="24" t="str">
        <f t="shared" si="8"/>
        <v>MASA KERJA1</v>
      </c>
      <c r="B80" s="24" t="s">
        <v>31</v>
      </c>
      <c r="C80" s="30">
        <f>JUL!$H$14</f>
        <v>60000</v>
      </c>
      <c r="F80" s="24" t="str">
        <f t="shared" si="9"/>
        <v>MASA KERJA1</v>
      </c>
      <c r="G80" s="24" t="s">
        <v>31</v>
      </c>
      <c r="H80" s="30">
        <f>JUL!$H$15</f>
        <v>55000</v>
      </c>
    </row>
    <row r="81" spans="1:8" ht="17.100000000000001" customHeight="1" x14ac:dyDescent="0.25">
      <c r="A81" s="24" t="str">
        <f t="shared" si="8"/>
        <v>JABATAN</v>
      </c>
      <c r="B81" s="24" t="s">
        <v>31</v>
      </c>
      <c r="C81" s="30">
        <f>JUL!$J$14</f>
        <v>250000</v>
      </c>
      <c r="F81" s="24" t="str">
        <f t="shared" si="9"/>
        <v>JABATAN</v>
      </c>
      <c r="G81" s="24" t="s">
        <v>31</v>
      </c>
      <c r="H81" s="30">
        <f>JUL!$J$15</f>
        <v>0</v>
      </c>
    </row>
    <row r="82" spans="1:8" ht="17.100000000000001" customHeight="1" x14ac:dyDescent="0.25">
      <c r="A82" s="24" t="str">
        <f t="shared" si="8"/>
        <v>TILAWATI</v>
      </c>
      <c r="B82" s="31" t="s">
        <v>31</v>
      </c>
      <c r="C82" s="30">
        <f>JUL!$K$14</f>
        <v>150000</v>
      </c>
      <c r="F82" s="24" t="str">
        <f t="shared" si="9"/>
        <v>TILAWATI</v>
      </c>
      <c r="G82" s="31" t="s">
        <v>31</v>
      </c>
      <c r="H82" s="30">
        <f>JUL!$K$15</f>
        <v>0</v>
      </c>
    </row>
    <row r="83" spans="1:8" ht="17.100000000000001" customHeight="1" x14ac:dyDescent="0.25">
      <c r="A83" s="24" t="str">
        <f t="shared" si="8"/>
        <v>LAIN-LAIN</v>
      </c>
      <c r="B83" s="31" t="s">
        <v>31</v>
      </c>
      <c r="C83" s="32">
        <f>JUL!$L$14</f>
        <v>50000</v>
      </c>
      <c r="F83" s="24" t="str">
        <f t="shared" si="9"/>
        <v>LAIN-LAIN</v>
      </c>
      <c r="G83" s="31" t="s">
        <v>31</v>
      </c>
      <c r="H83" s="32">
        <f>JUL!$L$15</f>
        <v>0</v>
      </c>
    </row>
    <row r="84" spans="1:8" ht="17.100000000000001" customHeight="1" x14ac:dyDescent="0.25">
      <c r="A84" s="24" t="str">
        <f t="shared" si="8"/>
        <v/>
      </c>
      <c r="B84" s="31" t="s">
        <v>31</v>
      </c>
      <c r="C84" s="33">
        <f>JUL!$M$14</f>
        <v>510000</v>
      </c>
      <c r="F84" s="24" t="str">
        <f t="shared" si="9"/>
        <v/>
      </c>
      <c r="G84" s="31" t="s">
        <v>31</v>
      </c>
      <c r="H84" s="33">
        <f>JUL!$M$15</f>
        <v>55000</v>
      </c>
    </row>
    <row r="85" spans="1:8" ht="17.100000000000001" customHeight="1" x14ac:dyDescent="0.25">
      <c r="A85" s="24" t="str">
        <f t="shared" si="8"/>
        <v>TOTAL</v>
      </c>
      <c r="B85" s="31" t="s">
        <v>31</v>
      </c>
      <c r="C85" s="41">
        <f>JUL!$N$14</f>
        <v>840000</v>
      </c>
      <c r="F85" s="24" t="str">
        <f t="shared" si="9"/>
        <v>TOTAL</v>
      </c>
      <c r="G85" s="31" t="s">
        <v>31</v>
      </c>
      <c r="H85" s="41">
        <f>JUL!$N$15</f>
        <v>55000</v>
      </c>
    </row>
    <row r="86" spans="1:8" ht="17.100000000000001" customHeight="1" x14ac:dyDescent="0.25">
      <c r="A86" s="24" t="str">
        <f t="shared" si="8"/>
        <v>Potongan</v>
      </c>
      <c r="B86" s="24" t="s">
        <v>31</v>
      </c>
      <c r="C86" s="35">
        <f>JUL!$O$14</f>
        <v>70000</v>
      </c>
      <c r="F86" s="24" t="str">
        <f t="shared" si="9"/>
        <v>Potongan</v>
      </c>
      <c r="G86" s="24" t="s">
        <v>31</v>
      </c>
      <c r="H86" s="35">
        <f>JUL!$O$15</f>
        <v>0</v>
      </c>
    </row>
    <row r="87" spans="1:8" ht="17.100000000000001" customHeight="1" x14ac:dyDescent="0.25">
      <c r="A87" s="24" t="str">
        <f t="shared" si="8"/>
        <v>SISA</v>
      </c>
      <c r="B87" s="24" t="s">
        <v>31</v>
      </c>
      <c r="C87" s="41">
        <f>JUL!$P14</f>
        <v>770000</v>
      </c>
      <c r="F87" s="24" t="str">
        <f t="shared" si="9"/>
        <v>SISA</v>
      </c>
      <c r="G87" s="24" t="s">
        <v>31</v>
      </c>
      <c r="H87" s="41">
        <f>JUL!$P15</f>
        <v>55000</v>
      </c>
    </row>
    <row r="88" spans="1:8" ht="17.100000000000001" customHeight="1" x14ac:dyDescent="0.25"/>
    <row r="89" spans="1:8" ht="17.100000000000001" customHeight="1" x14ac:dyDescent="0.25"/>
    <row r="90" spans="1:8" ht="17.100000000000001" customHeight="1" x14ac:dyDescent="0.25">
      <c r="A90" s="53" t="s">
        <v>30</v>
      </c>
      <c r="B90" s="53"/>
      <c r="C90" s="53"/>
      <c r="F90" s="53" t="s">
        <v>30</v>
      </c>
      <c r="G90" s="53"/>
      <c r="H90" s="53"/>
    </row>
    <row r="91" spans="1:8" ht="17.100000000000001" customHeight="1" x14ac:dyDescent="0.25">
      <c r="A91" s="53" t="str">
        <f>A73</f>
        <v>Bulan Juli 2019</v>
      </c>
      <c r="B91" s="53"/>
      <c r="C91" s="53"/>
      <c r="F91" s="53" t="str">
        <f>A73</f>
        <v>Bulan Juli 2019</v>
      </c>
      <c r="G91" s="53"/>
      <c r="H91" s="53"/>
    </row>
    <row r="92" spans="1:8" ht="17.100000000000001" customHeight="1" x14ac:dyDescent="0.25">
      <c r="A92" s="24" t="str">
        <f t="shared" ref="A92:A105" si="10">IF(A74=0,"",A74)</f>
        <v>NAMA</v>
      </c>
      <c r="B92" s="24" t="s">
        <v>31</v>
      </c>
      <c r="C92" s="25" t="str">
        <f>JUL!$B$16</f>
        <v>AHMAD SHODIQ</v>
      </c>
      <c r="F92" s="24" t="str">
        <f t="shared" ref="F92:F105" si="11">IF(A74=0,"",A74)</f>
        <v>NAMA</v>
      </c>
      <c r="G92" s="24" t="s">
        <v>31</v>
      </c>
      <c r="H92" s="25" t="str">
        <f>JUL!$B$17</f>
        <v>NUR RATNA</v>
      </c>
    </row>
    <row r="93" spans="1:8" ht="17.100000000000001" customHeight="1" x14ac:dyDescent="0.25">
      <c r="A93" s="24" t="str">
        <f t="shared" si="10"/>
        <v>JAM</v>
      </c>
      <c r="B93" s="24" t="s">
        <v>31</v>
      </c>
      <c r="C93" s="25">
        <f>JUL!$C$16</f>
        <v>28</v>
      </c>
      <c r="F93" s="24" t="str">
        <f t="shared" si="11"/>
        <v>JAM</v>
      </c>
      <c r="G93" s="24" t="s">
        <v>31</v>
      </c>
      <c r="H93" s="25">
        <f>JUL!$C$17</f>
        <v>28</v>
      </c>
    </row>
    <row r="94" spans="1:8" ht="17.100000000000001" customHeight="1" x14ac:dyDescent="0.25">
      <c r="A94" s="24" t="str">
        <f t="shared" si="10"/>
        <v>JAM GAJI</v>
      </c>
      <c r="B94" s="24" t="s">
        <v>31</v>
      </c>
      <c r="C94" s="25">
        <f>JUL!$D$16</f>
        <v>28</v>
      </c>
      <c r="F94" s="24" t="str">
        <f t="shared" si="11"/>
        <v>JAM GAJI</v>
      </c>
      <c r="G94" s="24" t="s">
        <v>31</v>
      </c>
      <c r="H94" s="25">
        <f>JUL!$D$17</f>
        <v>28</v>
      </c>
    </row>
    <row r="95" spans="1:8" ht="17.100000000000001" customHeight="1" x14ac:dyDescent="0.25">
      <c r="A95" s="24" t="str">
        <f t="shared" si="10"/>
        <v>GAJI MENGAJAR</v>
      </c>
      <c r="B95" s="24" t="s">
        <v>31</v>
      </c>
      <c r="C95" s="28">
        <f>JUL!$E$16</f>
        <v>420000</v>
      </c>
      <c r="F95" s="24" t="str">
        <f t="shared" si="11"/>
        <v>GAJI MENGAJAR</v>
      </c>
      <c r="G95" s="24" t="s">
        <v>31</v>
      </c>
      <c r="H95" s="28">
        <f>JUL!$E$17</f>
        <v>420000</v>
      </c>
    </row>
    <row r="96" spans="1:8" ht="17.100000000000001" customHeight="1" x14ac:dyDescent="0.25">
      <c r="A96" s="24" t="str">
        <f t="shared" si="10"/>
        <v>MASA KERJA (TH)</v>
      </c>
      <c r="B96" s="24" t="s">
        <v>31</v>
      </c>
      <c r="C96" s="25">
        <f>JUL!$G$16</f>
        <v>12</v>
      </c>
      <c r="F96" s="24" t="str">
        <f t="shared" si="11"/>
        <v>MASA KERJA (TH)</v>
      </c>
      <c r="G96" s="24" t="s">
        <v>31</v>
      </c>
      <c r="H96" s="25">
        <f>JUL!$G$17</f>
        <v>10</v>
      </c>
    </row>
    <row r="97" spans="1:8" ht="17.100000000000001" customHeight="1" x14ac:dyDescent="0.25">
      <c r="A97" s="24" t="str">
        <f t="shared" si="10"/>
        <v>wali kelas</v>
      </c>
      <c r="B97" s="24" t="s">
        <v>31</v>
      </c>
      <c r="C97" s="29">
        <f>JUL!$I$16</f>
        <v>100000</v>
      </c>
      <c r="F97" s="24" t="str">
        <f t="shared" si="11"/>
        <v>wali kelas</v>
      </c>
      <c r="G97" s="24" t="s">
        <v>31</v>
      </c>
      <c r="H97" s="29">
        <f>JUL!$I$17</f>
        <v>100000</v>
      </c>
    </row>
    <row r="98" spans="1:8" ht="17.100000000000001" customHeight="1" x14ac:dyDescent="0.25">
      <c r="A98" s="24" t="str">
        <f t="shared" si="10"/>
        <v>MASA KERJA1</v>
      </c>
      <c r="B98" s="24" t="s">
        <v>31</v>
      </c>
      <c r="C98" s="30">
        <f>JUL!$H$16</f>
        <v>60000</v>
      </c>
      <c r="F98" s="24" t="str">
        <f t="shared" si="11"/>
        <v>MASA KERJA1</v>
      </c>
      <c r="G98" s="24" t="s">
        <v>31</v>
      </c>
      <c r="H98" s="30">
        <f>JUL!$H$17</f>
        <v>50000</v>
      </c>
    </row>
    <row r="99" spans="1:8" ht="17.100000000000001" customHeight="1" x14ac:dyDescent="0.25">
      <c r="A99" s="24" t="str">
        <f t="shared" si="10"/>
        <v>JABATAN</v>
      </c>
      <c r="B99" s="24" t="s">
        <v>31</v>
      </c>
      <c r="C99" s="30">
        <f>JUL!$J$16</f>
        <v>100000</v>
      </c>
      <c r="F99" s="24" t="str">
        <f t="shared" si="11"/>
        <v>JABATAN</v>
      </c>
      <c r="G99" s="24" t="s">
        <v>31</v>
      </c>
      <c r="H99" s="30">
        <f>JUL!$J$17</f>
        <v>100000</v>
      </c>
    </row>
    <row r="100" spans="1:8" ht="17.100000000000001" customHeight="1" x14ac:dyDescent="0.25">
      <c r="A100" s="24" t="str">
        <f t="shared" si="10"/>
        <v>TILAWATI</v>
      </c>
      <c r="B100" s="31" t="s">
        <v>31</v>
      </c>
      <c r="C100" s="30">
        <f>JUL!$K$16</f>
        <v>150000</v>
      </c>
      <c r="F100" s="24" t="str">
        <f t="shared" si="11"/>
        <v>TILAWATI</v>
      </c>
      <c r="G100" s="31" t="s">
        <v>31</v>
      </c>
      <c r="H100" s="30">
        <f>JUL!$K$17</f>
        <v>150000</v>
      </c>
    </row>
    <row r="101" spans="1:8" ht="17.100000000000001" customHeight="1" x14ac:dyDescent="0.25">
      <c r="A101" s="24" t="str">
        <f t="shared" si="10"/>
        <v>LAIN-LAIN</v>
      </c>
      <c r="B101" s="31" t="s">
        <v>31</v>
      </c>
      <c r="C101" s="32">
        <f>JUL!$L$16</f>
        <v>0</v>
      </c>
      <c r="F101" s="24" t="str">
        <f t="shared" si="11"/>
        <v>LAIN-LAIN</v>
      </c>
      <c r="G101" s="31" t="s">
        <v>31</v>
      </c>
      <c r="H101" s="32">
        <f>JUL!$L$17</f>
        <v>0</v>
      </c>
    </row>
    <row r="102" spans="1:8" ht="17.100000000000001" customHeight="1" x14ac:dyDescent="0.25">
      <c r="A102" s="24" t="str">
        <f t="shared" si="10"/>
        <v/>
      </c>
      <c r="B102" s="31" t="s">
        <v>31</v>
      </c>
      <c r="C102" s="33">
        <f>JUL!$M$16</f>
        <v>410000</v>
      </c>
      <c r="F102" s="24" t="str">
        <f t="shared" si="11"/>
        <v/>
      </c>
      <c r="G102" s="31" t="s">
        <v>31</v>
      </c>
      <c r="H102" s="33">
        <f>JUL!$M$17</f>
        <v>400000</v>
      </c>
    </row>
    <row r="103" spans="1:8" ht="17.100000000000001" customHeight="1" x14ac:dyDescent="0.25">
      <c r="A103" s="24" t="str">
        <f t="shared" si="10"/>
        <v>TOTAL</v>
      </c>
      <c r="B103" s="31" t="s">
        <v>31</v>
      </c>
      <c r="C103" s="41">
        <f>JUL!$N$16</f>
        <v>830000</v>
      </c>
      <c r="F103" s="24" t="str">
        <f t="shared" si="11"/>
        <v>TOTAL</v>
      </c>
      <c r="G103" s="31" t="s">
        <v>31</v>
      </c>
      <c r="H103" s="41">
        <f>JUL!$N$17</f>
        <v>820000</v>
      </c>
    </row>
    <row r="104" spans="1:8" ht="17.100000000000001" customHeight="1" x14ac:dyDescent="0.25">
      <c r="A104" s="24" t="str">
        <f t="shared" si="10"/>
        <v>Potongan</v>
      </c>
      <c r="B104" s="24" t="s">
        <v>31</v>
      </c>
      <c r="C104" s="35">
        <f>JUL!$O$16</f>
        <v>150000</v>
      </c>
      <c r="F104" s="24" t="str">
        <f t="shared" si="11"/>
        <v>Potongan</v>
      </c>
      <c r="G104" s="24" t="s">
        <v>31</v>
      </c>
      <c r="H104" s="35">
        <f>JUL!$O$17</f>
        <v>150000</v>
      </c>
    </row>
    <row r="105" spans="1:8" ht="17.100000000000001" customHeight="1" x14ac:dyDescent="0.25">
      <c r="A105" s="24" t="str">
        <f t="shared" si="10"/>
        <v>SISA</v>
      </c>
      <c r="B105" s="24" t="s">
        <v>31</v>
      </c>
      <c r="C105" s="41">
        <f>JUL!$P16</f>
        <v>680000</v>
      </c>
      <c r="F105" s="24" t="str">
        <f t="shared" si="11"/>
        <v>SISA</v>
      </c>
      <c r="G105" s="24" t="s">
        <v>31</v>
      </c>
      <c r="H105" s="41">
        <f>JUL!$P17</f>
        <v>670000</v>
      </c>
    </row>
    <row r="106" spans="1:8" ht="17.100000000000001" customHeight="1" x14ac:dyDescent="0.25"/>
    <row r="107" spans="1:8" ht="17.100000000000001" customHeight="1" x14ac:dyDescent="0.25">
      <c r="A107" s="53" t="s">
        <v>30</v>
      </c>
      <c r="B107" s="53"/>
      <c r="C107" s="53"/>
      <c r="D107" s="22"/>
      <c r="E107" s="23"/>
      <c r="F107" s="53" t="s">
        <v>30</v>
      </c>
      <c r="G107" s="53"/>
      <c r="H107" s="53"/>
    </row>
    <row r="108" spans="1:8" ht="17.100000000000001" customHeight="1" x14ac:dyDescent="0.25">
      <c r="A108" s="53" t="str">
        <f>A2</f>
        <v>Bulan Juli 2019</v>
      </c>
      <c r="B108" s="53"/>
      <c r="C108" s="53"/>
      <c r="D108" s="22"/>
      <c r="E108" s="23"/>
      <c r="F108" s="53" t="str">
        <f>A108</f>
        <v>Bulan Juli 2019</v>
      </c>
      <c r="G108" s="53"/>
      <c r="H108" s="53"/>
    </row>
    <row r="109" spans="1:8" ht="17.100000000000001" customHeight="1" x14ac:dyDescent="0.25">
      <c r="A109" s="24" t="str">
        <f t="shared" ref="A109:A122" si="12">IF(A21=0,"",A21)</f>
        <v>NAMA</v>
      </c>
      <c r="B109" s="24" t="s">
        <v>31</v>
      </c>
      <c r="C109" s="25" t="str">
        <f>JUL!$B$18</f>
        <v>CHAYUL MU'AFA</v>
      </c>
      <c r="D109" s="26"/>
      <c r="E109" s="27"/>
      <c r="F109" s="24" t="str">
        <f>IF(A109=0,"",A109)</f>
        <v>NAMA</v>
      </c>
      <c r="G109" s="24" t="s">
        <v>31</v>
      </c>
      <c r="H109" s="25" t="str">
        <f>JUL!$B$19</f>
        <v>NURUL HIDAYAH</v>
      </c>
    </row>
    <row r="110" spans="1:8" ht="17.100000000000001" customHeight="1" x14ac:dyDescent="0.25">
      <c r="A110" s="24" t="str">
        <f t="shared" si="12"/>
        <v>JAM</v>
      </c>
      <c r="B110" s="24" t="s">
        <v>31</v>
      </c>
      <c r="C110" s="25">
        <f>JUL!$C$18</f>
        <v>28</v>
      </c>
      <c r="D110" s="26"/>
      <c r="E110" s="27"/>
      <c r="F110" s="24" t="str">
        <f t="shared" ref="F110:F122" si="13">IF(A110=0,"",A110)</f>
        <v>JAM</v>
      </c>
      <c r="G110" s="24" t="s">
        <v>31</v>
      </c>
      <c r="H110" s="25">
        <f>JUL!$C$19</f>
        <v>0</v>
      </c>
    </row>
    <row r="111" spans="1:8" ht="17.100000000000001" customHeight="1" x14ac:dyDescent="0.25">
      <c r="A111" s="24" t="str">
        <f t="shared" si="12"/>
        <v>JAM GAJI</v>
      </c>
      <c r="B111" s="24" t="s">
        <v>31</v>
      </c>
      <c r="C111" s="25">
        <f>JUL!$D$18</f>
        <v>4</v>
      </c>
      <c r="D111" s="26"/>
      <c r="E111" s="27"/>
      <c r="F111" s="24" t="str">
        <f t="shared" si="13"/>
        <v>JAM GAJI</v>
      </c>
      <c r="G111" s="24" t="s">
        <v>31</v>
      </c>
      <c r="H111" s="25">
        <f>JUL!$D$19</f>
        <v>0</v>
      </c>
    </row>
    <row r="112" spans="1:8" ht="17.100000000000001" customHeight="1" x14ac:dyDescent="0.25">
      <c r="A112" s="24" t="str">
        <f t="shared" si="12"/>
        <v>GAJI MENGAJAR</v>
      </c>
      <c r="B112" s="24" t="s">
        <v>31</v>
      </c>
      <c r="C112" s="28">
        <f>JUL!$E$18</f>
        <v>60000</v>
      </c>
      <c r="D112" s="26"/>
      <c r="E112" s="27"/>
      <c r="F112" s="24" t="str">
        <f t="shared" si="13"/>
        <v>GAJI MENGAJAR</v>
      </c>
      <c r="G112" s="24" t="s">
        <v>31</v>
      </c>
      <c r="H112" s="28">
        <f>JUL!$E$19</f>
        <v>0</v>
      </c>
    </row>
    <row r="113" spans="1:8" ht="17.100000000000001" customHeight="1" x14ac:dyDescent="0.25">
      <c r="A113" s="24" t="str">
        <f t="shared" si="12"/>
        <v>MASA KERJA (TH)</v>
      </c>
      <c r="B113" s="24" t="s">
        <v>31</v>
      </c>
      <c r="C113" s="25">
        <f>JUL!$G$18</f>
        <v>19</v>
      </c>
      <c r="D113" s="26"/>
      <c r="E113" s="27"/>
      <c r="F113" s="24" t="str">
        <f t="shared" si="13"/>
        <v>MASA KERJA (TH)</v>
      </c>
      <c r="G113" s="24" t="s">
        <v>31</v>
      </c>
      <c r="H113" s="25">
        <f>JUL!$G$19</f>
        <v>9</v>
      </c>
    </row>
    <row r="114" spans="1:8" ht="17.100000000000001" customHeight="1" x14ac:dyDescent="0.25">
      <c r="A114" s="24" t="str">
        <f t="shared" si="12"/>
        <v>wali kelas</v>
      </c>
      <c r="B114" s="24" t="s">
        <v>31</v>
      </c>
      <c r="C114" s="29">
        <f>JUL!$I$18</f>
        <v>100000</v>
      </c>
      <c r="D114" s="26"/>
      <c r="E114" s="27"/>
      <c r="F114" s="24" t="str">
        <f t="shared" si="13"/>
        <v>wali kelas</v>
      </c>
      <c r="G114" s="24" t="s">
        <v>31</v>
      </c>
      <c r="H114" s="29">
        <f>JUL!$I$19</f>
        <v>100000</v>
      </c>
    </row>
    <row r="115" spans="1:8" ht="17.100000000000001" customHeight="1" x14ac:dyDescent="0.25">
      <c r="A115" s="24" t="str">
        <f t="shared" si="12"/>
        <v>MASA KERJA1</v>
      </c>
      <c r="B115" s="24" t="s">
        <v>31</v>
      </c>
      <c r="C115" s="30">
        <f>JUL!$H$18</f>
        <v>95000</v>
      </c>
      <c r="D115" s="22"/>
      <c r="E115" s="23"/>
      <c r="F115" s="24" t="str">
        <f t="shared" si="13"/>
        <v>MASA KERJA1</v>
      </c>
      <c r="G115" s="24" t="s">
        <v>31</v>
      </c>
      <c r="H115" s="30">
        <f>JUL!$H$19</f>
        <v>45000</v>
      </c>
    </row>
    <row r="116" spans="1:8" ht="17.100000000000001" customHeight="1" x14ac:dyDescent="0.25">
      <c r="A116" s="24" t="str">
        <f t="shared" si="12"/>
        <v>JABATAN</v>
      </c>
      <c r="B116" s="24" t="s">
        <v>31</v>
      </c>
      <c r="C116" s="30">
        <f>JUL!$J$18</f>
        <v>0</v>
      </c>
      <c r="D116" s="26"/>
      <c r="E116" s="27"/>
      <c r="F116" s="24" t="str">
        <f t="shared" si="13"/>
        <v>JABATAN</v>
      </c>
      <c r="G116" s="24" t="s">
        <v>31</v>
      </c>
      <c r="H116" s="30">
        <f>JUL!$J$19</f>
        <v>200000</v>
      </c>
    </row>
    <row r="117" spans="1:8" ht="17.100000000000001" customHeight="1" x14ac:dyDescent="0.25">
      <c r="A117" s="24" t="str">
        <f t="shared" si="12"/>
        <v>TILAWATI</v>
      </c>
      <c r="B117" s="31" t="s">
        <v>31</v>
      </c>
      <c r="C117" s="30">
        <f>JUL!$K$18</f>
        <v>150000</v>
      </c>
      <c r="D117" s="22"/>
      <c r="E117" s="23"/>
      <c r="F117" s="24" t="str">
        <f t="shared" si="13"/>
        <v>TILAWATI</v>
      </c>
      <c r="G117" s="31" t="s">
        <v>31</v>
      </c>
      <c r="H117" s="30">
        <f>JUL!$K$19</f>
        <v>150000</v>
      </c>
    </row>
    <row r="118" spans="1:8" ht="17.100000000000001" customHeight="1" x14ac:dyDescent="0.25">
      <c r="A118" s="24" t="str">
        <f t="shared" si="12"/>
        <v>LAIN-LAIN</v>
      </c>
      <c r="B118" s="31" t="s">
        <v>31</v>
      </c>
      <c r="C118" s="32">
        <f>JUL!$L$18</f>
        <v>150000</v>
      </c>
      <c r="D118" s="22"/>
      <c r="E118" s="23"/>
      <c r="F118" s="24" t="str">
        <f t="shared" si="13"/>
        <v>LAIN-LAIN</v>
      </c>
      <c r="G118" s="31" t="s">
        <v>31</v>
      </c>
      <c r="H118" s="32">
        <f>JUL!$L$19</f>
        <v>50000</v>
      </c>
    </row>
    <row r="119" spans="1:8" ht="17.100000000000001" customHeight="1" x14ac:dyDescent="0.25">
      <c r="A119" s="24" t="str">
        <f t="shared" si="12"/>
        <v/>
      </c>
      <c r="B119" s="31" t="s">
        <v>31</v>
      </c>
      <c r="C119" s="33">
        <f>JUL!$M$18</f>
        <v>495000</v>
      </c>
      <c r="D119" s="22"/>
      <c r="E119" s="23"/>
      <c r="F119" s="24" t="str">
        <f t="shared" si="13"/>
        <v/>
      </c>
      <c r="G119" s="31" t="s">
        <v>31</v>
      </c>
      <c r="H119" s="33">
        <f>JUL!$M$19</f>
        <v>545000</v>
      </c>
    </row>
    <row r="120" spans="1:8" ht="17.100000000000001" customHeight="1" x14ac:dyDescent="0.25">
      <c r="A120" s="24" t="str">
        <f t="shared" si="12"/>
        <v>TOTAL</v>
      </c>
      <c r="B120" s="31" t="s">
        <v>31</v>
      </c>
      <c r="C120" s="41">
        <f>JUL!$N$18</f>
        <v>555000</v>
      </c>
      <c r="D120" s="22"/>
      <c r="E120" s="23"/>
      <c r="F120" s="24" t="str">
        <f t="shared" si="13"/>
        <v>TOTAL</v>
      </c>
      <c r="G120" s="31" t="s">
        <v>31</v>
      </c>
      <c r="H120" s="41">
        <f>JUL!$N$19</f>
        <v>545000</v>
      </c>
    </row>
    <row r="121" spans="1:8" ht="17.100000000000001" customHeight="1" x14ac:dyDescent="0.25">
      <c r="A121" s="24" t="str">
        <f t="shared" si="12"/>
        <v>Potongan</v>
      </c>
      <c r="B121" s="24" t="s">
        <v>31</v>
      </c>
      <c r="C121" s="35">
        <f>JUL!$O$18</f>
        <v>150000</v>
      </c>
      <c r="D121" s="22"/>
      <c r="E121" s="23"/>
      <c r="F121" s="24" t="str">
        <f t="shared" si="13"/>
        <v>Potongan</v>
      </c>
      <c r="G121" s="24" t="s">
        <v>31</v>
      </c>
      <c r="H121" s="35">
        <f>JUL!$O$19</f>
        <v>150000</v>
      </c>
    </row>
    <row r="122" spans="1:8" ht="17.100000000000001" customHeight="1" x14ac:dyDescent="0.25">
      <c r="A122" s="24" t="str">
        <f t="shared" si="12"/>
        <v>SISA</v>
      </c>
      <c r="B122" s="24" t="s">
        <v>31</v>
      </c>
      <c r="C122" s="41">
        <f>JUL!$P18</f>
        <v>405000</v>
      </c>
      <c r="D122" s="22"/>
      <c r="E122" s="23"/>
      <c r="F122" s="24" t="str">
        <f t="shared" si="13"/>
        <v>SISA</v>
      </c>
      <c r="G122" s="24" t="s">
        <v>31</v>
      </c>
      <c r="H122" s="41">
        <f>JUL!$P19</f>
        <v>395000</v>
      </c>
    </row>
    <row r="123" spans="1:8" ht="17.100000000000001" customHeight="1" x14ac:dyDescent="0.25">
      <c r="A123" s="36"/>
      <c r="B123" s="31"/>
      <c r="C123" s="37"/>
      <c r="D123" s="22"/>
      <c r="E123" s="23"/>
      <c r="F123" s="24"/>
      <c r="G123" s="31"/>
      <c r="H123" s="37"/>
    </row>
    <row r="124" spans="1:8" ht="17.100000000000001" customHeight="1" x14ac:dyDescent="0.25">
      <c r="A124" s="36"/>
      <c r="B124" s="31"/>
      <c r="C124" s="37"/>
      <c r="D124" s="22"/>
      <c r="E124" s="23"/>
      <c r="F124" s="24"/>
      <c r="G124" s="31"/>
      <c r="H124" s="37"/>
    </row>
    <row r="125" spans="1:8" ht="17.100000000000001" customHeight="1" x14ac:dyDescent="0.25">
      <c r="A125" s="53" t="s">
        <v>30</v>
      </c>
      <c r="B125" s="53"/>
      <c r="C125" s="53"/>
      <c r="F125" s="53" t="s">
        <v>30</v>
      </c>
      <c r="G125" s="53"/>
      <c r="H125" s="53"/>
    </row>
    <row r="126" spans="1:8" ht="17.100000000000001" customHeight="1" x14ac:dyDescent="0.25">
      <c r="A126" s="53" t="str">
        <f>A108</f>
        <v>Bulan Juli 2019</v>
      </c>
      <c r="B126" s="53"/>
      <c r="C126" s="53"/>
      <c r="F126" s="53" t="str">
        <f>A108</f>
        <v>Bulan Juli 2019</v>
      </c>
      <c r="G126" s="53"/>
      <c r="H126" s="53"/>
    </row>
    <row r="127" spans="1:8" ht="17.100000000000001" customHeight="1" x14ac:dyDescent="0.25">
      <c r="A127" s="24" t="str">
        <f t="shared" ref="A127:A140" si="14">IF(A109=0,"",A109)</f>
        <v>NAMA</v>
      </c>
      <c r="B127" s="24" t="s">
        <v>31</v>
      </c>
      <c r="C127" s="25" t="str">
        <f>JUL!$B$20</f>
        <v>M. SAID</v>
      </c>
      <c r="F127" s="24" t="str">
        <f t="shared" ref="F127:F140" si="15">IF(A109=0,"",A109)</f>
        <v>NAMA</v>
      </c>
      <c r="G127" s="24" t="s">
        <v>31</v>
      </c>
      <c r="H127" s="25" t="str">
        <f>JUL!$B$21</f>
        <v>YULIANA</v>
      </c>
    </row>
    <row r="128" spans="1:8" ht="17.100000000000001" customHeight="1" x14ac:dyDescent="0.25">
      <c r="A128" s="24" t="str">
        <f t="shared" si="14"/>
        <v>JAM</v>
      </c>
      <c r="B128" s="24" t="s">
        <v>31</v>
      </c>
      <c r="C128" s="25">
        <f>JUL!$C$20</f>
        <v>30</v>
      </c>
      <c r="F128" s="24" t="str">
        <f t="shared" si="15"/>
        <v>JAM</v>
      </c>
      <c r="G128" s="24" t="s">
        <v>31</v>
      </c>
      <c r="H128" s="25">
        <f>JUL!$C$21</f>
        <v>30</v>
      </c>
    </row>
    <row r="129" spans="1:8" ht="17.100000000000001" customHeight="1" x14ac:dyDescent="0.25">
      <c r="A129" s="24" t="str">
        <f t="shared" si="14"/>
        <v>JAM GAJI</v>
      </c>
      <c r="B129" s="24" t="s">
        <v>31</v>
      </c>
      <c r="C129" s="25">
        <f>JUL!$D$20</f>
        <v>30</v>
      </c>
      <c r="F129" s="24" t="str">
        <f t="shared" si="15"/>
        <v>JAM GAJI</v>
      </c>
      <c r="G129" s="24" t="s">
        <v>31</v>
      </c>
      <c r="H129" s="25">
        <f>JUL!$D$21</f>
        <v>30</v>
      </c>
    </row>
    <row r="130" spans="1:8" ht="17.100000000000001" customHeight="1" x14ac:dyDescent="0.25">
      <c r="A130" s="24" t="str">
        <f t="shared" si="14"/>
        <v>GAJI MENGAJAR</v>
      </c>
      <c r="B130" s="24" t="s">
        <v>31</v>
      </c>
      <c r="C130" s="28">
        <f>JUL!$E$20</f>
        <v>450000</v>
      </c>
      <c r="F130" s="24" t="str">
        <f t="shared" si="15"/>
        <v>GAJI MENGAJAR</v>
      </c>
      <c r="G130" s="24" t="s">
        <v>31</v>
      </c>
      <c r="H130" s="28">
        <f>JUL!$E$21</f>
        <v>450000</v>
      </c>
    </row>
    <row r="131" spans="1:8" ht="17.100000000000001" customHeight="1" x14ac:dyDescent="0.25">
      <c r="A131" s="24" t="str">
        <f t="shared" si="14"/>
        <v>MASA KERJA (TH)</v>
      </c>
      <c r="B131" s="24" t="s">
        <v>31</v>
      </c>
      <c r="C131" s="25">
        <f>JUL!$G$20</f>
        <v>28</v>
      </c>
      <c r="F131" s="24" t="str">
        <f t="shared" si="15"/>
        <v>MASA KERJA (TH)</v>
      </c>
      <c r="G131" s="24" t="s">
        <v>31</v>
      </c>
      <c r="H131" s="25">
        <f>JUL!$G$21</f>
        <v>13</v>
      </c>
    </row>
    <row r="132" spans="1:8" ht="17.100000000000001" customHeight="1" x14ac:dyDescent="0.25">
      <c r="A132" s="24" t="str">
        <f t="shared" si="14"/>
        <v>wali kelas</v>
      </c>
      <c r="B132" s="24" t="s">
        <v>31</v>
      </c>
      <c r="C132" s="29">
        <f>JUL!$I$20</f>
        <v>0</v>
      </c>
      <c r="F132" s="24" t="str">
        <f t="shared" si="15"/>
        <v>wali kelas</v>
      </c>
      <c r="G132" s="24" t="s">
        <v>31</v>
      </c>
      <c r="H132" s="29">
        <f>JUL!$I$21</f>
        <v>0</v>
      </c>
    </row>
    <row r="133" spans="1:8" ht="17.100000000000001" customHeight="1" x14ac:dyDescent="0.25">
      <c r="A133" s="24" t="str">
        <f t="shared" si="14"/>
        <v>MASA KERJA1</v>
      </c>
      <c r="B133" s="24" t="s">
        <v>31</v>
      </c>
      <c r="C133" s="30">
        <f>JUL!$H$20</f>
        <v>140000</v>
      </c>
      <c r="F133" s="24" t="str">
        <f t="shared" si="15"/>
        <v>MASA KERJA1</v>
      </c>
      <c r="G133" s="24" t="s">
        <v>31</v>
      </c>
      <c r="H133" s="30">
        <f>JUL!$H$21</f>
        <v>65000</v>
      </c>
    </row>
    <row r="134" spans="1:8" ht="17.100000000000001" customHeight="1" x14ac:dyDescent="0.25">
      <c r="A134" s="24" t="str">
        <f t="shared" si="14"/>
        <v>JABATAN</v>
      </c>
      <c r="B134" s="24" t="s">
        <v>31</v>
      </c>
      <c r="C134" s="30">
        <f>JUL!$J$20</f>
        <v>0</v>
      </c>
      <c r="F134" s="24" t="str">
        <f t="shared" si="15"/>
        <v>JABATAN</v>
      </c>
      <c r="G134" s="24" t="s">
        <v>31</v>
      </c>
      <c r="H134" s="30">
        <f>JUL!$J$21</f>
        <v>0</v>
      </c>
    </row>
    <row r="135" spans="1:8" ht="17.100000000000001" customHeight="1" x14ac:dyDescent="0.25">
      <c r="A135" s="24" t="str">
        <f t="shared" si="14"/>
        <v>TILAWATI</v>
      </c>
      <c r="B135" s="31" t="s">
        <v>31</v>
      </c>
      <c r="C135" s="30">
        <f>JUL!$K$20</f>
        <v>0</v>
      </c>
      <c r="F135" s="24" t="str">
        <f t="shared" si="15"/>
        <v>TILAWATI</v>
      </c>
      <c r="G135" s="31" t="s">
        <v>31</v>
      </c>
      <c r="H135" s="30">
        <f>JUL!$K$21</f>
        <v>150000</v>
      </c>
    </row>
    <row r="136" spans="1:8" ht="17.100000000000001" customHeight="1" x14ac:dyDescent="0.25">
      <c r="A136" s="24" t="str">
        <f t="shared" si="14"/>
        <v>LAIN-LAIN</v>
      </c>
      <c r="B136" s="31" t="s">
        <v>31</v>
      </c>
      <c r="C136" s="32">
        <f>JUL!$L$20</f>
        <v>0</v>
      </c>
      <c r="F136" s="24" t="str">
        <f t="shared" si="15"/>
        <v>LAIN-LAIN</v>
      </c>
      <c r="G136" s="31" t="s">
        <v>31</v>
      </c>
      <c r="H136" s="32">
        <f>JUL!$L$21</f>
        <v>0</v>
      </c>
    </row>
    <row r="137" spans="1:8" ht="17.100000000000001" customHeight="1" x14ac:dyDescent="0.25">
      <c r="A137" s="24" t="str">
        <f t="shared" si="14"/>
        <v/>
      </c>
      <c r="B137" s="31" t="s">
        <v>31</v>
      </c>
      <c r="C137" s="33">
        <f>JUL!$M$20</f>
        <v>140000</v>
      </c>
      <c r="F137" s="24" t="str">
        <f t="shared" si="15"/>
        <v/>
      </c>
      <c r="G137" s="31" t="s">
        <v>31</v>
      </c>
      <c r="H137" s="33">
        <f>JUL!$M$21</f>
        <v>215000</v>
      </c>
    </row>
    <row r="138" spans="1:8" ht="17.100000000000001" customHeight="1" x14ac:dyDescent="0.25">
      <c r="A138" s="24" t="str">
        <f t="shared" si="14"/>
        <v>TOTAL</v>
      </c>
      <c r="B138" s="31" t="s">
        <v>31</v>
      </c>
      <c r="C138" s="41">
        <f>JUL!$N$20</f>
        <v>590000</v>
      </c>
      <c r="F138" s="24" t="str">
        <f t="shared" si="15"/>
        <v>TOTAL</v>
      </c>
      <c r="G138" s="31" t="s">
        <v>31</v>
      </c>
      <c r="H138" s="41">
        <f>JUL!$N$21</f>
        <v>665000</v>
      </c>
    </row>
    <row r="139" spans="1:8" ht="17.100000000000001" customHeight="1" x14ac:dyDescent="0.25">
      <c r="A139" s="24" t="str">
        <f t="shared" si="14"/>
        <v>Potongan</v>
      </c>
      <c r="B139" s="24" t="s">
        <v>31</v>
      </c>
      <c r="C139" s="35">
        <f>JUL!$O$20</f>
        <v>300000</v>
      </c>
      <c r="F139" s="24" t="str">
        <f t="shared" si="15"/>
        <v>Potongan</v>
      </c>
      <c r="G139" s="24" t="s">
        <v>31</v>
      </c>
      <c r="H139" s="35">
        <f>JUL!$O$21</f>
        <v>0</v>
      </c>
    </row>
    <row r="140" spans="1:8" ht="17.100000000000001" customHeight="1" x14ac:dyDescent="0.25">
      <c r="A140" s="24" t="str">
        <f t="shared" si="14"/>
        <v>SISA</v>
      </c>
      <c r="B140" s="24" t="s">
        <v>31</v>
      </c>
      <c r="C140" s="41">
        <f>JUL!$P20</f>
        <v>290000</v>
      </c>
      <c r="F140" s="24" t="str">
        <f t="shared" si="15"/>
        <v>SISA</v>
      </c>
      <c r="G140" s="24" t="s">
        <v>31</v>
      </c>
      <c r="H140" s="41">
        <f>JUL!$P21</f>
        <v>665000</v>
      </c>
    </row>
    <row r="141" spans="1:8" ht="17.100000000000001" customHeight="1" x14ac:dyDescent="0.25"/>
    <row r="142" spans="1:8" ht="17.100000000000001" customHeight="1" x14ac:dyDescent="0.25"/>
    <row r="143" spans="1:8" ht="17.100000000000001" customHeight="1" x14ac:dyDescent="0.25">
      <c r="A143" s="53" t="s">
        <v>30</v>
      </c>
      <c r="B143" s="53"/>
      <c r="C143" s="53"/>
      <c r="F143" s="53" t="s">
        <v>30</v>
      </c>
      <c r="G143" s="53"/>
      <c r="H143" s="53"/>
    </row>
    <row r="144" spans="1:8" ht="17.100000000000001" customHeight="1" x14ac:dyDescent="0.25">
      <c r="A144" s="53" t="str">
        <f>A126</f>
        <v>Bulan Juli 2019</v>
      </c>
      <c r="B144" s="53"/>
      <c r="C144" s="53"/>
      <c r="F144" s="53" t="str">
        <f>A126</f>
        <v>Bulan Juli 2019</v>
      </c>
      <c r="G144" s="53"/>
      <c r="H144" s="53"/>
    </row>
    <row r="145" spans="1:8" ht="17.100000000000001" customHeight="1" x14ac:dyDescent="0.25">
      <c r="A145" s="24" t="str">
        <f t="shared" ref="A145:A158" si="16">IF(A127=0,"",A127)</f>
        <v>NAMA</v>
      </c>
      <c r="B145" s="24" t="s">
        <v>31</v>
      </c>
      <c r="C145" s="25" t="str">
        <f>JUL!$B$22</f>
        <v>MUH. ZUHDI AR</v>
      </c>
      <c r="F145" s="24" t="str">
        <f t="shared" ref="F145:F158" si="17">IF(A127=0,"",A127)</f>
        <v>NAMA</v>
      </c>
      <c r="G145" s="24" t="s">
        <v>31</v>
      </c>
      <c r="H145" s="25" t="str">
        <f>JUL!$B$23</f>
        <v>NURUL AIN</v>
      </c>
    </row>
    <row r="146" spans="1:8" ht="17.100000000000001" customHeight="1" x14ac:dyDescent="0.25">
      <c r="A146" s="24" t="str">
        <f t="shared" si="16"/>
        <v>JAM</v>
      </c>
      <c r="B146" s="24" t="s">
        <v>31</v>
      </c>
      <c r="C146" s="25">
        <f>JUL!$C$22</f>
        <v>30</v>
      </c>
      <c r="F146" s="24" t="str">
        <f t="shared" si="17"/>
        <v>JAM</v>
      </c>
      <c r="G146" s="24" t="s">
        <v>31</v>
      </c>
      <c r="H146" s="25">
        <f>JUL!$C$23</f>
        <v>0</v>
      </c>
    </row>
    <row r="147" spans="1:8" ht="17.100000000000001" customHeight="1" x14ac:dyDescent="0.25">
      <c r="A147" s="24" t="str">
        <f t="shared" si="16"/>
        <v>JAM GAJI</v>
      </c>
      <c r="B147" s="24" t="s">
        <v>31</v>
      </c>
      <c r="C147" s="25">
        <f>JUL!$D$22</f>
        <v>30</v>
      </c>
      <c r="F147" s="24" t="str">
        <f t="shared" si="17"/>
        <v>JAM GAJI</v>
      </c>
      <c r="G147" s="24" t="s">
        <v>31</v>
      </c>
      <c r="H147" s="25">
        <f>JUL!$D$23</f>
        <v>0</v>
      </c>
    </row>
    <row r="148" spans="1:8" ht="17.100000000000001" customHeight="1" x14ac:dyDescent="0.25">
      <c r="A148" s="24" t="str">
        <f t="shared" si="16"/>
        <v>GAJI MENGAJAR</v>
      </c>
      <c r="B148" s="24" t="s">
        <v>31</v>
      </c>
      <c r="C148" s="28">
        <f>JUL!$E$22</f>
        <v>450000</v>
      </c>
      <c r="F148" s="24" t="str">
        <f t="shared" si="17"/>
        <v>GAJI MENGAJAR</v>
      </c>
      <c r="G148" s="24" t="s">
        <v>31</v>
      </c>
      <c r="H148" s="28">
        <f>JUL!$E$23</f>
        <v>0</v>
      </c>
    </row>
    <row r="149" spans="1:8" ht="17.100000000000001" customHeight="1" x14ac:dyDescent="0.25">
      <c r="A149" s="24" t="str">
        <f t="shared" si="16"/>
        <v>MASA KERJA (TH)</v>
      </c>
      <c r="B149" s="24" t="s">
        <v>31</v>
      </c>
      <c r="C149" s="25">
        <f>JUL!$G$22</f>
        <v>12</v>
      </c>
      <c r="F149" s="24" t="str">
        <f t="shared" si="17"/>
        <v>MASA KERJA (TH)</v>
      </c>
      <c r="G149" s="24" t="s">
        <v>31</v>
      </c>
      <c r="H149" s="25">
        <f>JUL!$G$23</f>
        <v>6</v>
      </c>
    </row>
    <row r="150" spans="1:8" ht="17.100000000000001" customHeight="1" x14ac:dyDescent="0.25">
      <c r="A150" s="24" t="str">
        <f t="shared" si="16"/>
        <v>wali kelas</v>
      </c>
      <c r="B150" s="24" t="s">
        <v>31</v>
      </c>
      <c r="C150" s="29">
        <f>JUL!$I$22</f>
        <v>0</v>
      </c>
      <c r="F150" s="24" t="str">
        <f t="shared" si="17"/>
        <v>wali kelas</v>
      </c>
      <c r="G150" s="24" t="s">
        <v>31</v>
      </c>
      <c r="H150" s="29">
        <f>JUL!$I$23</f>
        <v>0</v>
      </c>
    </row>
    <row r="151" spans="1:8" ht="17.100000000000001" customHeight="1" x14ac:dyDescent="0.25">
      <c r="A151" s="24" t="str">
        <f t="shared" si="16"/>
        <v>MASA KERJA1</v>
      </c>
      <c r="B151" s="24" t="s">
        <v>31</v>
      </c>
      <c r="C151" s="30">
        <f>JUL!$H$22</f>
        <v>60000</v>
      </c>
      <c r="F151" s="24" t="str">
        <f t="shared" si="17"/>
        <v>MASA KERJA1</v>
      </c>
      <c r="G151" s="24" t="s">
        <v>31</v>
      </c>
      <c r="H151" s="30">
        <f>JUL!$H$23</f>
        <v>30000</v>
      </c>
    </row>
    <row r="152" spans="1:8" ht="17.100000000000001" customHeight="1" x14ac:dyDescent="0.25">
      <c r="A152" s="24" t="str">
        <f t="shared" si="16"/>
        <v>JABATAN</v>
      </c>
      <c r="B152" s="24" t="s">
        <v>31</v>
      </c>
      <c r="C152" s="30">
        <f>JUL!$J$22</f>
        <v>0</v>
      </c>
      <c r="F152" s="24" t="str">
        <f t="shared" si="17"/>
        <v>JABATAN</v>
      </c>
      <c r="G152" s="24" t="s">
        <v>31</v>
      </c>
      <c r="H152" s="30">
        <f>JUL!$J$23</f>
        <v>400000</v>
      </c>
    </row>
    <row r="153" spans="1:8" ht="17.100000000000001" customHeight="1" x14ac:dyDescent="0.25">
      <c r="A153" s="24" t="str">
        <f t="shared" si="16"/>
        <v>TILAWATI</v>
      </c>
      <c r="B153" s="31" t="s">
        <v>31</v>
      </c>
      <c r="C153" s="30">
        <f>JUL!$K$22</f>
        <v>0</v>
      </c>
      <c r="F153" s="24" t="str">
        <f t="shared" si="17"/>
        <v>TILAWATI</v>
      </c>
      <c r="G153" s="31" t="s">
        <v>31</v>
      </c>
      <c r="H153" s="30">
        <f>JUL!$K$23</f>
        <v>0</v>
      </c>
    </row>
    <row r="154" spans="1:8" ht="17.100000000000001" customHeight="1" x14ac:dyDescent="0.25">
      <c r="A154" s="24" t="str">
        <f t="shared" si="16"/>
        <v>LAIN-LAIN</v>
      </c>
      <c r="B154" s="31" t="s">
        <v>31</v>
      </c>
      <c r="C154" s="32">
        <f>JUL!$L$22</f>
        <v>0</v>
      </c>
      <c r="F154" s="24" t="str">
        <f t="shared" si="17"/>
        <v>LAIN-LAIN</v>
      </c>
      <c r="G154" s="31" t="s">
        <v>31</v>
      </c>
      <c r="H154" s="32">
        <f>JUL!$L$23</f>
        <v>0</v>
      </c>
    </row>
    <row r="155" spans="1:8" ht="17.100000000000001" customHeight="1" x14ac:dyDescent="0.25">
      <c r="A155" s="24" t="str">
        <f t="shared" si="16"/>
        <v/>
      </c>
      <c r="B155" s="31" t="s">
        <v>31</v>
      </c>
      <c r="C155" s="33">
        <f>JUL!$M$22</f>
        <v>60000</v>
      </c>
      <c r="F155" s="24" t="str">
        <f t="shared" si="17"/>
        <v/>
      </c>
      <c r="G155" s="31" t="s">
        <v>31</v>
      </c>
      <c r="H155" s="33">
        <f>JUL!$M$23</f>
        <v>430000</v>
      </c>
    </row>
    <row r="156" spans="1:8" ht="17.100000000000001" customHeight="1" x14ac:dyDescent="0.25">
      <c r="A156" s="24" t="str">
        <f t="shared" si="16"/>
        <v>TOTAL</v>
      </c>
      <c r="B156" s="31" t="s">
        <v>31</v>
      </c>
      <c r="C156" s="41">
        <f>JUL!$N$22</f>
        <v>510000</v>
      </c>
      <c r="F156" s="24" t="str">
        <f t="shared" si="17"/>
        <v>TOTAL</v>
      </c>
      <c r="G156" s="31" t="s">
        <v>31</v>
      </c>
      <c r="H156" s="41">
        <f>JUL!$N$23</f>
        <v>430000</v>
      </c>
    </row>
    <row r="157" spans="1:8" ht="17.100000000000001" customHeight="1" x14ac:dyDescent="0.25">
      <c r="A157" s="24" t="str">
        <f t="shared" si="16"/>
        <v>Potongan</v>
      </c>
      <c r="B157" s="24" t="s">
        <v>31</v>
      </c>
      <c r="C157" s="35">
        <f>JUL!$O$22</f>
        <v>0</v>
      </c>
      <c r="F157" s="24" t="str">
        <f t="shared" si="17"/>
        <v>Potongan</v>
      </c>
      <c r="G157" s="24" t="s">
        <v>31</v>
      </c>
      <c r="H157" s="35">
        <f>JUL!$O$23</f>
        <v>0</v>
      </c>
    </row>
    <row r="158" spans="1:8" ht="17.100000000000001" customHeight="1" x14ac:dyDescent="0.25">
      <c r="A158" s="24" t="str">
        <f t="shared" si="16"/>
        <v>SISA</v>
      </c>
      <c r="B158" s="24" t="s">
        <v>31</v>
      </c>
      <c r="C158" s="41">
        <f>JUL!$P22</f>
        <v>510000</v>
      </c>
      <c r="F158" s="24" t="str">
        <f t="shared" si="17"/>
        <v>SISA</v>
      </c>
      <c r="G158" s="24" t="s">
        <v>31</v>
      </c>
      <c r="H158" s="41">
        <f>JUL!$P23</f>
        <v>430000</v>
      </c>
    </row>
    <row r="159" spans="1:8" ht="17.100000000000001" customHeight="1" x14ac:dyDescent="0.25"/>
    <row r="160" spans="1:8" ht="17.100000000000001" customHeight="1" x14ac:dyDescent="0.25">
      <c r="A160" s="53" t="s">
        <v>30</v>
      </c>
      <c r="B160" s="53"/>
      <c r="C160" s="53"/>
      <c r="D160" s="22"/>
      <c r="E160" s="23"/>
      <c r="F160" s="53" t="s">
        <v>30</v>
      </c>
      <c r="G160" s="53"/>
      <c r="H160" s="53"/>
    </row>
    <row r="161" spans="1:8" ht="17.100000000000001" customHeight="1" x14ac:dyDescent="0.25">
      <c r="A161" s="53" t="str">
        <f>A2</f>
        <v>Bulan Juli 2019</v>
      </c>
      <c r="B161" s="53"/>
      <c r="C161" s="53"/>
      <c r="D161" s="22"/>
      <c r="E161" s="23"/>
      <c r="F161" s="53" t="str">
        <f>A161</f>
        <v>Bulan Juli 2019</v>
      </c>
      <c r="G161" s="53"/>
      <c r="H161" s="53"/>
    </row>
    <row r="162" spans="1:8" ht="17.100000000000001" customHeight="1" x14ac:dyDescent="0.25">
      <c r="A162" s="24" t="str">
        <f t="shared" ref="A162:A175" si="18">IF(A21=0,"",A21)</f>
        <v>NAMA</v>
      </c>
      <c r="B162" s="24" t="s">
        <v>31</v>
      </c>
      <c r="C162" s="25" t="str">
        <f>JUL!$B$24</f>
        <v>AZAN T</v>
      </c>
      <c r="D162" s="26"/>
      <c r="E162" s="27"/>
      <c r="F162" s="24" t="str">
        <f>IF(A162=0,"",A162)</f>
        <v>NAMA</v>
      </c>
      <c r="G162" s="24" t="s">
        <v>31</v>
      </c>
      <c r="H162" s="25" t="str">
        <f>JUL!$B$25</f>
        <v>MOKH. M JAUHARI</v>
      </c>
    </row>
    <row r="163" spans="1:8" ht="17.100000000000001" customHeight="1" x14ac:dyDescent="0.25">
      <c r="A163" s="24" t="str">
        <f t="shared" si="18"/>
        <v>JAM</v>
      </c>
      <c r="B163" s="24" t="s">
        <v>31</v>
      </c>
      <c r="C163" s="25">
        <f>JUL!$C$24</f>
        <v>27</v>
      </c>
      <c r="D163" s="26"/>
      <c r="E163" s="27"/>
      <c r="F163" s="24" t="str">
        <f t="shared" ref="F163:F175" si="19">IF(A163=0,"",A163)</f>
        <v>JAM</v>
      </c>
      <c r="G163" s="24" t="s">
        <v>31</v>
      </c>
      <c r="H163" s="25">
        <f>JUL!$C$25</f>
        <v>0</v>
      </c>
    </row>
    <row r="164" spans="1:8" ht="17.100000000000001" customHeight="1" x14ac:dyDescent="0.25">
      <c r="A164" s="24" t="str">
        <f t="shared" si="18"/>
        <v>JAM GAJI</v>
      </c>
      <c r="B164" s="24" t="s">
        <v>31</v>
      </c>
      <c r="C164" s="25">
        <f>JUL!$D$24</f>
        <v>27</v>
      </c>
      <c r="D164" s="26"/>
      <c r="E164" s="27"/>
      <c r="F164" s="24" t="str">
        <f t="shared" si="19"/>
        <v>JAM GAJI</v>
      </c>
      <c r="G164" s="24" t="s">
        <v>31</v>
      </c>
      <c r="H164" s="25">
        <f>JUL!$D$25</f>
        <v>0</v>
      </c>
    </row>
    <row r="165" spans="1:8" ht="17.100000000000001" customHeight="1" x14ac:dyDescent="0.25">
      <c r="A165" s="24" t="str">
        <f t="shared" si="18"/>
        <v>GAJI MENGAJAR</v>
      </c>
      <c r="B165" s="24" t="s">
        <v>31</v>
      </c>
      <c r="C165" s="28">
        <f>JUL!$E$24</f>
        <v>405000</v>
      </c>
      <c r="D165" s="26"/>
      <c r="E165" s="27"/>
      <c r="F165" s="24" t="str">
        <f t="shared" si="19"/>
        <v>GAJI MENGAJAR</v>
      </c>
      <c r="G165" s="24" t="s">
        <v>31</v>
      </c>
      <c r="H165" s="28">
        <f>JUL!$E$25</f>
        <v>0</v>
      </c>
    </row>
    <row r="166" spans="1:8" ht="17.100000000000001" customHeight="1" x14ac:dyDescent="0.25">
      <c r="A166" s="24" t="str">
        <f t="shared" si="18"/>
        <v>MASA KERJA (TH)</v>
      </c>
      <c r="B166" s="24" t="s">
        <v>31</v>
      </c>
      <c r="C166" s="25">
        <f>JUL!$G$24</f>
        <v>8</v>
      </c>
      <c r="D166" s="26"/>
      <c r="E166" s="27"/>
      <c r="F166" s="24" t="str">
        <f t="shared" si="19"/>
        <v>MASA KERJA (TH)</v>
      </c>
      <c r="G166" s="24" t="s">
        <v>31</v>
      </c>
      <c r="H166" s="25">
        <f>JUL!$G$25</f>
        <v>2</v>
      </c>
    </row>
    <row r="167" spans="1:8" ht="17.100000000000001" customHeight="1" x14ac:dyDescent="0.25">
      <c r="A167" s="24" t="str">
        <f t="shared" si="18"/>
        <v>wali kelas</v>
      </c>
      <c r="B167" s="24" t="s">
        <v>31</v>
      </c>
      <c r="C167" s="29">
        <f>JUL!$I$24</f>
        <v>100000</v>
      </c>
      <c r="D167" s="26"/>
      <c r="E167" s="27"/>
      <c r="F167" s="24" t="str">
        <f t="shared" si="19"/>
        <v>wali kelas</v>
      </c>
      <c r="G167" s="24" t="s">
        <v>31</v>
      </c>
      <c r="H167" s="29">
        <f>JUL!$I$25</f>
        <v>0</v>
      </c>
    </row>
    <row r="168" spans="1:8" ht="17.100000000000001" customHeight="1" x14ac:dyDescent="0.25">
      <c r="A168" s="24" t="str">
        <f t="shared" si="18"/>
        <v>MASA KERJA1</v>
      </c>
      <c r="B168" s="24" t="s">
        <v>31</v>
      </c>
      <c r="C168" s="30">
        <f>JUL!$H$24</f>
        <v>40000</v>
      </c>
      <c r="D168" s="22"/>
      <c r="E168" s="23"/>
      <c r="F168" s="24" t="str">
        <f t="shared" si="19"/>
        <v>MASA KERJA1</v>
      </c>
      <c r="G168" s="24" t="s">
        <v>31</v>
      </c>
      <c r="H168" s="30">
        <f>JUL!$H$25</f>
        <v>10000</v>
      </c>
    </row>
    <row r="169" spans="1:8" ht="17.100000000000001" customHeight="1" x14ac:dyDescent="0.25">
      <c r="A169" s="24" t="str">
        <f t="shared" si="18"/>
        <v>JABATAN</v>
      </c>
      <c r="B169" s="24" t="s">
        <v>31</v>
      </c>
      <c r="C169" s="30">
        <f>JUL!$J$24</f>
        <v>0</v>
      </c>
      <c r="D169" s="26"/>
      <c r="E169" s="27"/>
      <c r="F169" s="24" t="str">
        <f t="shared" si="19"/>
        <v>JABATAN</v>
      </c>
      <c r="G169" s="24" t="s">
        <v>31</v>
      </c>
      <c r="H169" s="30">
        <f>JUL!$J$25</f>
        <v>400000</v>
      </c>
    </row>
    <row r="170" spans="1:8" ht="17.100000000000001" customHeight="1" x14ac:dyDescent="0.25">
      <c r="A170" s="24" t="str">
        <f t="shared" si="18"/>
        <v>TILAWATI</v>
      </c>
      <c r="B170" s="31" t="s">
        <v>31</v>
      </c>
      <c r="C170" s="30">
        <f>JUL!$K$24</f>
        <v>150000</v>
      </c>
      <c r="D170" s="22"/>
      <c r="E170" s="23"/>
      <c r="F170" s="24" t="str">
        <f t="shared" si="19"/>
        <v>TILAWATI</v>
      </c>
      <c r="G170" s="31" t="s">
        <v>31</v>
      </c>
      <c r="H170" s="30">
        <f>JUL!$K$25</f>
        <v>0</v>
      </c>
    </row>
    <row r="171" spans="1:8" ht="17.100000000000001" customHeight="1" x14ac:dyDescent="0.25">
      <c r="A171" s="24" t="str">
        <f t="shared" si="18"/>
        <v>LAIN-LAIN</v>
      </c>
      <c r="B171" s="31" t="s">
        <v>31</v>
      </c>
      <c r="C171" s="32">
        <f>JUL!$L$24</f>
        <v>0</v>
      </c>
      <c r="D171" s="22"/>
      <c r="E171" s="23"/>
      <c r="F171" s="24" t="str">
        <f t="shared" si="19"/>
        <v>LAIN-LAIN</v>
      </c>
      <c r="G171" s="31" t="s">
        <v>31</v>
      </c>
      <c r="H171" s="32">
        <f>JUL!$L$25</f>
        <v>50000</v>
      </c>
    </row>
    <row r="172" spans="1:8" ht="17.100000000000001" customHeight="1" x14ac:dyDescent="0.25">
      <c r="A172" s="24" t="str">
        <f t="shared" si="18"/>
        <v/>
      </c>
      <c r="B172" s="31" t="s">
        <v>31</v>
      </c>
      <c r="C172" s="33">
        <f>JUL!$M$24</f>
        <v>290000</v>
      </c>
      <c r="D172" s="22"/>
      <c r="E172" s="23"/>
      <c r="F172" s="24" t="str">
        <f t="shared" si="19"/>
        <v/>
      </c>
      <c r="G172" s="31" t="s">
        <v>31</v>
      </c>
      <c r="H172" s="33">
        <f>JUL!$M$25</f>
        <v>460000</v>
      </c>
    </row>
    <row r="173" spans="1:8" ht="17.100000000000001" customHeight="1" x14ac:dyDescent="0.25">
      <c r="A173" s="24" t="str">
        <f t="shared" si="18"/>
        <v>TOTAL</v>
      </c>
      <c r="B173" s="31" t="s">
        <v>31</v>
      </c>
      <c r="C173" s="41">
        <f>JUL!$N$24</f>
        <v>695000</v>
      </c>
      <c r="D173" s="22"/>
      <c r="E173" s="23"/>
      <c r="F173" s="24" t="str">
        <f t="shared" si="19"/>
        <v>TOTAL</v>
      </c>
      <c r="G173" s="31" t="s">
        <v>31</v>
      </c>
      <c r="H173" s="41">
        <f>JUL!$N$25</f>
        <v>460000</v>
      </c>
    </row>
    <row r="174" spans="1:8" ht="17.100000000000001" customHeight="1" x14ac:dyDescent="0.25">
      <c r="A174" s="24" t="str">
        <f t="shared" si="18"/>
        <v>Potongan</v>
      </c>
      <c r="B174" s="24" t="s">
        <v>31</v>
      </c>
      <c r="C174" s="35">
        <f>JUL!$O$24</f>
        <v>150000</v>
      </c>
      <c r="D174" s="22"/>
      <c r="E174" s="23"/>
      <c r="F174" s="24" t="str">
        <f t="shared" si="19"/>
        <v>Potongan</v>
      </c>
      <c r="G174" s="24" t="s">
        <v>31</v>
      </c>
      <c r="H174" s="35">
        <f>JUL!$O$25</f>
        <v>0</v>
      </c>
    </row>
    <row r="175" spans="1:8" ht="17.100000000000001" customHeight="1" x14ac:dyDescent="0.25">
      <c r="A175" s="24" t="str">
        <f t="shared" si="18"/>
        <v>SISA</v>
      </c>
      <c r="B175" s="24" t="s">
        <v>31</v>
      </c>
      <c r="C175" s="41">
        <f>JUL!$P24</f>
        <v>545000</v>
      </c>
      <c r="D175" s="22"/>
      <c r="E175" s="23"/>
      <c r="F175" s="24" t="str">
        <f t="shared" si="19"/>
        <v>SISA</v>
      </c>
      <c r="G175" s="24" t="s">
        <v>31</v>
      </c>
      <c r="H175" s="41">
        <f>JUL!$P25</f>
        <v>460000</v>
      </c>
    </row>
    <row r="176" spans="1:8" ht="17.100000000000001" customHeight="1" x14ac:dyDescent="0.25">
      <c r="A176" s="36"/>
      <c r="B176" s="31"/>
      <c r="C176" s="37"/>
      <c r="D176" s="22"/>
      <c r="E176" s="23"/>
      <c r="F176" s="24"/>
      <c r="G176" s="31"/>
      <c r="H176" s="37"/>
    </row>
    <row r="177" spans="1:8" ht="17.100000000000001" customHeight="1" x14ac:dyDescent="0.25">
      <c r="A177" s="36"/>
      <c r="B177" s="31"/>
      <c r="C177" s="37"/>
      <c r="D177" s="22"/>
      <c r="E177" s="23"/>
      <c r="F177" s="24"/>
      <c r="G177" s="31"/>
      <c r="H177" s="37"/>
    </row>
    <row r="178" spans="1:8" ht="17.100000000000001" customHeight="1" x14ac:dyDescent="0.25">
      <c r="A178" s="53" t="s">
        <v>30</v>
      </c>
      <c r="B178" s="53"/>
      <c r="C178" s="53"/>
      <c r="F178" s="53" t="s">
        <v>30</v>
      </c>
      <c r="G178" s="53"/>
      <c r="H178" s="53"/>
    </row>
    <row r="179" spans="1:8" ht="17.100000000000001" customHeight="1" x14ac:dyDescent="0.25">
      <c r="A179" s="53" t="str">
        <f>A161</f>
        <v>Bulan Juli 2019</v>
      </c>
      <c r="B179" s="53"/>
      <c r="C179" s="53"/>
      <c r="F179" s="53" t="str">
        <f>A161</f>
        <v>Bulan Juli 2019</v>
      </c>
      <c r="G179" s="53"/>
      <c r="H179" s="53"/>
    </row>
    <row r="180" spans="1:8" ht="17.100000000000001" customHeight="1" x14ac:dyDescent="0.25">
      <c r="A180" s="24" t="str">
        <f t="shared" ref="A180:A193" si="20">IF(A162=0,"",A162)</f>
        <v>NAMA</v>
      </c>
      <c r="B180" s="24" t="s">
        <v>31</v>
      </c>
      <c r="C180" s="25" t="str">
        <f>JUL!$B$26</f>
        <v>SHOLIKHATI</v>
      </c>
      <c r="F180" s="24" t="str">
        <f t="shared" ref="F180:F193" si="21">IF(A162=0,"",A162)</f>
        <v>NAMA</v>
      </c>
      <c r="G180" s="24" t="s">
        <v>31</v>
      </c>
      <c r="H180" s="25" t="str">
        <f>JUL!$B$27</f>
        <v>NURIA RIMADHANI</v>
      </c>
    </row>
    <row r="181" spans="1:8" ht="17.100000000000001" customHeight="1" x14ac:dyDescent="0.25">
      <c r="A181" s="24" t="str">
        <f t="shared" si="20"/>
        <v>JAM</v>
      </c>
      <c r="B181" s="24" t="s">
        <v>31</v>
      </c>
      <c r="C181" s="25">
        <f>JUL!$C$26</f>
        <v>0</v>
      </c>
      <c r="F181" s="24" t="str">
        <f t="shared" si="21"/>
        <v>JAM</v>
      </c>
      <c r="G181" s="24" t="s">
        <v>31</v>
      </c>
      <c r="H181" s="25">
        <f>JUL!$C$27</f>
        <v>0</v>
      </c>
    </row>
    <row r="182" spans="1:8" ht="17.100000000000001" customHeight="1" x14ac:dyDescent="0.25">
      <c r="A182" s="24" t="str">
        <f t="shared" si="20"/>
        <v>JAM GAJI</v>
      </c>
      <c r="B182" s="24" t="s">
        <v>31</v>
      </c>
      <c r="C182" s="25">
        <f>JUL!$D$26</f>
        <v>0</v>
      </c>
      <c r="F182" s="24" t="str">
        <f t="shared" si="21"/>
        <v>JAM GAJI</v>
      </c>
      <c r="G182" s="24" t="s">
        <v>31</v>
      </c>
      <c r="H182" s="25">
        <f>JUL!$D$27</f>
        <v>0</v>
      </c>
    </row>
    <row r="183" spans="1:8" ht="17.100000000000001" customHeight="1" x14ac:dyDescent="0.25">
      <c r="A183" s="24" t="str">
        <f t="shared" si="20"/>
        <v>GAJI MENGAJAR</v>
      </c>
      <c r="B183" s="24" t="s">
        <v>31</v>
      </c>
      <c r="C183" s="28">
        <f>JUL!$E$26</f>
        <v>0</v>
      </c>
      <c r="F183" s="24" t="str">
        <f t="shared" si="21"/>
        <v>GAJI MENGAJAR</v>
      </c>
      <c r="G183" s="24" t="s">
        <v>31</v>
      </c>
      <c r="H183" s="28">
        <f>JUL!$E$27</f>
        <v>0</v>
      </c>
    </row>
    <row r="184" spans="1:8" ht="17.100000000000001" customHeight="1" x14ac:dyDescent="0.25">
      <c r="A184" s="24" t="str">
        <f t="shared" si="20"/>
        <v>MASA KERJA (TH)</v>
      </c>
      <c r="B184" s="24" t="s">
        <v>31</v>
      </c>
      <c r="C184" s="25">
        <f>JUL!$G$26</f>
        <v>7</v>
      </c>
      <c r="F184" s="24" t="str">
        <f t="shared" si="21"/>
        <v>MASA KERJA (TH)</v>
      </c>
      <c r="G184" s="24" t="s">
        <v>31</v>
      </c>
      <c r="H184" s="25">
        <f>JUL!$G$27</f>
        <v>1</v>
      </c>
    </row>
    <row r="185" spans="1:8" ht="17.100000000000001" customHeight="1" x14ac:dyDescent="0.25">
      <c r="A185" s="24" t="str">
        <f t="shared" si="20"/>
        <v>wali kelas</v>
      </c>
      <c r="B185" s="24" t="s">
        <v>31</v>
      </c>
      <c r="C185" s="29">
        <f>JUL!$I$26</f>
        <v>0</v>
      </c>
      <c r="F185" s="24" t="str">
        <f t="shared" si="21"/>
        <v>wali kelas</v>
      </c>
      <c r="G185" s="24" t="s">
        <v>31</v>
      </c>
      <c r="H185" s="29">
        <f>JUL!$I$27</f>
        <v>0</v>
      </c>
    </row>
    <row r="186" spans="1:8" ht="17.100000000000001" customHeight="1" x14ac:dyDescent="0.25">
      <c r="A186" s="24" t="str">
        <f t="shared" si="20"/>
        <v>MASA KERJA1</v>
      </c>
      <c r="B186" s="24" t="s">
        <v>31</v>
      </c>
      <c r="C186" s="30">
        <f>JUL!$H$26</f>
        <v>0</v>
      </c>
      <c r="F186" s="24" t="str">
        <f t="shared" si="21"/>
        <v>MASA KERJA1</v>
      </c>
      <c r="G186" s="24" t="s">
        <v>31</v>
      </c>
      <c r="H186" s="30">
        <f>JUL!$H$27</f>
        <v>5000</v>
      </c>
    </row>
    <row r="187" spans="1:8" ht="17.100000000000001" customHeight="1" x14ac:dyDescent="0.25">
      <c r="A187" s="24" t="str">
        <f t="shared" si="20"/>
        <v>JABATAN</v>
      </c>
      <c r="B187" s="24" t="s">
        <v>31</v>
      </c>
      <c r="C187" s="30">
        <f>JUL!$J$26</f>
        <v>400000</v>
      </c>
      <c r="F187" s="24" t="str">
        <f t="shared" si="21"/>
        <v>JABATAN</v>
      </c>
      <c r="G187" s="24" t="s">
        <v>31</v>
      </c>
      <c r="H187" s="30">
        <f>JUL!$J$27</f>
        <v>150000</v>
      </c>
    </row>
    <row r="188" spans="1:8" ht="17.100000000000001" customHeight="1" x14ac:dyDescent="0.25">
      <c r="A188" s="24" t="str">
        <f t="shared" si="20"/>
        <v>TILAWATI</v>
      </c>
      <c r="B188" s="31" t="s">
        <v>31</v>
      </c>
      <c r="C188" s="30">
        <f>JUL!$K$26</f>
        <v>0</v>
      </c>
      <c r="F188" s="24" t="str">
        <f t="shared" si="21"/>
        <v>TILAWATI</v>
      </c>
      <c r="G188" s="31" t="s">
        <v>31</v>
      </c>
      <c r="H188" s="30">
        <f>JUL!$K$27</f>
        <v>150000</v>
      </c>
    </row>
    <row r="189" spans="1:8" ht="17.100000000000001" customHeight="1" x14ac:dyDescent="0.25">
      <c r="A189" s="24" t="str">
        <f t="shared" si="20"/>
        <v>LAIN-LAIN</v>
      </c>
      <c r="B189" s="31" t="s">
        <v>31</v>
      </c>
      <c r="C189" s="32">
        <f>JUL!$L$26</f>
        <v>0</v>
      </c>
      <c r="F189" s="24" t="str">
        <f t="shared" si="21"/>
        <v>LAIN-LAIN</v>
      </c>
      <c r="G189" s="31" t="s">
        <v>31</v>
      </c>
      <c r="H189" s="32">
        <f>JUL!$L$27</f>
        <v>0</v>
      </c>
    </row>
    <row r="190" spans="1:8" ht="17.100000000000001" customHeight="1" x14ac:dyDescent="0.25">
      <c r="A190" s="24" t="str">
        <f t="shared" si="20"/>
        <v/>
      </c>
      <c r="B190" s="31" t="s">
        <v>31</v>
      </c>
      <c r="C190" s="33">
        <f>JUL!$M$26</f>
        <v>400000</v>
      </c>
      <c r="F190" s="24" t="str">
        <f t="shared" si="21"/>
        <v/>
      </c>
      <c r="G190" s="31" t="s">
        <v>31</v>
      </c>
      <c r="H190" s="33">
        <f>JUL!$M$27</f>
        <v>305000</v>
      </c>
    </row>
    <row r="191" spans="1:8" ht="17.100000000000001" customHeight="1" x14ac:dyDescent="0.25">
      <c r="A191" s="24" t="str">
        <f t="shared" si="20"/>
        <v>TOTAL</v>
      </c>
      <c r="B191" s="31" t="s">
        <v>31</v>
      </c>
      <c r="C191" s="41">
        <f>JUL!$N$26</f>
        <v>400000</v>
      </c>
      <c r="F191" s="24" t="str">
        <f t="shared" si="21"/>
        <v>TOTAL</v>
      </c>
      <c r="G191" s="31" t="s">
        <v>31</v>
      </c>
      <c r="H191" s="41">
        <f>JUL!$N$27</f>
        <v>305000</v>
      </c>
    </row>
    <row r="192" spans="1:8" ht="17.100000000000001" customHeight="1" x14ac:dyDescent="0.25">
      <c r="A192" s="24" t="str">
        <f t="shared" si="20"/>
        <v>Potongan</v>
      </c>
      <c r="B192" s="24" t="s">
        <v>31</v>
      </c>
      <c r="C192" s="35">
        <f>JUL!$O$26</f>
        <v>0</v>
      </c>
      <c r="F192" s="24" t="str">
        <f t="shared" si="21"/>
        <v>Potongan</v>
      </c>
      <c r="G192" s="24" t="s">
        <v>31</v>
      </c>
      <c r="H192" s="35">
        <f>JUL!$O$27</f>
        <v>0</v>
      </c>
    </row>
    <row r="193" spans="1:8" ht="17.100000000000001" customHeight="1" x14ac:dyDescent="0.25">
      <c r="A193" s="24" t="str">
        <f t="shared" si="20"/>
        <v>SISA</v>
      </c>
      <c r="B193" s="24" t="s">
        <v>31</v>
      </c>
      <c r="C193" s="41">
        <f>JUL!$P26</f>
        <v>400000</v>
      </c>
      <c r="F193" s="24" t="str">
        <f t="shared" si="21"/>
        <v>SISA</v>
      </c>
      <c r="G193" s="24" t="s">
        <v>31</v>
      </c>
      <c r="H193" s="41">
        <f>JUL!$P27</f>
        <v>305000</v>
      </c>
    </row>
    <row r="194" spans="1:8" ht="17.100000000000001" customHeight="1" x14ac:dyDescent="0.25"/>
    <row r="195" spans="1:8" ht="17.100000000000001" customHeight="1" x14ac:dyDescent="0.25"/>
    <row r="196" spans="1:8" ht="17.100000000000001" customHeight="1" x14ac:dyDescent="0.25">
      <c r="A196" s="53" t="s">
        <v>30</v>
      </c>
      <c r="B196" s="53"/>
      <c r="C196" s="53"/>
      <c r="F196" s="53" t="s">
        <v>30</v>
      </c>
      <c r="G196" s="53"/>
      <c r="H196" s="53"/>
    </row>
    <row r="197" spans="1:8" ht="17.100000000000001" customHeight="1" x14ac:dyDescent="0.25">
      <c r="A197" s="53" t="str">
        <f>A179</f>
        <v>Bulan Juli 2019</v>
      </c>
      <c r="B197" s="53"/>
      <c r="C197" s="53"/>
      <c r="F197" s="53" t="str">
        <f>A179</f>
        <v>Bulan Juli 2019</v>
      </c>
      <c r="G197" s="53"/>
      <c r="H197" s="53"/>
    </row>
    <row r="198" spans="1:8" ht="17.100000000000001" customHeight="1" x14ac:dyDescent="0.25">
      <c r="A198" s="24" t="str">
        <f t="shared" ref="A198:A211" si="22">IF(A180=0,"",A180)</f>
        <v>NAMA</v>
      </c>
      <c r="B198" s="24" t="s">
        <v>31</v>
      </c>
      <c r="C198" s="25" t="str">
        <f>JUL!$B$28</f>
        <v>AGUS SUSANTO</v>
      </c>
      <c r="F198" s="24" t="str">
        <f t="shared" ref="F198:F211" si="23">IF(A180=0,"",A180)</f>
        <v>NAMA</v>
      </c>
      <c r="G198" s="24" t="s">
        <v>31</v>
      </c>
      <c r="H198" s="25" t="str">
        <f>JUL!$B$29</f>
        <v>P. SHAIKU SATPAM</v>
      </c>
    </row>
    <row r="199" spans="1:8" ht="17.100000000000001" customHeight="1" x14ac:dyDescent="0.25">
      <c r="A199" s="24" t="str">
        <f t="shared" si="22"/>
        <v>JAM</v>
      </c>
      <c r="B199" s="24" t="s">
        <v>31</v>
      </c>
      <c r="C199" s="25">
        <f>JUL!$C$28</f>
        <v>24</v>
      </c>
      <c r="F199" s="24" t="str">
        <f t="shared" si="23"/>
        <v>JAM</v>
      </c>
      <c r="G199" s="24" t="s">
        <v>31</v>
      </c>
      <c r="H199" s="25">
        <f>JUL!$C$29</f>
        <v>0</v>
      </c>
    </row>
    <row r="200" spans="1:8" ht="17.100000000000001" customHeight="1" x14ac:dyDescent="0.25">
      <c r="A200" s="24" t="str">
        <f t="shared" si="22"/>
        <v>JAM GAJI</v>
      </c>
      <c r="B200" s="24" t="s">
        <v>31</v>
      </c>
      <c r="C200" s="25">
        <f>JUL!$D$28</f>
        <v>24</v>
      </c>
      <c r="F200" s="24" t="str">
        <f t="shared" si="23"/>
        <v>JAM GAJI</v>
      </c>
      <c r="G200" s="24" t="s">
        <v>31</v>
      </c>
      <c r="H200" s="25">
        <f>JUL!$D$29</f>
        <v>0</v>
      </c>
    </row>
    <row r="201" spans="1:8" ht="17.100000000000001" customHeight="1" x14ac:dyDescent="0.25">
      <c r="A201" s="24" t="str">
        <f t="shared" si="22"/>
        <v>GAJI MENGAJAR</v>
      </c>
      <c r="B201" s="24" t="s">
        <v>31</v>
      </c>
      <c r="C201" s="28">
        <f>JUL!$E$28</f>
        <v>360000</v>
      </c>
      <c r="F201" s="24" t="str">
        <f t="shared" si="23"/>
        <v>GAJI MENGAJAR</v>
      </c>
      <c r="G201" s="24" t="s">
        <v>31</v>
      </c>
      <c r="H201" s="28">
        <f>JUL!$E$29</f>
        <v>0</v>
      </c>
    </row>
    <row r="202" spans="1:8" ht="17.100000000000001" customHeight="1" x14ac:dyDescent="0.25">
      <c r="A202" s="24" t="str">
        <f t="shared" si="22"/>
        <v>MASA KERJA (TH)</v>
      </c>
      <c r="B202" s="24" t="s">
        <v>31</v>
      </c>
      <c r="C202" s="25">
        <f>JUL!$G$28</f>
        <v>0</v>
      </c>
      <c r="F202" s="24" t="str">
        <f t="shared" si="23"/>
        <v>MASA KERJA (TH)</v>
      </c>
      <c r="G202" s="24" t="s">
        <v>31</v>
      </c>
      <c r="H202" s="25">
        <f>JUL!$G$29</f>
        <v>0</v>
      </c>
    </row>
    <row r="203" spans="1:8" ht="17.100000000000001" customHeight="1" x14ac:dyDescent="0.25">
      <c r="A203" s="24" t="str">
        <f t="shared" si="22"/>
        <v>wali kelas</v>
      </c>
      <c r="B203" s="24" t="s">
        <v>31</v>
      </c>
      <c r="C203" s="29">
        <f>JUL!$I$28</f>
        <v>0</v>
      </c>
      <c r="F203" s="24" t="str">
        <f t="shared" si="23"/>
        <v>wali kelas</v>
      </c>
      <c r="G203" s="24" t="s">
        <v>31</v>
      </c>
      <c r="H203" s="29">
        <f>JUL!$I$29</f>
        <v>0</v>
      </c>
    </row>
    <row r="204" spans="1:8" ht="17.100000000000001" customHeight="1" x14ac:dyDescent="0.25">
      <c r="A204" s="24" t="str">
        <f t="shared" si="22"/>
        <v>MASA KERJA1</v>
      </c>
      <c r="B204" s="24" t="s">
        <v>31</v>
      </c>
      <c r="C204" s="30">
        <f>JUL!$H$28</f>
        <v>0</v>
      </c>
      <c r="F204" s="24" t="str">
        <f t="shared" si="23"/>
        <v>MASA KERJA1</v>
      </c>
      <c r="G204" s="24" t="s">
        <v>31</v>
      </c>
      <c r="H204" s="30">
        <f>JUL!$H$29</f>
        <v>0</v>
      </c>
    </row>
    <row r="205" spans="1:8" ht="17.100000000000001" customHeight="1" x14ac:dyDescent="0.25">
      <c r="A205" s="24" t="str">
        <f t="shared" si="22"/>
        <v>JABATAN</v>
      </c>
      <c r="B205" s="24" t="s">
        <v>31</v>
      </c>
      <c r="C205" s="30">
        <f>JUL!$J$28</f>
        <v>100000</v>
      </c>
      <c r="F205" s="24" t="str">
        <f t="shared" si="23"/>
        <v>JABATAN</v>
      </c>
      <c r="G205" s="24" t="s">
        <v>31</v>
      </c>
      <c r="H205" s="30">
        <f>JUL!$J$29</f>
        <v>500000</v>
      </c>
    </row>
    <row r="206" spans="1:8" ht="17.100000000000001" customHeight="1" x14ac:dyDescent="0.25">
      <c r="A206" s="24" t="str">
        <f t="shared" si="22"/>
        <v>TILAWATI</v>
      </c>
      <c r="B206" s="31" t="s">
        <v>31</v>
      </c>
      <c r="C206" s="30">
        <f>JUL!$K$28</f>
        <v>0</v>
      </c>
      <c r="F206" s="24" t="str">
        <f t="shared" si="23"/>
        <v>TILAWATI</v>
      </c>
      <c r="G206" s="31" t="s">
        <v>31</v>
      </c>
      <c r="H206" s="30">
        <f>JUL!$K$29</f>
        <v>0</v>
      </c>
    </row>
    <row r="207" spans="1:8" ht="17.100000000000001" customHeight="1" x14ac:dyDescent="0.25">
      <c r="A207" s="24" t="str">
        <f t="shared" si="22"/>
        <v>LAIN-LAIN</v>
      </c>
      <c r="B207" s="31" t="s">
        <v>31</v>
      </c>
      <c r="C207" s="32">
        <f>JUL!$L$28</f>
        <v>0</v>
      </c>
      <c r="F207" s="24" t="str">
        <f t="shared" si="23"/>
        <v>LAIN-LAIN</v>
      </c>
      <c r="G207" s="31" t="s">
        <v>31</v>
      </c>
      <c r="H207" s="32">
        <f>JUL!$L$29</f>
        <v>0</v>
      </c>
    </row>
    <row r="208" spans="1:8" ht="17.100000000000001" customHeight="1" x14ac:dyDescent="0.25">
      <c r="A208" s="24" t="str">
        <f t="shared" si="22"/>
        <v/>
      </c>
      <c r="B208" s="31" t="s">
        <v>31</v>
      </c>
      <c r="C208" s="33">
        <f>JUL!$M$28</f>
        <v>100000</v>
      </c>
      <c r="F208" s="24" t="str">
        <f t="shared" si="23"/>
        <v/>
      </c>
      <c r="G208" s="31" t="s">
        <v>31</v>
      </c>
      <c r="H208" s="33">
        <f>JUL!$M$29</f>
        <v>500000</v>
      </c>
    </row>
    <row r="209" spans="1:8" ht="17.100000000000001" customHeight="1" x14ac:dyDescent="0.25">
      <c r="A209" s="24" t="str">
        <f t="shared" si="22"/>
        <v>TOTAL</v>
      </c>
      <c r="B209" s="31" t="s">
        <v>31</v>
      </c>
      <c r="C209" s="41">
        <f>JUL!$N$28</f>
        <v>460000</v>
      </c>
      <c r="F209" s="24" t="str">
        <f t="shared" si="23"/>
        <v>TOTAL</v>
      </c>
      <c r="G209" s="31" t="s">
        <v>31</v>
      </c>
      <c r="H209" s="41">
        <f>JUL!$N$29</f>
        <v>500000</v>
      </c>
    </row>
    <row r="210" spans="1:8" ht="17.100000000000001" customHeight="1" x14ac:dyDescent="0.25">
      <c r="A210" s="24" t="str">
        <f t="shared" si="22"/>
        <v>Potongan</v>
      </c>
      <c r="B210" s="24" t="s">
        <v>31</v>
      </c>
      <c r="C210" s="35">
        <f>JUL!$O$28</f>
        <v>150000</v>
      </c>
      <c r="F210" s="24" t="str">
        <f t="shared" si="23"/>
        <v>Potongan</v>
      </c>
      <c r="G210" s="24" t="s">
        <v>31</v>
      </c>
      <c r="H210" s="35">
        <f>JUL!$O$29</f>
        <v>0</v>
      </c>
    </row>
    <row r="211" spans="1:8" ht="17.100000000000001" customHeight="1" x14ac:dyDescent="0.25">
      <c r="A211" s="24" t="str">
        <f t="shared" si="22"/>
        <v>SISA</v>
      </c>
      <c r="B211" s="24" t="s">
        <v>31</v>
      </c>
      <c r="C211" s="41">
        <f>JUL!$P28</f>
        <v>310000</v>
      </c>
      <c r="F211" s="24" t="str">
        <f t="shared" si="23"/>
        <v>SISA</v>
      </c>
      <c r="G211" s="24" t="s">
        <v>31</v>
      </c>
      <c r="H211" s="41">
        <f>JUL!$P29</f>
        <v>500000</v>
      </c>
    </row>
    <row r="212" spans="1:8" ht="17.100000000000001" customHeight="1" x14ac:dyDescent="0.25"/>
    <row r="213" spans="1:8" ht="17.100000000000001" customHeight="1" x14ac:dyDescent="0.25">
      <c r="A213" s="53" t="s">
        <v>30</v>
      </c>
      <c r="B213" s="53"/>
      <c r="C213" s="53"/>
      <c r="F213" s="53" t="s">
        <v>30</v>
      </c>
      <c r="G213" s="53"/>
      <c r="H213" s="53"/>
    </row>
    <row r="214" spans="1:8" ht="17.100000000000001" customHeight="1" x14ac:dyDescent="0.25">
      <c r="A214" s="53" t="str">
        <f>A197</f>
        <v>Bulan Juli 2019</v>
      </c>
      <c r="B214" s="53"/>
      <c r="C214" s="53"/>
      <c r="F214" s="53" t="str">
        <f>A197</f>
        <v>Bulan Juli 2019</v>
      </c>
      <c r="G214" s="53"/>
      <c r="H214" s="53"/>
    </row>
    <row r="215" spans="1:8" ht="17.100000000000001" customHeight="1" x14ac:dyDescent="0.25">
      <c r="A215" s="24" t="str">
        <f t="shared" ref="A215:A228" si="24">IF(A198=0,"",A198)</f>
        <v>NAMA</v>
      </c>
      <c r="B215" s="24" t="s">
        <v>31</v>
      </c>
      <c r="C215" s="25" t="str">
        <f>JUL!$B$30</f>
        <v>INATUL H</v>
      </c>
      <c r="F215" s="24" t="str">
        <f t="shared" ref="F215:F228" si="25">IF(A198=0,"",A198)</f>
        <v>NAMA</v>
      </c>
      <c r="G215" s="24" t="s">
        <v>31</v>
      </c>
      <c r="H215" s="25" t="str">
        <f>JUL!$B$31</f>
        <v>YULIA A</v>
      </c>
    </row>
    <row r="216" spans="1:8" ht="17.100000000000001" customHeight="1" x14ac:dyDescent="0.25">
      <c r="A216" s="24" t="str">
        <f t="shared" si="24"/>
        <v>JAM</v>
      </c>
      <c r="B216" s="24" t="s">
        <v>31</v>
      </c>
      <c r="C216" s="25">
        <f>JUL!$C$30</f>
        <v>26</v>
      </c>
      <c r="F216" s="24" t="str">
        <f t="shared" si="25"/>
        <v>JAM</v>
      </c>
      <c r="G216" s="24" t="s">
        <v>31</v>
      </c>
      <c r="H216" s="25">
        <f>JUL!$C$31</f>
        <v>29</v>
      </c>
    </row>
    <row r="217" spans="1:8" ht="17.100000000000001" customHeight="1" x14ac:dyDescent="0.25">
      <c r="A217" s="24" t="str">
        <f t="shared" si="24"/>
        <v>JAM GAJI</v>
      </c>
      <c r="B217" s="24" t="s">
        <v>31</v>
      </c>
      <c r="C217" s="25">
        <f>JUL!$D$30</f>
        <v>26</v>
      </c>
      <c r="F217" s="24" t="str">
        <f t="shared" si="25"/>
        <v>JAM GAJI</v>
      </c>
      <c r="G217" s="24" t="s">
        <v>31</v>
      </c>
      <c r="H217" s="25">
        <f>JUL!$D$31</f>
        <v>29</v>
      </c>
    </row>
    <row r="218" spans="1:8" ht="17.100000000000001" customHeight="1" x14ac:dyDescent="0.25">
      <c r="A218" s="24" t="str">
        <f t="shared" si="24"/>
        <v>GAJI MENGAJAR</v>
      </c>
      <c r="B218" s="24" t="s">
        <v>31</v>
      </c>
      <c r="C218" s="28">
        <f>JUL!$E$30</f>
        <v>390000</v>
      </c>
      <c r="F218" s="24" t="str">
        <f t="shared" si="25"/>
        <v>GAJI MENGAJAR</v>
      </c>
      <c r="G218" s="24" t="s">
        <v>31</v>
      </c>
      <c r="H218" s="28">
        <f>JUL!$E$31</f>
        <v>435000</v>
      </c>
    </row>
    <row r="219" spans="1:8" ht="17.100000000000001" customHeight="1" x14ac:dyDescent="0.25">
      <c r="A219" s="24" t="str">
        <f t="shared" si="24"/>
        <v>MASA KERJA (TH)</v>
      </c>
      <c r="B219" s="24" t="s">
        <v>31</v>
      </c>
      <c r="C219" s="25">
        <f>JUL!$G$30</f>
        <v>1</v>
      </c>
      <c r="F219" s="24" t="str">
        <f t="shared" si="25"/>
        <v>MASA KERJA (TH)</v>
      </c>
      <c r="G219" s="24" t="s">
        <v>31</v>
      </c>
      <c r="H219" s="25">
        <f>JUL!$G$31</f>
        <v>1</v>
      </c>
    </row>
    <row r="220" spans="1:8" ht="17.100000000000001" customHeight="1" x14ac:dyDescent="0.25">
      <c r="A220" s="24" t="str">
        <f t="shared" si="24"/>
        <v>wali kelas</v>
      </c>
      <c r="B220" s="24" t="s">
        <v>31</v>
      </c>
      <c r="C220" s="29">
        <f>JUL!$I$30</f>
        <v>100000</v>
      </c>
      <c r="F220" s="24" t="str">
        <f t="shared" si="25"/>
        <v>wali kelas</v>
      </c>
      <c r="G220" s="24" t="s">
        <v>31</v>
      </c>
      <c r="H220" s="29">
        <f>JUL!$I$31</f>
        <v>100000</v>
      </c>
    </row>
    <row r="221" spans="1:8" ht="17.100000000000001" customHeight="1" x14ac:dyDescent="0.25">
      <c r="A221" s="24" t="str">
        <f t="shared" si="24"/>
        <v>MASA KERJA1</v>
      </c>
      <c r="B221" s="24" t="s">
        <v>31</v>
      </c>
      <c r="C221" s="30">
        <f>JUL!$H$30</f>
        <v>5000</v>
      </c>
      <c r="F221" s="24" t="str">
        <f t="shared" si="25"/>
        <v>MASA KERJA1</v>
      </c>
      <c r="G221" s="24" t="s">
        <v>31</v>
      </c>
      <c r="H221" s="30">
        <f>JUL!$H$31</f>
        <v>5000</v>
      </c>
    </row>
    <row r="222" spans="1:8" ht="17.100000000000001" customHeight="1" x14ac:dyDescent="0.25">
      <c r="A222" s="24" t="str">
        <f t="shared" si="24"/>
        <v>JABATAN</v>
      </c>
      <c r="B222" s="24" t="s">
        <v>31</v>
      </c>
      <c r="C222" s="30">
        <f>JUL!$J$30</f>
        <v>0</v>
      </c>
      <c r="F222" s="24" t="str">
        <f t="shared" si="25"/>
        <v>JABATAN</v>
      </c>
      <c r="G222" s="24" t="s">
        <v>31</v>
      </c>
      <c r="H222" s="30">
        <f>JUL!$J$31</f>
        <v>0</v>
      </c>
    </row>
    <row r="223" spans="1:8" ht="17.100000000000001" customHeight="1" x14ac:dyDescent="0.25">
      <c r="A223" s="24" t="str">
        <f t="shared" si="24"/>
        <v>TILAWATI</v>
      </c>
      <c r="B223" s="31" t="s">
        <v>31</v>
      </c>
      <c r="C223" s="30">
        <f>JUL!$K$30</f>
        <v>150000</v>
      </c>
      <c r="F223" s="24" t="str">
        <f t="shared" si="25"/>
        <v>TILAWATI</v>
      </c>
      <c r="G223" s="31" t="s">
        <v>31</v>
      </c>
      <c r="H223" s="30">
        <f>JUL!$K$31</f>
        <v>150000</v>
      </c>
    </row>
    <row r="224" spans="1:8" ht="17.100000000000001" customHeight="1" x14ac:dyDescent="0.25">
      <c r="A224" s="24" t="str">
        <f t="shared" si="24"/>
        <v>LAIN-LAIN</v>
      </c>
      <c r="B224" s="31" t="s">
        <v>31</v>
      </c>
      <c r="C224" s="32">
        <f>JUL!$L$30</f>
        <v>0</v>
      </c>
      <c r="F224" s="24" t="str">
        <f t="shared" si="25"/>
        <v>LAIN-LAIN</v>
      </c>
      <c r="G224" s="31" t="s">
        <v>31</v>
      </c>
      <c r="H224" s="32">
        <f>JUL!$L$31</f>
        <v>0</v>
      </c>
    </row>
    <row r="225" spans="1:8" ht="17.100000000000001" customHeight="1" x14ac:dyDescent="0.25">
      <c r="A225" s="24" t="str">
        <f t="shared" si="24"/>
        <v/>
      </c>
      <c r="B225" s="31" t="s">
        <v>31</v>
      </c>
      <c r="C225" s="33">
        <f>JUL!$M$30</f>
        <v>255000</v>
      </c>
      <c r="F225" s="24" t="str">
        <f t="shared" si="25"/>
        <v/>
      </c>
      <c r="G225" s="31" t="s">
        <v>31</v>
      </c>
      <c r="H225" s="33">
        <f>JUL!$M$31</f>
        <v>255000</v>
      </c>
    </row>
    <row r="226" spans="1:8" ht="17.100000000000001" customHeight="1" x14ac:dyDescent="0.25">
      <c r="A226" s="24" t="str">
        <f t="shared" si="24"/>
        <v>TOTAL</v>
      </c>
      <c r="B226" s="31" t="s">
        <v>31</v>
      </c>
      <c r="C226" s="41">
        <f>JUL!$N$30</f>
        <v>645000</v>
      </c>
      <c r="F226" s="24" t="str">
        <f t="shared" si="25"/>
        <v>TOTAL</v>
      </c>
      <c r="G226" s="31" t="s">
        <v>31</v>
      </c>
      <c r="H226" s="41">
        <f>JUL!$N$31</f>
        <v>690000</v>
      </c>
    </row>
    <row r="227" spans="1:8" ht="17.100000000000001" customHeight="1" x14ac:dyDescent="0.25">
      <c r="A227" s="24" t="str">
        <f t="shared" si="24"/>
        <v>Potongan</v>
      </c>
      <c r="B227" s="24" t="s">
        <v>31</v>
      </c>
      <c r="C227" s="35">
        <f>JUL!$O$30</f>
        <v>0</v>
      </c>
      <c r="F227" s="24" t="str">
        <f t="shared" si="25"/>
        <v>Potongan</v>
      </c>
      <c r="G227" s="24" t="s">
        <v>31</v>
      </c>
      <c r="H227" s="35">
        <f>JUL!$O$31</f>
        <v>0</v>
      </c>
    </row>
    <row r="228" spans="1:8" ht="17.100000000000001" customHeight="1" x14ac:dyDescent="0.25">
      <c r="A228" s="24" t="str">
        <f t="shared" si="24"/>
        <v>SISA</v>
      </c>
      <c r="B228" s="24" t="s">
        <v>31</v>
      </c>
      <c r="C228" s="41">
        <f>JUL!$P$30</f>
        <v>645000</v>
      </c>
      <c r="F228" s="24" t="str">
        <f t="shared" si="25"/>
        <v>SISA</v>
      </c>
      <c r="G228" s="24" t="s">
        <v>31</v>
      </c>
      <c r="H228" s="41">
        <f>JUL!$P$31</f>
        <v>690000</v>
      </c>
    </row>
    <row r="229" spans="1:8" ht="17.100000000000001" customHeight="1" x14ac:dyDescent="0.25"/>
    <row r="230" spans="1:8" ht="17.100000000000001" customHeight="1" x14ac:dyDescent="0.25"/>
    <row r="231" spans="1:8" ht="17.100000000000001" customHeight="1" x14ac:dyDescent="0.25">
      <c r="A231" s="53" t="s">
        <v>30</v>
      </c>
      <c r="B231" s="53"/>
      <c r="C231" s="53"/>
      <c r="F231" s="53" t="s">
        <v>30</v>
      </c>
      <c r="G231" s="53"/>
      <c r="H231" s="53"/>
    </row>
    <row r="232" spans="1:8" ht="17.100000000000001" customHeight="1" x14ac:dyDescent="0.25">
      <c r="A232" s="53" t="str">
        <f>A214</f>
        <v>Bulan Juli 2019</v>
      </c>
      <c r="B232" s="53"/>
      <c r="C232" s="53"/>
      <c r="F232" s="53" t="str">
        <f>A214</f>
        <v>Bulan Juli 2019</v>
      </c>
      <c r="G232" s="53"/>
      <c r="H232" s="53"/>
    </row>
    <row r="233" spans="1:8" ht="17.100000000000001" customHeight="1" x14ac:dyDescent="0.25">
      <c r="A233" s="24" t="str">
        <f t="shared" ref="A233:A246" si="26">IF(A215=0,"",A215)</f>
        <v>NAMA</v>
      </c>
      <c r="B233" s="24" t="s">
        <v>31</v>
      </c>
      <c r="C233" s="25" t="str">
        <f>JUL!$B$32</f>
        <v>AGUSTIM</v>
      </c>
      <c r="F233" s="24" t="str">
        <f t="shared" ref="F233:F246" si="27">IF(A215=0,"",A215)</f>
        <v>NAMA</v>
      </c>
      <c r="G233" s="24" t="s">
        <v>31</v>
      </c>
      <c r="H233" s="25" t="str">
        <f>JUL!$B$33</f>
        <v>ST. QIBTIYAH</v>
      </c>
    </row>
    <row r="234" spans="1:8" ht="17.100000000000001" customHeight="1" x14ac:dyDescent="0.25">
      <c r="A234" s="24" t="str">
        <f t="shared" si="26"/>
        <v>JAM</v>
      </c>
      <c r="B234" s="24" t="s">
        <v>31</v>
      </c>
      <c r="C234" s="25">
        <f>JUL!$C$32</f>
        <v>26</v>
      </c>
      <c r="F234" s="24" t="str">
        <f t="shared" si="27"/>
        <v>JAM</v>
      </c>
      <c r="G234" s="24" t="s">
        <v>31</v>
      </c>
      <c r="H234" s="25">
        <f>JUL!$C$33</f>
        <v>0</v>
      </c>
    </row>
    <row r="235" spans="1:8" ht="17.100000000000001" customHeight="1" x14ac:dyDescent="0.25">
      <c r="A235" s="24" t="str">
        <f t="shared" si="26"/>
        <v>JAM GAJI</v>
      </c>
      <c r="B235" s="24" t="s">
        <v>31</v>
      </c>
      <c r="C235" s="25">
        <f>JUL!$D$32</f>
        <v>26</v>
      </c>
      <c r="F235" s="24" t="str">
        <f t="shared" si="27"/>
        <v>JAM GAJI</v>
      </c>
      <c r="G235" s="24" t="s">
        <v>31</v>
      </c>
      <c r="H235" s="25">
        <f>JUL!$D$33</f>
        <v>0</v>
      </c>
    </row>
    <row r="236" spans="1:8" ht="17.100000000000001" customHeight="1" x14ac:dyDescent="0.25">
      <c r="A236" s="24" t="str">
        <f t="shared" si="26"/>
        <v>GAJI MENGAJAR</v>
      </c>
      <c r="B236" s="24" t="s">
        <v>31</v>
      </c>
      <c r="C236" s="28">
        <f>JUL!$E$32</f>
        <v>390000</v>
      </c>
      <c r="F236" s="24" t="str">
        <f t="shared" si="27"/>
        <v>GAJI MENGAJAR</v>
      </c>
      <c r="G236" s="24" t="s">
        <v>31</v>
      </c>
      <c r="H236" s="28">
        <f>JUL!$E$33</f>
        <v>0</v>
      </c>
    </row>
    <row r="237" spans="1:8" ht="17.100000000000001" customHeight="1" x14ac:dyDescent="0.25">
      <c r="A237" s="24" t="str">
        <f t="shared" si="26"/>
        <v>MASA KERJA (TH)</v>
      </c>
      <c r="B237" s="24" t="s">
        <v>31</v>
      </c>
      <c r="C237" s="25">
        <f>JUL!$G$32</f>
        <v>1</v>
      </c>
      <c r="F237" s="24" t="str">
        <f t="shared" si="27"/>
        <v>MASA KERJA (TH)</v>
      </c>
      <c r="G237" s="24" t="s">
        <v>31</v>
      </c>
      <c r="H237" s="25">
        <f>JUL!$G$33</f>
        <v>1</v>
      </c>
    </row>
    <row r="238" spans="1:8" ht="17.100000000000001" customHeight="1" x14ac:dyDescent="0.25">
      <c r="A238" s="24" t="str">
        <f t="shared" si="26"/>
        <v>wali kelas</v>
      </c>
      <c r="B238" s="24" t="s">
        <v>31</v>
      </c>
      <c r="C238" s="29">
        <f>JUL!$I$32</f>
        <v>100000</v>
      </c>
      <c r="F238" s="24" t="str">
        <f t="shared" si="27"/>
        <v>wali kelas</v>
      </c>
      <c r="G238" s="24" t="s">
        <v>31</v>
      </c>
      <c r="H238" s="29">
        <f>JUL!$I$33</f>
        <v>0</v>
      </c>
    </row>
    <row r="239" spans="1:8" ht="17.100000000000001" customHeight="1" x14ac:dyDescent="0.25">
      <c r="A239" s="24" t="str">
        <f t="shared" si="26"/>
        <v>MASA KERJA1</v>
      </c>
      <c r="B239" s="24" t="s">
        <v>31</v>
      </c>
      <c r="C239" s="30">
        <f>JUL!$H$32</f>
        <v>5000</v>
      </c>
      <c r="F239" s="24" t="str">
        <f t="shared" si="27"/>
        <v>MASA KERJA1</v>
      </c>
      <c r="G239" s="24" t="s">
        <v>31</v>
      </c>
      <c r="H239" s="30">
        <f>JUL!$H$33</f>
        <v>0</v>
      </c>
    </row>
    <row r="240" spans="1:8" ht="17.100000000000001" customHeight="1" x14ac:dyDescent="0.25">
      <c r="A240" s="24" t="str">
        <f t="shared" si="26"/>
        <v>JABATAN</v>
      </c>
      <c r="B240" s="24" t="s">
        <v>31</v>
      </c>
      <c r="C240" s="30">
        <f>JUL!$J$32</f>
        <v>0</v>
      </c>
      <c r="F240" s="24" t="str">
        <f t="shared" si="27"/>
        <v>JABATAN</v>
      </c>
      <c r="G240" s="24" t="s">
        <v>31</v>
      </c>
      <c r="H240" s="30">
        <f>JUL!$J$33</f>
        <v>250000</v>
      </c>
    </row>
    <row r="241" spans="1:8" ht="17.100000000000001" customHeight="1" x14ac:dyDescent="0.25">
      <c r="A241" s="24" t="str">
        <f t="shared" si="26"/>
        <v>TILAWATI</v>
      </c>
      <c r="B241" s="31" t="s">
        <v>31</v>
      </c>
      <c r="C241" s="30">
        <f>JUL!$K$32</f>
        <v>150000</v>
      </c>
      <c r="F241" s="24" t="str">
        <f t="shared" si="27"/>
        <v>TILAWATI</v>
      </c>
      <c r="G241" s="31" t="s">
        <v>31</v>
      </c>
      <c r="H241" s="30">
        <f>JUL!$K$33</f>
        <v>150000</v>
      </c>
    </row>
    <row r="242" spans="1:8" ht="17.100000000000001" customHeight="1" x14ac:dyDescent="0.25">
      <c r="A242" s="24" t="str">
        <f t="shared" si="26"/>
        <v>LAIN-LAIN</v>
      </c>
      <c r="B242" s="31" t="s">
        <v>31</v>
      </c>
      <c r="C242" s="32">
        <f>JUL!$L$32</f>
        <v>0</v>
      </c>
      <c r="F242" s="24" t="str">
        <f t="shared" si="27"/>
        <v>LAIN-LAIN</v>
      </c>
      <c r="G242" s="31" t="s">
        <v>31</v>
      </c>
      <c r="H242" s="32">
        <f>JUL!$L$33</f>
        <v>0</v>
      </c>
    </row>
    <row r="243" spans="1:8" ht="17.100000000000001" customHeight="1" x14ac:dyDescent="0.25">
      <c r="A243" s="24" t="str">
        <f t="shared" si="26"/>
        <v/>
      </c>
      <c r="B243" s="31" t="s">
        <v>31</v>
      </c>
      <c r="C243" s="33">
        <f>JUL!$M$32</f>
        <v>255000</v>
      </c>
      <c r="F243" s="24" t="str">
        <f t="shared" si="27"/>
        <v/>
      </c>
      <c r="G243" s="31" t="s">
        <v>31</v>
      </c>
      <c r="H243" s="33">
        <f>JUL!$M$33</f>
        <v>400000</v>
      </c>
    </row>
    <row r="244" spans="1:8" ht="17.100000000000001" customHeight="1" x14ac:dyDescent="0.25">
      <c r="A244" s="24" t="str">
        <f t="shared" si="26"/>
        <v>TOTAL</v>
      </c>
      <c r="B244" s="31" t="s">
        <v>31</v>
      </c>
      <c r="C244" s="41">
        <f>JUL!$N$32</f>
        <v>645000</v>
      </c>
      <c r="F244" s="24" t="str">
        <f t="shared" si="27"/>
        <v>TOTAL</v>
      </c>
      <c r="G244" s="31" t="s">
        <v>31</v>
      </c>
      <c r="H244" s="41">
        <f>JUL!$N$33</f>
        <v>400000</v>
      </c>
    </row>
    <row r="245" spans="1:8" ht="17.100000000000001" customHeight="1" x14ac:dyDescent="0.25">
      <c r="A245" s="24" t="str">
        <f t="shared" si="26"/>
        <v>Potongan</v>
      </c>
      <c r="B245" s="24" t="s">
        <v>31</v>
      </c>
      <c r="C245" s="35">
        <f>JUL!$O$32</f>
        <v>150000</v>
      </c>
      <c r="F245" s="24" t="str">
        <f t="shared" si="27"/>
        <v>Potongan</v>
      </c>
      <c r="G245" s="24" t="s">
        <v>31</v>
      </c>
      <c r="H245" s="35">
        <f>JUL!$O$33</f>
        <v>0</v>
      </c>
    </row>
    <row r="246" spans="1:8" ht="17.100000000000001" customHeight="1" x14ac:dyDescent="0.25">
      <c r="A246" s="24" t="str">
        <f t="shared" si="26"/>
        <v>SISA</v>
      </c>
      <c r="B246" s="24" t="s">
        <v>31</v>
      </c>
      <c r="C246" s="41">
        <f>JUL!$P$32</f>
        <v>495000</v>
      </c>
      <c r="F246" s="24" t="str">
        <f t="shared" si="27"/>
        <v>SISA</v>
      </c>
      <c r="G246" s="24" t="s">
        <v>31</v>
      </c>
      <c r="H246" s="41">
        <f>JUL!$P$33</f>
        <v>400000</v>
      </c>
    </row>
    <row r="247" spans="1:8" ht="17.100000000000001" customHeight="1" x14ac:dyDescent="0.25"/>
    <row r="248" spans="1:8" ht="17.100000000000001" customHeight="1" x14ac:dyDescent="0.25"/>
    <row r="249" spans="1:8" ht="17.100000000000001" customHeight="1" x14ac:dyDescent="0.25">
      <c r="A249" s="53" t="s">
        <v>30</v>
      </c>
      <c r="B249" s="53"/>
      <c r="C249" s="53"/>
      <c r="F249" s="53" t="s">
        <v>30</v>
      </c>
      <c r="G249" s="53"/>
      <c r="H249" s="53"/>
    </row>
    <row r="250" spans="1:8" ht="17.100000000000001" customHeight="1" x14ac:dyDescent="0.25">
      <c r="A250" s="53" t="str">
        <f>A232</f>
        <v>Bulan Juli 2019</v>
      </c>
      <c r="B250" s="53"/>
      <c r="C250" s="53"/>
      <c r="F250" s="53" t="str">
        <f>A232</f>
        <v>Bulan Juli 2019</v>
      </c>
      <c r="G250" s="53"/>
      <c r="H250" s="53"/>
    </row>
    <row r="251" spans="1:8" ht="17.100000000000001" customHeight="1" x14ac:dyDescent="0.25">
      <c r="A251" s="24" t="str">
        <f t="shared" ref="A251:A264" si="28">IF(A233=0,"",A233)</f>
        <v>NAMA</v>
      </c>
      <c r="B251" s="24" t="s">
        <v>31</v>
      </c>
      <c r="C251" s="48" t="str">
        <f>JUL!$B$35</f>
        <v>P. SHAIKU KEBERSIHAN</v>
      </c>
      <c r="F251" s="24" t="str">
        <f t="shared" ref="F251:F264" si="29">IF(A233=0,"",A233)</f>
        <v>NAMA</v>
      </c>
      <c r="G251" s="24" t="s">
        <v>31</v>
      </c>
      <c r="H251" s="25" t="str">
        <f>JUL!$B$34</f>
        <v>GURU TILAWATI</v>
      </c>
    </row>
    <row r="252" spans="1:8" ht="17.100000000000001" customHeight="1" x14ac:dyDescent="0.25">
      <c r="A252" s="24" t="str">
        <f t="shared" si="28"/>
        <v>JAM</v>
      </c>
      <c r="B252" s="24" t="s">
        <v>31</v>
      </c>
      <c r="C252" s="25">
        <f>JUL!$C$35</f>
        <v>0</v>
      </c>
      <c r="F252" s="24" t="str">
        <f t="shared" si="29"/>
        <v>JAM</v>
      </c>
      <c r="G252" s="24" t="s">
        <v>31</v>
      </c>
      <c r="H252" s="25">
        <f>JUL!$C$34</f>
        <v>0</v>
      </c>
    </row>
    <row r="253" spans="1:8" ht="17.100000000000001" customHeight="1" x14ac:dyDescent="0.25">
      <c r="A253" s="24" t="str">
        <f t="shared" si="28"/>
        <v>JAM GAJI</v>
      </c>
      <c r="B253" s="24" t="s">
        <v>31</v>
      </c>
      <c r="C253" s="25">
        <f>JUL!$D$35</f>
        <v>0</v>
      </c>
      <c r="F253" s="24" t="str">
        <f t="shared" si="29"/>
        <v>JAM GAJI</v>
      </c>
      <c r="G253" s="24" t="s">
        <v>31</v>
      </c>
      <c r="H253" s="25">
        <f>JUL!$D$34</f>
        <v>0</v>
      </c>
    </row>
    <row r="254" spans="1:8" ht="17.100000000000001" customHeight="1" x14ac:dyDescent="0.25">
      <c r="A254" s="24" t="str">
        <f t="shared" si="28"/>
        <v>GAJI MENGAJAR</v>
      </c>
      <c r="B254" s="24" t="s">
        <v>31</v>
      </c>
      <c r="C254" s="28">
        <f>JUL!$E$35</f>
        <v>0</v>
      </c>
      <c r="F254" s="24" t="str">
        <f t="shared" si="29"/>
        <v>GAJI MENGAJAR</v>
      </c>
      <c r="G254" s="24" t="s">
        <v>31</v>
      </c>
      <c r="H254" s="28">
        <f>JUL!$E$34</f>
        <v>0</v>
      </c>
    </row>
    <row r="255" spans="1:8" ht="17.100000000000001" customHeight="1" x14ac:dyDescent="0.25">
      <c r="A255" s="24" t="str">
        <f t="shared" si="28"/>
        <v>MASA KERJA (TH)</v>
      </c>
      <c r="B255" s="24" t="s">
        <v>31</v>
      </c>
      <c r="C255" s="25">
        <f>JUL!$G$35</f>
        <v>0</v>
      </c>
      <c r="F255" s="24" t="str">
        <f t="shared" si="29"/>
        <v>MASA KERJA (TH)</v>
      </c>
      <c r="G255" s="24" t="s">
        <v>31</v>
      </c>
      <c r="H255" s="25">
        <f>JUL!$G$34</f>
        <v>0</v>
      </c>
    </row>
    <row r="256" spans="1:8" ht="17.100000000000001" customHeight="1" x14ac:dyDescent="0.25">
      <c r="A256" s="24" t="str">
        <f t="shared" si="28"/>
        <v>wali kelas</v>
      </c>
      <c r="B256" s="24" t="s">
        <v>31</v>
      </c>
      <c r="C256" s="29">
        <f>JUL!$I$35</f>
        <v>0</v>
      </c>
      <c r="F256" s="24" t="str">
        <f t="shared" si="29"/>
        <v>wali kelas</v>
      </c>
      <c r="G256" s="24" t="s">
        <v>31</v>
      </c>
      <c r="H256" s="29">
        <f>JUL!$I$34</f>
        <v>0</v>
      </c>
    </row>
    <row r="257" spans="1:8" ht="17.100000000000001" customHeight="1" x14ac:dyDescent="0.25">
      <c r="A257" s="24" t="str">
        <f t="shared" si="28"/>
        <v>MASA KERJA1</v>
      </c>
      <c r="B257" s="24" t="s">
        <v>31</v>
      </c>
      <c r="C257" s="30">
        <f>JUL!$H$35</f>
        <v>0</v>
      </c>
      <c r="F257" s="24" t="str">
        <f t="shared" si="29"/>
        <v>MASA KERJA1</v>
      </c>
      <c r="G257" s="24" t="s">
        <v>31</v>
      </c>
      <c r="H257" s="30">
        <f>JUL!$H$34</f>
        <v>0</v>
      </c>
    </row>
    <row r="258" spans="1:8" ht="17.100000000000001" customHeight="1" x14ac:dyDescent="0.25">
      <c r="A258" s="24" t="str">
        <f t="shared" si="28"/>
        <v>JABATAN</v>
      </c>
      <c r="B258" s="24" t="s">
        <v>31</v>
      </c>
      <c r="C258" s="30">
        <f>JUL!$J$35</f>
        <v>0</v>
      </c>
      <c r="F258" s="24" t="str">
        <f t="shared" si="29"/>
        <v>JABATAN</v>
      </c>
      <c r="G258" s="24" t="s">
        <v>31</v>
      </c>
      <c r="H258" s="30">
        <f>JUL!$J$34</f>
        <v>0</v>
      </c>
    </row>
    <row r="259" spans="1:8" ht="17.100000000000001" customHeight="1" x14ac:dyDescent="0.25">
      <c r="A259" s="24" t="str">
        <f t="shared" si="28"/>
        <v>TILAWATI</v>
      </c>
      <c r="B259" s="31" t="s">
        <v>31</v>
      </c>
      <c r="C259" s="30">
        <f>JUL!$K$35</f>
        <v>0</v>
      </c>
      <c r="F259" s="24" t="str">
        <f t="shared" si="29"/>
        <v>TILAWATI</v>
      </c>
      <c r="G259" s="31" t="s">
        <v>31</v>
      </c>
      <c r="H259" s="30">
        <f>JUL!$K$34</f>
        <v>0</v>
      </c>
    </row>
    <row r="260" spans="1:8" ht="17.100000000000001" customHeight="1" x14ac:dyDescent="0.25">
      <c r="A260" s="24" t="str">
        <f t="shared" si="28"/>
        <v>LAIN-LAIN</v>
      </c>
      <c r="B260" s="31" t="s">
        <v>31</v>
      </c>
      <c r="C260" s="32">
        <f>JUL!$L$35</f>
        <v>500000</v>
      </c>
      <c r="F260" s="24" t="str">
        <f t="shared" si="29"/>
        <v>LAIN-LAIN</v>
      </c>
      <c r="G260" s="31" t="s">
        <v>31</v>
      </c>
      <c r="H260" s="32">
        <f>JUL!$L$34</f>
        <v>0</v>
      </c>
    </row>
    <row r="261" spans="1:8" ht="17.100000000000001" customHeight="1" x14ac:dyDescent="0.25">
      <c r="A261" s="24" t="str">
        <f t="shared" si="28"/>
        <v/>
      </c>
      <c r="B261" s="31" t="s">
        <v>31</v>
      </c>
      <c r="C261" s="33">
        <f>JUL!$M$35</f>
        <v>0</v>
      </c>
      <c r="F261" s="24" t="str">
        <f t="shared" si="29"/>
        <v/>
      </c>
      <c r="G261" s="31" t="s">
        <v>31</v>
      </c>
      <c r="H261" s="33">
        <f>JUL!$M$34</f>
        <v>0</v>
      </c>
    </row>
    <row r="262" spans="1:8" ht="17.100000000000001" customHeight="1" x14ac:dyDescent="0.25">
      <c r="A262" s="24" t="str">
        <f t="shared" si="28"/>
        <v>TOTAL</v>
      </c>
      <c r="B262" s="31" t="s">
        <v>31</v>
      </c>
      <c r="C262" s="41">
        <f>JUL!$N$35</f>
        <v>500000</v>
      </c>
      <c r="F262" s="24" t="str">
        <f t="shared" si="29"/>
        <v>TOTAL</v>
      </c>
      <c r="G262" s="31" t="s">
        <v>31</v>
      </c>
      <c r="H262" s="41">
        <f>JUL!$N$34</f>
        <v>0</v>
      </c>
    </row>
    <row r="263" spans="1:8" ht="17.100000000000001" customHeight="1" x14ac:dyDescent="0.25">
      <c r="A263" s="24" t="str">
        <f t="shared" si="28"/>
        <v>Potongan</v>
      </c>
      <c r="B263" s="24" t="s">
        <v>31</v>
      </c>
      <c r="C263" s="35">
        <f>JUL!$O$35</f>
        <v>0</v>
      </c>
      <c r="F263" s="24" t="str">
        <f t="shared" si="29"/>
        <v>Potongan</v>
      </c>
      <c r="G263" s="24" t="s">
        <v>31</v>
      </c>
      <c r="H263" s="35">
        <f>JUL!$O$34</f>
        <v>0</v>
      </c>
    </row>
    <row r="264" spans="1:8" ht="17.100000000000001" customHeight="1" x14ac:dyDescent="0.25">
      <c r="A264" s="24" t="str">
        <f t="shared" si="28"/>
        <v>SISA</v>
      </c>
      <c r="B264" s="24" t="s">
        <v>31</v>
      </c>
      <c r="C264" s="41">
        <f>JUL!$P$35</f>
        <v>500000</v>
      </c>
      <c r="F264" s="24" t="str">
        <f t="shared" si="29"/>
        <v>SISA</v>
      </c>
      <c r="G264" s="24" t="s">
        <v>31</v>
      </c>
      <c r="H264" s="41">
        <f>JUL!$P$34</f>
        <v>0</v>
      </c>
    </row>
  </sheetData>
  <mergeCells count="60">
    <mergeCell ref="A143:C143"/>
    <mergeCell ref="F143:H143"/>
    <mergeCell ref="A144:C144"/>
    <mergeCell ref="F144:H144"/>
    <mergeCell ref="A90:C90"/>
    <mergeCell ref="F90:H90"/>
    <mergeCell ref="A108:C108"/>
    <mergeCell ref="F108:H108"/>
    <mergeCell ref="A37:C37"/>
    <mergeCell ref="F37:H37"/>
    <mergeCell ref="A55:C55"/>
    <mergeCell ref="F55:H55"/>
    <mergeCell ref="A72:C72"/>
    <mergeCell ref="F72:H72"/>
    <mergeCell ref="A38:C38"/>
    <mergeCell ref="F38:H38"/>
    <mergeCell ref="A54:C54"/>
    <mergeCell ref="F54:H54"/>
    <mergeCell ref="A73:C73"/>
    <mergeCell ref="F73:H73"/>
    <mergeCell ref="A125:C125"/>
    <mergeCell ref="F125:H125"/>
    <mergeCell ref="A126:C126"/>
    <mergeCell ref="F126:H126"/>
    <mergeCell ref="A91:C91"/>
    <mergeCell ref="F91:H91"/>
    <mergeCell ref="A107:C107"/>
    <mergeCell ref="F107:H107"/>
    <mergeCell ref="A1:C1"/>
    <mergeCell ref="F1:H1"/>
    <mergeCell ref="A2:C2"/>
    <mergeCell ref="F2:H2"/>
    <mergeCell ref="A20:C20"/>
    <mergeCell ref="F20:H20"/>
    <mergeCell ref="A19:C19"/>
    <mergeCell ref="F19:H19"/>
    <mergeCell ref="A213:C213"/>
    <mergeCell ref="F213:H213"/>
    <mergeCell ref="A214:C214"/>
    <mergeCell ref="F214:H214"/>
    <mergeCell ref="A160:C160"/>
    <mergeCell ref="F160:H160"/>
    <mergeCell ref="A161:C161"/>
    <mergeCell ref="F161:H161"/>
    <mergeCell ref="A178:C178"/>
    <mergeCell ref="F178:H178"/>
    <mergeCell ref="A179:C179"/>
    <mergeCell ref="F179:H179"/>
    <mergeCell ref="A196:C196"/>
    <mergeCell ref="F196:H196"/>
    <mergeCell ref="A197:C197"/>
    <mergeCell ref="F197:H197"/>
    <mergeCell ref="A249:C249"/>
    <mergeCell ref="F249:H249"/>
    <mergeCell ref="A250:C250"/>
    <mergeCell ref="F250:H250"/>
    <mergeCell ref="A231:C231"/>
    <mergeCell ref="F231:H231"/>
    <mergeCell ref="A232:C232"/>
    <mergeCell ref="F232:H232"/>
  </mergeCells>
  <printOptions horizontalCentered="1"/>
  <pageMargins left="0.23622047244094491" right="0.23622047244094491" top="0.35433070866141736" bottom="0.35433070866141736" header="0.31496062992125984" footer="0.31496062992125984"/>
  <pageSetup paperSize="120" fitToWidth="0" fitToHeight="0" orientation="portrait" horizontalDpi="4294967293" r:id="rId1"/>
  <rowBreaks count="4" manualBreakCount="4">
    <brk id="53" max="7" man="1"/>
    <brk id="106" max="7" man="1"/>
    <brk id="159" max="7" man="1"/>
    <brk id="21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JUL</vt:lpstr>
      <vt:lpstr>JUL19</vt:lpstr>
      <vt:lpstr>JUL!Print_Area</vt:lpstr>
      <vt:lpstr>'JUL19'!Print_Area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LINDISWA</dc:creator>
  <cp:lastModifiedBy>MI NURIS LABRUK KIDUL</cp:lastModifiedBy>
  <cp:lastPrinted>2019-08-01T01:21:39Z</cp:lastPrinted>
  <dcterms:created xsi:type="dcterms:W3CDTF">2014-10-30T21:39:25Z</dcterms:created>
  <dcterms:modified xsi:type="dcterms:W3CDTF">2019-08-01T01:22:07Z</dcterms:modified>
</cp:coreProperties>
</file>