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\\MILKID-PC\Data\MI LABRUK KIDUL 19.20\9 FINGER BULAN JULI 19\"/>
    </mc:Choice>
  </mc:AlternateContent>
  <xr:revisionPtr revIDLastSave="0" documentId="13_ncr:1_{FFE28F7E-2213-4750-A6DE-05347E57FFD8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5" i="2" l="1"/>
  <c r="I25" i="2"/>
  <c r="P25" i="2" s="1"/>
  <c r="R25" i="2" s="1"/>
  <c r="I26" i="2"/>
  <c r="T25" i="2" l="1"/>
  <c r="Q25" i="2"/>
  <c r="S25" i="2" s="1"/>
  <c r="AD29" i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T26" i="2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R43" i="2" s="1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M42" i="2" l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2" i="2"/>
  <c r="S34" i="2"/>
  <c r="S15" i="2"/>
  <c r="S23" i="2"/>
  <c r="S31" i="2"/>
  <c r="S13" i="2"/>
  <c r="S29" i="2"/>
  <c r="S10" i="2"/>
  <c r="S30" i="2"/>
  <c r="P35" i="2"/>
  <c r="U25" i="2" l="1"/>
  <c r="W25" i="2" s="1"/>
  <c r="V25" i="2"/>
  <c r="X25" i="2" s="1"/>
  <c r="U11" i="2"/>
  <c r="W11" i="2" s="1"/>
  <c r="V20" i="2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<sst xmlns="http://schemas.openxmlformats.org/spreadsheetml/2006/main" count="944" uniqueCount="158">
  <si>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</si>
  <si>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</si>
  <si>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</si>
  <si>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</si>
  <si>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</si>
  <si>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</si>
  <si>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</si>
  <si>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</si>
  <si>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</si>
  <si>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</si>
  <si>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</si>
  <si>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</si>
  <si>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</si>
  <si>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</si>
  <si>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</si>
  <si>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</si>
  <si>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</si>
  <si>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</si>
  <si>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</si>
  <si>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</si>
  <si>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</si>
  <si>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</si>
  <si>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</si>
  <si>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</si>
  <si>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</si>
  <si>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</si>
  <si>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</si>
  <si>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</si>
  <si>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</si>
  <si>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</si>
  <si>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</si>
  <si>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</si>
  <si>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</si>
  <si>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</si>
  <si>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</si>
  <si>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</si>
  <si>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</si>
  <si>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</si>
  <si>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</si>
  <si>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</si>
  <si>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</si>
  <si>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</si>
  <si>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</si>
  <si>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</si>
  <si>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</si>
  <si>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</si>
  <si>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</si>
  <si>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</si>
  <si>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</si>
  <si>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</si>
  <si>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</si>
  <si>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</si>
  <si>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</si>
  <si>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</si>
  <si>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</si>
  <si>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</si>
  <si>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</si>
  <si>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</si>
  <si>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</si>
  <si>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</si>
  <si>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</si>
  <si>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</si>
  <si>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</si>
  <si>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</si>
  <si>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</si>
  <si>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</si>
  <si>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</si>
  <si>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</si>
  <si>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</si>
  <si>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</si>
  <si>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</si>
  <si>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</si>
  <si>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</si>
  <si>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</si>
  <si>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</si>
  <si>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</si>
  <si>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</si>
  <si>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</si>
  <si>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</si>
  <si>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</si>
  <si>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</si>
  <si>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02/07/2019</t>
  </si>
  <si>
    <t>07.00</t>
  </si>
  <si>
    <t>13.00</t>
  </si>
  <si>
    <t>03/07/2019</t>
  </si>
  <si>
    <t>04/07/2019</t>
  </si>
  <si>
    <t>05/07/2019</t>
  </si>
  <si>
    <t>Sergu Jum</t>
  </si>
  <si>
    <t>11.00</t>
  </si>
  <si>
    <t>06/07/2019</t>
  </si>
  <si>
    <t>sergu sabtu</t>
  </si>
  <si>
    <t>12.00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</si>
  <si>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</si>
  <si>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</si>
  <si>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</si>
  <si>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</si>
  <si>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</si>
  <si>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</si>
  <si>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</si>
  <si>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06.00</t>
  </si>
  <si>
    <t>16/07/2019</t>
  </si>
  <si>
    <t>17/07/2019</t>
  </si>
  <si>
    <t>18/07/2019</t>
  </si>
  <si>
    <t>19/07/2019</t>
  </si>
  <si>
    <t>20/07/2019</t>
  </si>
  <si>
    <t>05.00</t>
  </si>
  <si>
    <t>22/07/2019</t>
  </si>
  <si>
    <t>23/07/2019</t>
  </si>
  <si>
    <t>24/07/2019</t>
  </si>
  <si>
    <t>25/07/2019</t>
  </si>
  <si>
    <t>26/07/2019</t>
  </si>
  <si>
    <t>27/07/2019</t>
  </si>
  <si>
    <t>29/07/2019</t>
  </si>
  <si>
    <t>30/07/2019</t>
  </si>
  <si>
    <t>31/07/2019</t>
  </si>
  <si>
    <t>01/07/2019</t>
  </si>
  <si>
    <t>06.48</t>
  </si>
  <si>
    <t>06.44</t>
  </si>
  <si>
    <t>07.06</t>
  </si>
  <si>
    <t>06.43</t>
  </si>
  <si>
    <t>04.00</t>
  </si>
  <si>
    <t>06.49</t>
  </si>
  <si>
    <t>66</t>
  </si>
  <si>
    <t>05</t>
  </si>
  <si>
    <t>8747755657300012</t>
  </si>
  <si>
    <t>CHAYUL MUA</t>
  </si>
  <si>
    <t>06.16</t>
  </si>
  <si>
    <t>13.16</t>
  </si>
  <si>
    <t>13.21</t>
  </si>
  <si>
    <t>07.21</t>
  </si>
  <si>
    <t>06.02</t>
  </si>
  <si>
    <t>13.09</t>
  </si>
  <si>
    <t>06.03</t>
  </si>
  <si>
    <t>13.04</t>
  </si>
  <si>
    <t>07.01</t>
  </si>
  <si>
    <t>06.20</t>
  </si>
  <si>
    <t>01.00</t>
  </si>
  <si>
    <t>03.39</t>
  </si>
  <si>
    <t>13.05</t>
  </si>
  <si>
    <t>06.21</t>
  </si>
  <si>
    <t>06.42</t>
  </si>
  <si>
    <t>13.35</t>
  </si>
  <si>
    <t>06.53</t>
  </si>
  <si>
    <t>13.33</t>
  </si>
  <si>
    <t>06.32</t>
  </si>
  <si>
    <t>11.01</t>
  </si>
  <si>
    <t>04.29</t>
  </si>
  <si>
    <t>12.01</t>
  </si>
  <si>
    <t>05.12</t>
  </si>
  <si>
    <t>13.34</t>
  </si>
  <si>
    <t>07.17</t>
  </si>
  <si>
    <t>06.06</t>
  </si>
  <si>
    <t>07.26</t>
  </si>
  <si>
    <t>Lumajang, 01 Agustus 2019</t>
  </si>
  <si>
    <t>Drs. ROHMAT BASUKI,MA</t>
  </si>
  <si>
    <t>LIBUR SEMESTER 2</t>
  </si>
  <si>
    <t>11.02</t>
  </si>
  <si>
    <t>12.04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</si>
</sst>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2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49" fontId="1" fillId="0" borderId="0" xfId="3" applyNumberFormat="1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topLeftCell="A6" zoomScale="85" zoomScaleNormal="85" workbookViewId="0">
      <selection activeCell="M19" sqref="M19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57</v>
      </c>
      <c r="B1" s="105" t="s">
        <v>58</v>
      </c>
      <c r="C1" s="105" t="s">
        <v>55</v>
      </c>
      <c r="D1" s="105" t="s">
        <v>59</v>
      </c>
      <c r="E1" s="105" t="s">
        <v>56</v>
      </c>
      <c r="F1" s="105" t="s">
        <v>60</v>
      </c>
      <c r="G1" s="105" t="s">
        <v>61</v>
      </c>
      <c r="H1" s="105" t="s">
        <v>62</v>
      </c>
      <c r="I1" s="105" t="s">
        <v>63</v>
      </c>
      <c r="J1" s="105" t="s">
        <v>64</v>
      </c>
      <c r="K1" s="105" t="s">
        <v>65</v>
      </c>
      <c r="L1" s="105" t="s">
        <v>0</v>
      </c>
      <c r="M1" s="105" t="s">
        <v>66</v>
      </c>
      <c r="N1" s="105" t="s">
        <v>67</v>
      </c>
      <c r="O1" s="105" t="s">
        <v>68</v>
      </c>
      <c r="P1" s="105" t="s">
        <v>69</v>
      </c>
      <c r="Q1" s="105" t="s">
        <v>70</v>
      </c>
      <c r="R1" s="105" t="s">
        <v>71</v>
      </c>
      <c r="S1" s="105" t="s">
        <v>72</v>
      </c>
      <c r="T1" s="105" t="s">
        <v>73</v>
      </c>
      <c r="U1" s="105" t="s">
        <v>74</v>
      </c>
      <c r="V1" s="105" t="s">
        <v>75</v>
      </c>
      <c r="W1" s="105" t="s">
        <v>1</v>
      </c>
      <c r="X1" s="105" t="s">
        <v>76</v>
      </c>
      <c r="Y1" s="105" t="s">
        <v>77</v>
      </c>
      <c r="Z1" s="105" t="s">
        <v>78</v>
      </c>
      <c r="AA1" s="105" t="s">
        <v>2</v>
      </c>
      <c r="AB1" s="105" t="s">
        <v>79</v>
      </c>
      <c r="AC1" s="105" t="s">
        <v>80</v>
      </c>
      <c r="AD1" s="101"/>
    </row>
    <row r="2" spans="1:31" s="46" customFormat="1" ht="20.25" customHeight="1" x14ac:dyDescent="0.2">
      <c r="A2" s="104" t="s">
        <v>122</v>
      </c>
      <c r="B2" s="104" t="s">
        <v>123</v>
      </c>
      <c r="C2" s="104" t="s">
        <v>124</v>
      </c>
      <c r="D2" s="104" t="s">
        <v>125</v>
      </c>
      <c r="E2" s="104" t="s">
        <v>3</v>
      </c>
      <c r="F2" s="104" t="s">
        <v>115</v>
      </c>
      <c r="G2" s="104" t="s">
        <v>53</v>
      </c>
      <c r="H2" s="104" t="s">
        <v>82</v>
      </c>
      <c r="I2" s="104" t="s">
        <v>83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122</v>
      </c>
      <c r="B3" s="104" t="s">
        <v>123</v>
      </c>
      <c r="C3" s="104" t="s">
        <v>124</v>
      </c>
      <c r="D3" s="104" t="s">
        <v>125</v>
      </c>
      <c r="E3" s="104" t="s">
        <v>3</v>
      </c>
      <c r="F3" s="104" t="s">
        <v>81</v>
      </c>
      <c r="G3" s="104" t="s">
        <v>53</v>
      </c>
      <c r="H3" s="104" t="s">
        <v>82</v>
      </c>
      <c r="I3" s="104" t="s">
        <v>83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122</v>
      </c>
      <c r="B4" s="104" t="s">
        <v>123</v>
      </c>
      <c r="C4" s="104" t="s">
        <v>124</v>
      </c>
      <c r="D4" s="104" t="s">
        <v>125</v>
      </c>
      <c r="E4" s="104" t="s">
        <v>3</v>
      </c>
      <c r="F4" s="104" t="s">
        <v>84</v>
      </c>
      <c r="G4" s="104" t="s">
        <v>53</v>
      </c>
      <c r="H4" s="104" t="s">
        <v>82</v>
      </c>
      <c r="I4" s="104" t="s">
        <v>83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122</v>
      </c>
      <c r="B5" s="104" t="s">
        <v>123</v>
      </c>
      <c r="C5" s="104" t="s">
        <v>124</v>
      </c>
      <c r="D5" s="104" t="s">
        <v>125</v>
      </c>
      <c r="E5" s="104" t="s">
        <v>3</v>
      </c>
      <c r="F5" s="104" t="s">
        <v>85</v>
      </c>
      <c r="G5" s="104" t="s">
        <v>53</v>
      </c>
      <c r="H5" s="104" t="s">
        <v>82</v>
      </c>
      <c r="I5" s="104" t="s">
        <v>83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122</v>
      </c>
      <c r="B6" s="104" t="s">
        <v>123</v>
      </c>
      <c r="C6" s="104" t="s">
        <v>124</v>
      </c>
      <c r="D6" s="104" t="s">
        <v>125</v>
      </c>
      <c r="E6" s="104" t="s">
        <v>3</v>
      </c>
      <c r="F6" s="104" t="s">
        <v>86</v>
      </c>
      <c r="G6" s="104" t="s">
        <v>87</v>
      </c>
      <c r="H6" s="104" t="s">
        <v>82</v>
      </c>
      <c r="I6" s="104" t="s">
        <v>88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122</v>
      </c>
      <c r="B7" s="104" t="s">
        <v>123</v>
      </c>
      <c r="C7" s="104" t="s">
        <v>124</v>
      </c>
      <c r="D7" s="104" t="s">
        <v>125</v>
      </c>
      <c r="E7" s="104" t="s">
        <v>3</v>
      </c>
      <c r="F7" s="104" t="s">
        <v>89</v>
      </c>
      <c r="G7" s="104" t="s">
        <v>90</v>
      </c>
      <c r="H7" s="104" t="s">
        <v>82</v>
      </c>
      <c r="I7" s="104" t="s">
        <v>91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122</v>
      </c>
      <c r="B8" s="104" t="s">
        <v>123</v>
      </c>
      <c r="C8" s="104" t="s">
        <v>124</v>
      </c>
      <c r="D8" s="104" t="s">
        <v>125</v>
      </c>
      <c r="E8" s="104" t="s">
        <v>3</v>
      </c>
      <c r="F8" s="104" t="s">
        <v>92</v>
      </c>
      <c r="G8" s="104" t="s">
        <v>53</v>
      </c>
      <c r="H8" s="104" t="s">
        <v>82</v>
      </c>
      <c r="I8" s="104" t="s">
        <v>83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122</v>
      </c>
      <c r="B9" s="104" t="s">
        <v>123</v>
      </c>
      <c r="C9" s="104" t="s">
        <v>124</v>
      </c>
      <c r="D9" s="104" t="s">
        <v>125</v>
      </c>
      <c r="E9" s="104" t="s">
        <v>3</v>
      </c>
      <c r="F9" s="104" t="s">
        <v>93</v>
      </c>
      <c r="G9" s="104" t="s">
        <v>53</v>
      </c>
      <c r="H9" s="104" t="s">
        <v>82</v>
      </c>
      <c r="I9" s="104" t="s">
        <v>83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122</v>
      </c>
      <c r="B10" s="104" t="s">
        <v>123</v>
      </c>
      <c r="C10" s="104" t="s">
        <v>124</v>
      </c>
      <c r="D10" s="104" t="s">
        <v>125</v>
      </c>
      <c r="E10" s="104" t="s">
        <v>3</v>
      </c>
      <c r="F10" s="104" t="s">
        <v>94</v>
      </c>
      <c r="G10" s="104" t="s">
        <v>53</v>
      </c>
      <c r="H10" s="104" t="s">
        <v>82</v>
      </c>
      <c r="I10" s="104" t="s">
        <v>83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122</v>
      </c>
      <c r="B11" s="104" t="s">
        <v>123</v>
      </c>
      <c r="C11" s="104" t="s">
        <v>124</v>
      </c>
      <c r="D11" s="104" t="s">
        <v>125</v>
      </c>
      <c r="E11" s="104" t="s">
        <v>3</v>
      </c>
      <c r="F11" s="104" t="s">
        <v>95</v>
      </c>
      <c r="G11" s="104" t="s">
        <v>53</v>
      </c>
      <c r="H11" s="104" t="s">
        <v>82</v>
      </c>
      <c r="I11" s="104" t="s">
        <v>83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122</v>
      </c>
      <c r="B12" s="104" t="s">
        <v>123</v>
      </c>
      <c r="C12" s="104" t="s">
        <v>124</v>
      </c>
      <c r="D12" s="104" t="s">
        <v>125</v>
      </c>
      <c r="E12" s="104" t="s">
        <v>3</v>
      </c>
      <c r="F12" s="104" t="s">
        <v>96</v>
      </c>
      <c r="G12" s="104" t="s">
        <v>87</v>
      </c>
      <c r="H12" s="104" t="s">
        <v>82</v>
      </c>
      <c r="I12" s="104" t="s">
        <v>88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122</v>
      </c>
      <c r="B13" s="104" t="s">
        <v>123</v>
      </c>
      <c r="C13" s="104" t="s">
        <v>124</v>
      </c>
      <c r="D13" s="104" t="s">
        <v>125</v>
      </c>
      <c r="E13" s="104" t="s">
        <v>3</v>
      </c>
      <c r="F13" s="104" t="s">
        <v>97</v>
      </c>
      <c r="G13" s="104" t="s">
        <v>90</v>
      </c>
      <c r="H13" s="104" t="s">
        <v>82</v>
      </c>
      <c r="I13" s="104" t="s">
        <v>91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122</v>
      </c>
      <c r="B14" s="104" t="s">
        <v>123</v>
      </c>
      <c r="C14" s="104" t="s">
        <v>124</v>
      </c>
      <c r="D14" s="104" t="s">
        <v>125</v>
      </c>
      <c r="E14" s="104" t="s">
        <v>3</v>
      </c>
      <c r="F14" s="104" t="s">
        <v>98</v>
      </c>
      <c r="G14" s="104" t="s">
        <v>53</v>
      </c>
      <c r="H14" s="104" t="s">
        <v>82</v>
      </c>
      <c r="I14" s="104" t="s">
        <v>83</v>
      </c>
      <c r="J14" s="104" t="s">
        <v>126</v>
      </c>
      <c r="K14" s="104" t="s">
        <v>127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99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82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122</v>
      </c>
      <c r="B15" s="104" t="s">
        <v>123</v>
      </c>
      <c r="C15" s="104" t="s">
        <v>124</v>
      </c>
      <c r="D15" s="104" t="s">
        <v>125</v>
      </c>
      <c r="E15" s="104" t="s">
        <v>3</v>
      </c>
      <c r="F15" s="104" t="s">
        <v>100</v>
      </c>
      <c r="G15" s="104" t="s">
        <v>53</v>
      </c>
      <c r="H15" s="104" t="s">
        <v>82</v>
      </c>
      <c r="I15" s="104" t="s">
        <v>83</v>
      </c>
      <c r="J15" s="104" t="s">
        <v>99</v>
      </c>
      <c r="K15" s="104" t="s">
        <v>128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99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129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122</v>
      </c>
      <c r="B16" s="104" t="s">
        <v>123</v>
      </c>
      <c r="C16" s="104" t="s">
        <v>124</v>
      </c>
      <c r="D16" s="104" t="s">
        <v>125</v>
      </c>
      <c r="E16" s="104" t="s">
        <v>3</v>
      </c>
      <c r="F16" s="104" t="s">
        <v>101</v>
      </c>
      <c r="G16" s="104" t="s">
        <v>53</v>
      </c>
      <c r="H16" s="104" t="s">
        <v>82</v>
      </c>
      <c r="I16" s="104" t="s">
        <v>83</v>
      </c>
      <c r="J16" s="104" t="s">
        <v>130</v>
      </c>
      <c r="K16" s="104" t="s">
        <v>131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99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118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122</v>
      </c>
      <c r="B17" s="104" t="s">
        <v>123</v>
      </c>
      <c r="C17" s="104" t="s">
        <v>124</v>
      </c>
      <c r="D17" s="104" t="s">
        <v>125</v>
      </c>
      <c r="E17" s="104" t="s">
        <v>3</v>
      </c>
      <c r="F17" s="104" t="s">
        <v>102</v>
      </c>
      <c r="G17" s="104" t="s">
        <v>53</v>
      </c>
      <c r="H17" s="104" t="s">
        <v>82</v>
      </c>
      <c r="I17" s="104" t="s">
        <v>83</v>
      </c>
      <c r="J17" s="104" t="s">
        <v>132</v>
      </c>
      <c r="K17" s="104" t="s">
        <v>133</v>
      </c>
      <c r="L17" s="104" t="s">
        <v>4</v>
      </c>
      <c r="M17" s="104" t="s">
        <v>4</v>
      </c>
      <c r="N17" s="104" t="s">
        <v>3</v>
      </c>
      <c r="O17" s="104" t="s">
        <v>3</v>
      </c>
      <c r="P17" s="104" t="s">
        <v>3</v>
      </c>
      <c r="Q17" s="104" t="s">
        <v>3</v>
      </c>
      <c r="R17" s="104" t="s">
        <v>99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134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122</v>
      </c>
      <c r="B18" s="104" t="s">
        <v>123</v>
      </c>
      <c r="C18" s="104" t="s">
        <v>124</v>
      </c>
      <c r="D18" s="104" t="s">
        <v>125</v>
      </c>
      <c r="E18" s="104" t="s">
        <v>3</v>
      </c>
      <c r="F18" s="104" t="s">
        <v>103</v>
      </c>
      <c r="G18" s="104" t="s">
        <v>87</v>
      </c>
      <c r="H18" s="104" t="s">
        <v>82</v>
      </c>
      <c r="I18" s="104" t="s">
        <v>88</v>
      </c>
      <c r="J18" s="104" t="s">
        <v>135</v>
      </c>
      <c r="K18" s="106" t="s">
        <v>156</v>
      </c>
      <c r="L18" s="104" t="s">
        <v>4</v>
      </c>
      <c r="M18" s="104" t="s">
        <v>4</v>
      </c>
      <c r="N18" s="104" t="s">
        <v>3</v>
      </c>
      <c r="O18" s="104" t="s">
        <v>136</v>
      </c>
      <c r="P18" s="104" t="s">
        <v>3</v>
      </c>
      <c r="Q18" s="104" t="s">
        <v>3</v>
      </c>
      <c r="R18" s="104" t="s">
        <v>120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137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122</v>
      </c>
      <c r="B19" s="104" t="s">
        <v>123</v>
      </c>
      <c r="C19" s="104" t="s">
        <v>124</v>
      </c>
      <c r="D19" s="104" t="s">
        <v>125</v>
      </c>
      <c r="E19" s="104" t="s">
        <v>3</v>
      </c>
      <c r="F19" s="104" t="s">
        <v>104</v>
      </c>
      <c r="G19" s="104" t="s">
        <v>90</v>
      </c>
      <c r="H19" s="104" t="s">
        <v>82</v>
      </c>
      <c r="I19" s="104" t="s">
        <v>91</v>
      </c>
      <c r="J19" s="104" t="s">
        <v>117</v>
      </c>
      <c r="K19" s="106" t="s">
        <v>157</v>
      </c>
      <c r="L19" s="104" t="s">
        <v>4</v>
      </c>
      <c r="M19" s="104" t="s">
        <v>4</v>
      </c>
      <c r="N19" s="104" t="s">
        <v>3</v>
      </c>
      <c r="O19" s="104" t="s">
        <v>3</v>
      </c>
      <c r="P19" s="104" t="s">
        <v>5</v>
      </c>
      <c r="Q19" s="104" t="s">
        <v>3</v>
      </c>
      <c r="R19" s="104" t="s">
        <v>105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3</v>
      </c>
      <c r="Y19" s="104" t="s">
        <v>3</v>
      </c>
      <c r="Z19" s="104" t="s">
        <v>3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122</v>
      </c>
      <c r="B20" s="104" t="s">
        <v>123</v>
      </c>
      <c r="C20" s="104" t="s">
        <v>124</v>
      </c>
      <c r="D20" s="104" t="s">
        <v>125</v>
      </c>
      <c r="E20" s="104" t="s">
        <v>3</v>
      </c>
      <c r="F20" s="104" t="s">
        <v>106</v>
      </c>
      <c r="G20" s="104" t="s">
        <v>53</v>
      </c>
      <c r="H20" s="104" t="s">
        <v>82</v>
      </c>
      <c r="I20" s="104" t="s">
        <v>83</v>
      </c>
      <c r="J20" s="104" t="s">
        <v>117</v>
      </c>
      <c r="K20" s="104" t="s">
        <v>138</v>
      </c>
      <c r="L20" s="104" t="s">
        <v>4</v>
      </c>
      <c r="M20" s="104" t="s">
        <v>4</v>
      </c>
      <c r="N20" s="104" t="s">
        <v>3</v>
      </c>
      <c r="O20" s="104" t="s">
        <v>3</v>
      </c>
      <c r="P20" s="104" t="s">
        <v>3</v>
      </c>
      <c r="Q20" s="104" t="s">
        <v>3</v>
      </c>
      <c r="R20" s="104" t="s">
        <v>99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139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122</v>
      </c>
      <c r="B21" s="104" t="s">
        <v>123</v>
      </c>
      <c r="C21" s="104" t="s">
        <v>124</v>
      </c>
      <c r="D21" s="104" t="s">
        <v>125</v>
      </c>
      <c r="E21" s="104" t="s">
        <v>3</v>
      </c>
      <c r="F21" s="104" t="s">
        <v>107</v>
      </c>
      <c r="G21" s="104" t="s">
        <v>53</v>
      </c>
      <c r="H21" s="104" t="s">
        <v>82</v>
      </c>
      <c r="I21" s="104" t="s">
        <v>83</v>
      </c>
      <c r="J21" s="104" t="s">
        <v>140</v>
      </c>
      <c r="K21" s="104" t="s">
        <v>141</v>
      </c>
      <c r="L21" s="104" t="s">
        <v>4</v>
      </c>
      <c r="M21" s="104" t="s">
        <v>4</v>
      </c>
      <c r="N21" s="104" t="s">
        <v>3</v>
      </c>
      <c r="O21" s="104" t="s">
        <v>3</v>
      </c>
      <c r="P21" s="104" t="s">
        <v>3</v>
      </c>
      <c r="Q21" s="104" t="s">
        <v>3</v>
      </c>
      <c r="R21" s="104" t="s">
        <v>99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142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122</v>
      </c>
      <c r="B22" s="104" t="s">
        <v>123</v>
      </c>
      <c r="C22" s="104" t="s">
        <v>124</v>
      </c>
      <c r="D22" s="104" t="s">
        <v>125</v>
      </c>
      <c r="E22" s="104" t="s">
        <v>3</v>
      </c>
      <c r="F22" s="104" t="s">
        <v>108</v>
      </c>
      <c r="G22" s="104" t="s">
        <v>53</v>
      </c>
      <c r="H22" s="104" t="s">
        <v>82</v>
      </c>
      <c r="I22" s="104" t="s">
        <v>83</v>
      </c>
      <c r="J22" s="104" t="s">
        <v>117</v>
      </c>
      <c r="K22" s="104" t="s">
        <v>143</v>
      </c>
      <c r="L22" s="104" t="s">
        <v>4</v>
      </c>
      <c r="M22" s="104" t="s">
        <v>4</v>
      </c>
      <c r="N22" s="104" t="s">
        <v>3</v>
      </c>
      <c r="O22" s="104" t="s">
        <v>3</v>
      </c>
      <c r="P22" s="104" t="s">
        <v>3</v>
      </c>
      <c r="Q22" s="104" t="s">
        <v>3</v>
      </c>
      <c r="R22" s="104" t="s">
        <v>99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116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122</v>
      </c>
      <c r="B23" s="104" t="s">
        <v>123</v>
      </c>
      <c r="C23" s="104" t="s">
        <v>124</v>
      </c>
      <c r="D23" s="104" t="s">
        <v>125</v>
      </c>
      <c r="E23" s="104" t="s">
        <v>3</v>
      </c>
      <c r="F23" s="104" t="s">
        <v>109</v>
      </c>
      <c r="G23" s="104" t="s">
        <v>53</v>
      </c>
      <c r="H23" s="104" t="s">
        <v>82</v>
      </c>
      <c r="I23" s="104" t="s">
        <v>83</v>
      </c>
      <c r="J23" s="104" t="s">
        <v>119</v>
      </c>
      <c r="K23" s="104" t="s">
        <v>143</v>
      </c>
      <c r="L23" s="104" t="s">
        <v>4</v>
      </c>
      <c r="M23" s="104" t="s">
        <v>4</v>
      </c>
      <c r="N23" s="104" t="s">
        <v>3</v>
      </c>
      <c r="O23" s="104" t="s">
        <v>3</v>
      </c>
      <c r="P23" s="104" t="s">
        <v>3</v>
      </c>
      <c r="Q23" s="104" t="s">
        <v>3</v>
      </c>
      <c r="R23" s="104" t="s">
        <v>99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121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122</v>
      </c>
      <c r="B24" s="104" t="s">
        <v>123</v>
      </c>
      <c r="C24" s="104" t="s">
        <v>124</v>
      </c>
      <c r="D24" s="104" t="s">
        <v>125</v>
      </c>
      <c r="E24" s="104" t="s">
        <v>3</v>
      </c>
      <c r="F24" s="104" t="s">
        <v>110</v>
      </c>
      <c r="G24" s="104" t="s">
        <v>87</v>
      </c>
      <c r="H24" s="104" t="s">
        <v>82</v>
      </c>
      <c r="I24" s="104" t="s">
        <v>88</v>
      </c>
      <c r="J24" s="104" t="s">
        <v>144</v>
      </c>
      <c r="K24" s="104" t="s">
        <v>145</v>
      </c>
      <c r="L24" s="104" t="s">
        <v>4</v>
      </c>
      <c r="M24" s="104" t="s">
        <v>4</v>
      </c>
      <c r="N24" s="104" t="s">
        <v>3</v>
      </c>
      <c r="O24" s="104" t="s">
        <v>3</v>
      </c>
      <c r="P24" s="104" t="s">
        <v>3</v>
      </c>
      <c r="Q24" s="104" t="s">
        <v>3</v>
      </c>
      <c r="R24" s="104" t="s">
        <v>120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146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122</v>
      </c>
      <c r="B25" s="104" t="s">
        <v>123</v>
      </c>
      <c r="C25" s="104" t="s">
        <v>124</v>
      </c>
      <c r="D25" s="104" t="s">
        <v>125</v>
      </c>
      <c r="E25" s="104" t="s">
        <v>3</v>
      </c>
      <c r="F25" s="104" t="s">
        <v>111</v>
      </c>
      <c r="G25" s="104" t="s">
        <v>90</v>
      </c>
      <c r="H25" s="104" t="s">
        <v>82</v>
      </c>
      <c r="I25" s="104" t="s">
        <v>91</v>
      </c>
      <c r="J25" s="104" t="s">
        <v>116</v>
      </c>
      <c r="K25" s="104" t="s">
        <v>147</v>
      </c>
      <c r="L25" s="104" t="s">
        <v>4</v>
      </c>
      <c r="M25" s="104" t="s">
        <v>4</v>
      </c>
      <c r="N25" s="104" t="s">
        <v>3</v>
      </c>
      <c r="O25" s="104" t="s">
        <v>3</v>
      </c>
      <c r="P25" s="104" t="s">
        <v>3</v>
      </c>
      <c r="Q25" s="104" t="s">
        <v>3</v>
      </c>
      <c r="R25" s="104" t="s">
        <v>105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148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122</v>
      </c>
      <c r="B26" s="104" t="s">
        <v>123</v>
      </c>
      <c r="C26" s="104" t="s">
        <v>124</v>
      </c>
      <c r="D26" s="104" t="s">
        <v>125</v>
      </c>
      <c r="E26" s="104" t="s">
        <v>3</v>
      </c>
      <c r="F26" s="104" t="s">
        <v>112</v>
      </c>
      <c r="G26" s="104" t="s">
        <v>53</v>
      </c>
      <c r="H26" s="104" t="s">
        <v>82</v>
      </c>
      <c r="I26" s="104" t="s">
        <v>83</v>
      </c>
      <c r="J26" s="104" t="s">
        <v>117</v>
      </c>
      <c r="K26" s="104" t="s">
        <v>149</v>
      </c>
      <c r="L26" s="104" t="s">
        <v>4</v>
      </c>
      <c r="M26" s="104" t="s">
        <v>4</v>
      </c>
      <c r="N26" s="104" t="s">
        <v>3</v>
      </c>
      <c r="O26" s="104" t="s">
        <v>3</v>
      </c>
      <c r="P26" s="104" t="s">
        <v>3</v>
      </c>
      <c r="Q26" s="104" t="s">
        <v>3</v>
      </c>
      <c r="R26" s="104" t="s">
        <v>99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121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122</v>
      </c>
      <c r="B27" s="104" t="s">
        <v>123</v>
      </c>
      <c r="C27" s="104" t="s">
        <v>124</v>
      </c>
      <c r="D27" s="104" t="s">
        <v>125</v>
      </c>
      <c r="E27" s="104" t="s">
        <v>3</v>
      </c>
      <c r="F27" s="104" t="s">
        <v>113</v>
      </c>
      <c r="G27" s="104" t="s">
        <v>53</v>
      </c>
      <c r="H27" s="104" t="s">
        <v>82</v>
      </c>
      <c r="I27" s="104" t="s">
        <v>83</v>
      </c>
      <c r="J27" s="104" t="s">
        <v>126</v>
      </c>
      <c r="K27" s="104" t="s">
        <v>143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99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150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122</v>
      </c>
      <c r="B28" s="104" t="s">
        <v>123</v>
      </c>
      <c r="C28" s="104" t="s">
        <v>124</v>
      </c>
      <c r="D28" s="104" t="s">
        <v>125</v>
      </c>
      <c r="E28" s="104" t="s">
        <v>3</v>
      </c>
      <c r="F28" s="104" t="s">
        <v>114</v>
      </c>
      <c r="G28" s="104" t="s">
        <v>53</v>
      </c>
      <c r="H28" s="104" t="s">
        <v>82</v>
      </c>
      <c r="I28" s="104" t="s">
        <v>83</v>
      </c>
      <c r="J28" s="104" t="s">
        <v>151</v>
      </c>
      <c r="K28" s="104" t="s">
        <v>143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99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152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7" zoomScale="85" zoomScaleNormal="100" zoomScaleSheetLayoutView="85" workbookViewId="0">
      <selection activeCell="I25" sqref="I25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05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CHAYUL MUA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54</v>
      </c>
      <c r="M7" s="12" t="s">
        <v>36</v>
      </c>
      <c r="N7" s="13"/>
      <c r="P7" s="110" t="s">
        <v>20</v>
      </c>
      <c r="Q7" s="111"/>
      <c r="R7" s="112" t="s">
        <v>35</v>
      </c>
      <c r="S7" s="112"/>
      <c r="T7" s="111"/>
      <c r="U7" s="110" t="s">
        <v>21</v>
      </c>
      <c r="V7" s="112"/>
      <c r="W7" s="110" t="s">
        <v>35</v>
      </c>
      <c r="X7" s="112"/>
      <c r="Y7" s="111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155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155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155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155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155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155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155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155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155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155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155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155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06.16</v>
      </c>
      <c r="D20" s="6" t="str">
        <f>IF(Sheet1!K14=0,"",Sheet1!K14)</f>
        <v>13.16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0.29166666666666669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07</v>
      </c>
      <c r="V20" s="33" t="str">
        <f t="shared" si="12"/>
        <v>00</v>
      </c>
      <c r="W20" s="25">
        <f t="shared" si="13"/>
        <v>7</v>
      </c>
      <c r="X20" s="6">
        <f t="shared" si="13"/>
        <v>0</v>
      </c>
      <c r="Y20" s="26">
        <f t="shared" si="14"/>
        <v>7</v>
      </c>
      <c r="Z20" s="42">
        <f t="shared" si="15"/>
        <v>0.29166666666666669</v>
      </c>
      <c r="AA20" s="7" t="str">
        <f t="shared" si="16"/>
        <v>07:00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06.00</v>
      </c>
      <c r="D21" s="6" t="str">
        <f>IF(Sheet1!K15=0,"",Sheet1!K15)</f>
        <v>13.21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0.30625000000000002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07</v>
      </c>
      <c r="V21" s="33" t="str">
        <f t="shared" si="12"/>
        <v>21</v>
      </c>
      <c r="W21" s="25">
        <f t="shared" si="13"/>
        <v>7</v>
      </c>
      <c r="X21" s="6">
        <f t="shared" si="13"/>
        <v>21</v>
      </c>
      <c r="Y21" s="26">
        <f t="shared" si="14"/>
        <v>7.3500000000000005</v>
      </c>
      <c r="Z21" s="42">
        <f t="shared" si="15"/>
        <v>0.30625000000000002</v>
      </c>
      <c r="AA21" s="7" t="str">
        <f t="shared" si="16"/>
        <v>07:21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06.02</v>
      </c>
      <c r="D22" s="6" t="str">
        <f>IF(Sheet1!K16=0,"",Sheet1!K16)</f>
        <v>13.09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0.29652777777777783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07</v>
      </c>
      <c r="V22" s="33" t="str">
        <f t="shared" si="12"/>
        <v>07</v>
      </c>
      <c r="W22" s="25">
        <f t="shared" si="13"/>
        <v>7</v>
      </c>
      <c r="X22" s="6">
        <f t="shared" si="13"/>
        <v>7</v>
      </c>
      <c r="Y22" s="26">
        <f t="shared" si="14"/>
        <v>7.116666666666668</v>
      </c>
      <c r="Z22" s="42">
        <f t="shared" si="15"/>
        <v>0.29652777777777783</v>
      </c>
      <c r="AA22" s="7" t="str">
        <f t="shared" si="16"/>
        <v>07:07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06.03</v>
      </c>
      <c r="D23" s="6" t="str">
        <f>IF(Sheet1!K17=0,"",Sheet1!K17)</f>
        <v>13.04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0.29236111111111107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07</v>
      </c>
      <c r="V23" s="33" t="str">
        <f t="shared" si="12"/>
        <v>01</v>
      </c>
      <c r="W23" s="25">
        <f t="shared" si="13"/>
        <v>7</v>
      </c>
      <c r="X23" s="6">
        <f t="shared" si="13"/>
        <v>1</v>
      </c>
      <c r="Y23" s="26">
        <f t="shared" si="14"/>
        <v>7.0166666666666657</v>
      </c>
      <c r="Z23" s="42">
        <f t="shared" si="15"/>
        <v>0.29236111111111107</v>
      </c>
      <c r="AA23" s="7" t="str">
        <f t="shared" si="16"/>
        <v>07:01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06.20</v>
      </c>
      <c r="D24" s="6" t="str">
        <f>IF(Sheet1!K18=0,"",Sheet1!K18)</f>
        <v>11.02</v>
      </c>
      <c r="E24" s="6"/>
      <c r="F24" s="6"/>
      <c r="G24" s="6"/>
      <c r="H24" s="6"/>
      <c r="I24" s="6" t="str">
        <f>IF(Sheet1!R18=0,"",Sheet1!R18)</f>
        <v>04.00</v>
      </c>
      <c r="J24" s="43">
        <f t="shared" si="4"/>
        <v>0.1958333333333333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04</v>
      </c>
      <c r="V24" s="33" t="str">
        <f t="shared" si="12"/>
        <v>42</v>
      </c>
      <c r="W24" s="25">
        <f t="shared" si="13"/>
        <v>4</v>
      </c>
      <c r="X24" s="6">
        <f t="shared" si="13"/>
        <v>42</v>
      </c>
      <c r="Y24" s="26">
        <f t="shared" si="14"/>
        <v>4.6999999999999993</v>
      </c>
      <c r="Z24" s="42">
        <f t="shared" si="15"/>
        <v>0.1958333333333333</v>
      </c>
      <c r="AA24" s="7" t="str">
        <f t="shared" si="16"/>
        <v>04:42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06.44</v>
      </c>
      <c r="D25" s="6" t="str">
        <f>IF(Sheet1!K19=0,"",Sheet1!K19)</f>
        <v>12.04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0.22222222222222221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ref="P25" si="18">LEFT(I25,2)</f>
        <v>05</v>
      </c>
      <c r="Q25" s="26" t="str">
        <f t="shared" ref="Q25" si="19">RIGHT(I25,2)</f>
        <v>00</v>
      </c>
      <c r="R25" s="29">
        <f t="shared" ref="R25" si="20">IFERROR(VALUE(P25),"")</f>
        <v>5</v>
      </c>
      <c r="S25" s="6">
        <f t="shared" ref="S25" si="21">IFERROR(VALUE(Q25),"")</f>
        <v>0</v>
      </c>
      <c r="T25" s="26">
        <f t="shared" ref="T25" si="22">IFERROR(I25*24,"")</f>
        <v>5</v>
      </c>
      <c r="U25" s="25" t="str">
        <f t="shared" ref="U25" si="23">LEFT(AA25,2)</f>
        <v>05</v>
      </c>
      <c r="V25" s="33" t="str">
        <f t="shared" ref="V25" si="24">RIGHT(AA25,2)</f>
        <v>20</v>
      </c>
      <c r="W25" s="25">
        <f t="shared" ref="W25" si="25">IFERROR(VALUE(U25),"")</f>
        <v>5</v>
      </c>
      <c r="X25" s="6">
        <f t="shared" ref="X25" si="26">IFERROR(VALUE(V25),"")</f>
        <v>20</v>
      </c>
      <c r="Y25" s="26">
        <f t="shared" ref="Y25" si="27">IFERROR(J25*24,"")</f>
        <v>5.333333333333333</v>
      </c>
      <c r="Z25" s="42">
        <f t="shared" si="15"/>
        <v>0.22222222222222221</v>
      </c>
      <c r="AA25" s="7" t="str">
        <f t="shared" si="16"/>
        <v>05:20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06.44</v>
      </c>
      <c r="D26" s="6" t="str">
        <f>IF(Sheet1!K20=0,"",Sheet1!K20)</f>
        <v>13.05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0.26458333333333339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21</v>
      </c>
      <c r="W26" s="25">
        <f t="shared" si="13"/>
        <v>6</v>
      </c>
      <c r="X26" s="6">
        <f t="shared" si="13"/>
        <v>21</v>
      </c>
      <c r="Y26" s="26">
        <f t="shared" si="14"/>
        <v>6.3500000000000014</v>
      </c>
      <c r="Z26" s="42">
        <f t="shared" si="15"/>
        <v>0.26458333333333339</v>
      </c>
      <c r="AA26" s="7" t="str">
        <f t="shared" si="16"/>
        <v>06:21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06.42</v>
      </c>
      <c r="D27" s="6" t="str">
        <f>IF(Sheet1!K21=0,"",Sheet1!K21)</f>
        <v>13.35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0.28680555555555554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06</v>
      </c>
      <c r="V27" s="33" t="str">
        <f t="shared" si="12"/>
        <v>53</v>
      </c>
      <c r="W27" s="25">
        <f t="shared" si="13"/>
        <v>6</v>
      </c>
      <c r="X27" s="6">
        <f t="shared" si="13"/>
        <v>53</v>
      </c>
      <c r="Y27" s="26">
        <f t="shared" si="14"/>
        <v>6.8833333333333329</v>
      </c>
      <c r="Z27" s="42">
        <f t="shared" si="15"/>
        <v>0.28680555555555554</v>
      </c>
      <c r="AA27" s="7" t="str">
        <f t="shared" si="16"/>
        <v>06:53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06.44</v>
      </c>
      <c r="D28" s="6" t="str">
        <f>IF(Sheet1!K22=0,"",Sheet1!K22)</f>
        <v>13.33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0.28402777777777777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49</v>
      </c>
      <c r="W28" s="25">
        <f t="shared" si="13"/>
        <v>6</v>
      </c>
      <c r="X28" s="6">
        <f t="shared" si="13"/>
        <v>49</v>
      </c>
      <c r="Y28" s="26">
        <f t="shared" si="14"/>
        <v>6.8166666666666664</v>
      </c>
      <c r="Z28" s="42">
        <f t="shared" si="15"/>
        <v>0.28402777777777777</v>
      </c>
      <c r="AA28" s="7" t="str">
        <f t="shared" si="16"/>
        <v>06:49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06.43</v>
      </c>
      <c r="D29" s="6" t="str">
        <f>IF(Sheet1!K23=0,"",Sheet1!K23)</f>
        <v>13.33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0.28472222222222221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50</v>
      </c>
      <c r="W29" s="25">
        <f t="shared" si="13"/>
        <v>6</v>
      </c>
      <c r="X29" s="6">
        <f t="shared" si="13"/>
        <v>50</v>
      </c>
      <c r="Y29" s="26">
        <f t="shared" si="14"/>
        <v>6.833333333333333</v>
      </c>
      <c r="Z29" s="42">
        <f t="shared" si="15"/>
        <v>0.28472222222222221</v>
      </c>
      <c r="AA29" s="7" t="str">
        <f t="shared" si="16"/>
        <v>06:50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06.32</v>
      </c>
      <c r="D30" s="6" t="str">
        <f>IF(Sheet1!K24=0,"",Sheet1!K24)</f>
        <v>11.01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0.18680555555555561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29</v>
      </c>
      <c r="W30" s="25">
        <f t="shared" si="13"/>
        <v>4</v>
      </c>
      <c r="X30" s="6">
        <f t="shared" si="13"/>
        <v>29</v>
      </c>
      <c r="Y30" s="26">
        <f t="shared" si="14"/>
        <v>4.4833333333333343</v>
      </c>
      <c r="Z30" s="42">
        <f t="shared" si="15"/>
        <v>0.18680555555555561</v>
      </c>
      <c r="AA30" s="7" t="str">
        <f t="shared" si="16"/>
        <v>04:29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06.48</v>
      </c>
      <c r="D31" s="6" t="str">
        <f>IF(Sheet1!K25=0,"",Sheet1!K25)</f>
        <v>12.01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0.21736111111111112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05</v>
      </c>
      <c r="V31" s="33" t="str">
        <f t="shared" si="12"/>
        <v>13</v>
      </c>
      <c r="W31" s="25">
        <f t="shared" si="13"/>
        <v>5</v>
      </c>
      <c r="X31" s="6">
        <f t="shared" si="13"/>
        <v>13</v>
      </c>
      <c r="Y31" s="26">
        <f t="shared" si="14"/>
        <v>5.2166666666666668</v>
      </c>
      <c r="Z31" s="42">
        <f t="shared" si="15"/>
        <v>0.21736111111111112</v>
      </c>
      <c r="AA31" s="7" t="str">
        <f t="shared" si="16"/>
        <v>05:13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06.44</v>
      </c>
      <c r="D32" s="6" t="str">
        <f>IF(Sheet1!K26=0,"",Sheet1!K26)</f>
        <v>13.34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0.28472222222222221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50</v>
      </c>
      <c r="W32" s="25">
        <f t="shared" si="13"/>
        <v>6</v>
      </c>
      <c r="X32" s="6">
        <f t="shared" si="13"/>
        <v>50</v>
      </c>
      <c r="Y32" s="26">
        <f t="shared" si="14"/>
        <v>6.833333333333333</v>
      </c>
      <c r="Z32" s="42">
        <f t="shared" si="15"/>
        <v>0.28472222222222221</v>
      </c>
      <c r="AA32" s="7" t="str">
        <f t="shared" si="16"/>
        <v>06:50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06.16</v>
      </c>
      <c r="D33" s="6" t="str">
        <f>IF(Sheet1!K27=0,"",Sheet1!K27)</f>
        <v>13.33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0.3034722222222222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07</v>
      </c>
      <c r="V33" s="33" t="str">
        <f t="shared" si="12"/>
        <v>17</v>
      </c>
      <c r="W33" s="25">
        <f t="shared" si="13"/>
        <v>7</v>
      </c>
      <c r="X33" s="6">
        <f t="shared" si="13"/>
        <v>17</v>
      </c>
      <c r="Y33" s="26">
        <f t="shared" si="14"/>
        <v>7.2833333333333332</v>
      </c>
      <c r="Z33" s="42">
        <f t="shared" si="15"/>
        <v>0.3034722222222222</v>
      </c>
      <c r="AA33" s="7" t="str">
        <f t="shared" si="16"/>
        <v>07:17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06.06</v>
      </c>
      <c r="D34" s="6" t="str">
        <f>IF(Sheet1!K28=0,"",Sheet1!K28)</f>
        <v>13.33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0.31041666666666667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28">LEFT(J34,2)</f>
        <v>0,</v>
      </c>
      <c r="V34" s="33" t="str">
        <f t="shared" si="12"/>
        <v>27</v>
      </c>
      <c r="W34" s="27">
        <f t="shared" si="13"/>
        <v>0</v>
      </c>
      <c r="X34" s="28">
        <f t="shared" si="13"/>
        <v>27</v>
      </c>
      <c r="Y34" s="26">
        <f t="shared" si="14"/>
        <v>7.45</v>
      </c>
      <c r="Z34" s="42">
        <f t="shared" si="15"/>
        <v>0.31041666666666667</v>
      </c>
      <c r="AA34" s="7" t="str">
        <f t="shared" si="16"/>
        <v>07:27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78:78</v>
      </c>
      <c r="J35" s="3" t="str">
        <f>TEXT(U36,0)&amp;":"&amp;TEXT(X36,0)</f>
        <v>90:0</v>
      </c>
      <c r="K35" s="10"/>
      <c r="O35">
        <f>SUM(O8:O34)</f>
        <v>15</v>
      </c>
      <c r="P35" s="21">
        <f>SUM(R8:R33)</f>
        <v>78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84</v>
      </c>
      <c r="U35" s="21">
        <f>SUM(W8:W34)</f>
        <v>83</v>
      </c>
      <c r="V35" s="34">
        <f>SUM(X8:X34)</f>
        <v>400</v>
      </c>
      <c r="W35" s="35" t="str">
        <f>LEFT(V35,2)&amp;0</f>
        <v>400</v>
      </c>
      <c r="X35" s="19" t="str">
        <f>RIGHT(V35,1)</f>
        <v>0</v>
      </c>
      <c r="Y35" s="37">
        <f>SUM(Y8:Y34)</f>
        <v>96.666666666666671</v>
      </c>
      <c r="Z35" s="41">
        <f>SUM(Z8:Z34)</f>
        <v>4.0277777777777777</v>
      </c>
      <c r="AA35" s="40"/>
    </row>
    <row r="36" spans="1:27" ht="16.5" thickBot="1" x14ac:dyDescent="0.3">
      <c r="L36" s="7"/>
      <c r="P36" s="108">
        <f>SUM(LEFT(P35,3),R36)</f>
        <v>78</v>
      </c>
      <c r="Q36" s="109"/>
      <c r="R36" s="23">
        <f>R35/60</f>
        <v>0</v>
      </c>
      <c r="S36" s="9" t="str">
        <f>S35</f>
        <v>0</v>
      </c>
      <c r="T36" s="24"/>
      <c r="U36" s="113">
        <f>SUM(LEFT(U35,3),W36)</f>
        <v>89.666666666666671</v>
      </c>
      <c r="V36" s="114"/>
      <c r="W36" s="23">
        <f>W35/60</f>
        <v>6.666666666666667</v>
      </c>
      <c r="X36" s="9" t="str">
        <f>X35</f>
        <v>0</v>
      </c>
      <c r="Y36" s="38">
        <f>U36</f>
        <v>89.666666666666671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78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7" t="s">
        <v>153</v>
      </c>
      <c r="J43" s="107"/>
      <c r="K43" s="107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154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20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5" t="s">
        <v>20</v>
      </c>
      <c r="T7" s="116"/>
      <c r="U7" s="117" t="s">
        <v>35</v>
      </c>
      <c r="V7" s="117"/>
      <c r="W7" s="116"/>
      <c r="X7" s="115" t="s">
        <v>21</v>
      </c>
      <c r="Y7" s="117"/>
      <c r="Z7" s="115" t="s">
        <v>35</v>
      </c>
      <c r="AA7" s="117"/>
      <c r="AB7" s="116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06.16</v>
      </c>
      <c r="D20" s="58"/>
      <c r="E20" s="58"/>
      <c r="F20" s="58" t="str">
        <f>IF(Sheet1!K14=0,"",Sheet1!K14)</f>
        <v>13.16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07.00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07</v>
      </c>
      <c r="Y20" s="66" t="str">
        <f t="shared" si="5"/>
        <v>00</v>
      </c>
      <c r="Z20" s="63">
        <f t="shared" si="8"/>
        <v>7</v>
      </c>
      <c r="AA20" s="58">
        <f t="shared" si="8"/>
        <v>0</v>
      </c>
      <c r="AB20" s="64">
        <f t="shared" si="9"/>
        <v>7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06.00</v>
      </c>
      <c r="D21" s="58"/>
      <c r="E21" s="58"/>
      <c r="F21" s="58" t="str">
        <f>IF(Sheet1!K15=0,"",Sheet1!K15)</f>
        <v>13.21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07.21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07</v>
      </c>
      <c r="Y21" s="66" t="str">
        <f t="shared" si="5"/>
        <v>21</v>
      </c>
      <c r="Z21" s="63">
        <f t="shared" si="8"/>
        <v>7</v>
      </c>
      <c r="AA21" s="58">
        <f t="shared" si="8"/>
        <v>21</v>
      </c>
      <c r="AB21" s="64">
        <f t="shared" si="9"/>
        <v>7.35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06.02</v>
      </c>
      <c r="D22" s="58"/>
      <c r="E22" s="58"/>
      <c r="F22" s="58" t="str">
        <f>IF(Sheet1!K16=0,"",Sheet1!K16)</f>
        <v>13.09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07.06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07</v>
      </c>
      <c r="Y22" s="66" t="str">
        <f t="shared" si="5"/>
        <v>06</v>
      </c>
      <c r="Z22" s="63">
        <f t="shared" si="8"/>
        <v>7</v>
      </c>
      <c r="AA22" s="58">
        <f t="shared" si="8"/>
        <v>6</v>
      </c>
      <c r="AB22" s="64">
        <f t="shared" si="9"/>
        <v>7.1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06.03</v>
      </c>
      <c r="D23" s="58"/>
      <c r="E23" s="58"/>
      <c r="F23" s="58" t="str">
        <f>IF(Sheet1!K17=0,"",Sheet1!K17)</f>
        <v>13.04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07.01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07</v>
      </c>
      <c r="Y23" s="66" t="str">
        <f t="shared" si="5"/>
        <v>01</v>
      </c>
      <c r="Z23" s="63">
        <f t="shared" si="8"/>
        <v>7</v>
      </c>
      <c r="AA23" s="58">
        <f t="shared" si="8"/>
        <v>1</v>
      </c>
      <c r="AB23" s="64">
        <f t="shared" si="9"/>
        <v>7.0166666666666675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06.20</v>
      </c>
      <c r="D24" s="58"/>
      <c r="E24" s="58"/>
      <c r="F24" s="58" t="str">
        <f>IF(Sheet1!K18=0,"",Sheet1!K18)</f>
        <v>11.02</v>
      </c>
      <c r="G24" s="58"/>
      <c r="H24" s="58"/>
      <c r="I24" s="58"/>
      <c r="J24" s="58"/>
      <c r="K24" s="58" t="str">
        <f>IF(Sheet1!R18=0,"",Sheet1!R18)</f>
        <v>04.00</v>
      </c>
      <c r="L24" s="58" t="str">
        <f>IF(Sheet1!Z18=0,"",Sheet1!Z18)</f>
        <v>03.39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03</v>
      </c>
      <c r="Y24" s="66" t="str">
        <f t="shared" si="5"/>
        <v>39</v>
      </c>
      <c r="Z24" s="63">
        <f t="shared" si="8"/>
        <v>3</v>
      </c>
      <c r="AA24" s="58">
        <f t="shared" si="8"/>
        <v>39</v>
      </c>
      <c r="AB24" s="64">
        <f t="shared" si="9"/>
        <v>3.6499999999999995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06.44</v>
      </c>
      <c r="D25" s="58"/>
      <c r="E25" s="58"/>
      <c r="F25" s="58" t="str">
        <f>IF(Sheet1!K19=0,"",Sheet1!K19)</f>
        <v>12.04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/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/>
      </c>
      <c r="Y25" s="66" t="str">
        <f t="shared" si="5"/>
        <v/>
      </c>
      <c r="Z25" s="63" t="str">
        <f t="shared" si="8"/>
        <v/>
      </c>
      <c r="AA25" s="58" t="str">
        <f t="shared" si="8"/>
        <v/>
      </c>
      <c r="AB25" s="64" t="str">
        <f t="shared" si="9"/>
        <v/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06.44</v>
      </c>
      <c r="D26" s="58"/>
      <c r="E26" s="58"/>
      <c r="F26" s="58" t="str">
        <f>IF(Sheet1!K20=0,"",Sheet1!K20)</f>
        <v>13.05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06.21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06</v>
      </c>
      <c r="Y26" s="66" t="str">
        <f t="shared" si="5"/>
        <v>21</v>
      </c>
      <c r="Z26" s="63">
        <f t="shared" si="8"/>
        <v>6</v>
      </c>
      <c r="AA26" s="58">
        <f t="shared" si="8"/>
        <v>21</v>
      </c>
      <c r="AB26" s="64">
        <f t="shared" si="9"/>
        <v>6.35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06.42</v>
      </c>
      <c r="D27" s="58"/>
      <c r="E27" s="58"/>
      <c r="F27" s="58" t="str">
        <f>IF(Sheet1!K21=0,"",Sheet1!K21)</f>
        <v>13.35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06.53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06</v>
      </c>
      <c r="Y27" s="66" t="str">
        <f t="shared" si="5"/>
        <v>53</v>
      </c>
      <c r="Z27" s="63">
        <f t="shared" si="8"/>
        <v>6</v>
      </c>
      <c r="AA27" s="58">
        <f t="shared" si="8"/>
        <v>53</v>
      </c>
      <c r="AB27" s="64">
        <f t="shared" si="9"/>
        <v>6.8833333333333329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06.44</v>
      </c>
      <c r="D28" s="58"/>
      <c r="E28" s="58"/>
      <c r="F28" s="58" t="str">
        <f>IF(Sheet1!K22=0,"",Sheet1!K22)</f>
        <v>13.33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06.48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48</v>
      </c>
      <c r="Z28" s="63">
        <f t="shared" si="8"/>
        <v>6</v>
      </c>
      <c r="AA28" s="58">
        <f t="shared" si="8"/>
        <v>48</v>
      </c>
      <c r="AB28" s="64">
        <f t="shared" si="9"/>
        <v>6.8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06.43</v>
      </c>
      <c r="D29" s="58"/>
      <c r="E29" s="58"/>
      <c r="F29" s="58" t="str">
        <f>IF(Sheet1!K23=0,"",Sheet1!K23)</f>
        <v>13.33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06.49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49</v>
      </c>
      <c r="Z29" s="63">
        <f t="shared" si="8"/>
        <v>6</v>
      </c>
      <c r="AA29" s="58">
        <f t="shared" si="8"/>
        <v>49</v>
      </c>
      <c r="AB29" s="64">
        <f t="shared" si="9"/>
        <v>6.8166666666666664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06.32</v>
      </c>
      <c r="D30" s="58"/>
      <c r="E30" s="58"/>
      <c r="F30" s="58" t="str">
        <f>IF(Sheet1!K24=0,"",Sheet1!K24)</f>
        <v>11.01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04.29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29</v>
      </c>
      <c r="Z30" s="63">
        <f t="shared" si="8"/>
        <v>4</v>
      </c>
      <c r="AA30" s="58">
        <f t="shared" si="8"/>
        <v>29</v>
      </c>
      <c r="AB30" s="64">
        <f t="shared" si="9"/>
        <v>4.4833333333333334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06.48</v>
      </c>
      <c r="D31" s="58"/>
      <c r="E31" s="58"/>
      <c r="F31" s="58" t="str">
        <f>IF(Sheet1!K25=0,"",Sheet1!K25)</f>
        <v>12.01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>05.12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05</v>
      </c>
      <c r="Y31" s="66" t="str">
        <f t="shared" si="5"/>
        <v>12</v>
      </c>
      <c r="Z31" s="63">
        <f t="shared" si="8"/>
        <v>5</v>
      </c>
      <c r="AA31" s="58">
        <f t="shared" si="8"/>
        <v>12</v>
      </c>
      <c r="AB31" s="64">
        <f t="shared" si="9"/>
        <v>5.2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06.44</v>
      </c>
      <c r="D32" s="58"/>
      <c r="E32" s="58"/>
      <c r="F32" s="58" t="str">
        <f>IF(Sheet1!K26=0,"",Sheet1!K26)</f>
        <v>13.34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06.49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06</v>
      </c>
      <c r="Y32" s="66" t="str">
        <f t="shared" si="5"/>
        <v>49</v>
      </c>
      <c r="Z32" s="63">
        <f t="shared" si="8"/>
        <v>6</v>
      </c>
      <c r="AA32" s="58">
        <f t="shared" si="8"/>
        <v>49</v>
      </c>
      <c r="AB32" s="64">
        <f t="shared" si="9"/>
        <v>6.8166666666666664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06.16</v>
      </c>
      <c r="D33" s="58"/>
      <c r="E33" s="58"/>
      <c r="F33" s="58" t="str">
        <f>IF(Sheet1!K27=0,"",Sheet1!K27)</f>
        <v>13.33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07.17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07</v>
      </c>
      <c r="Y33" s="66" t="str">
        <f t="shared" si="5"/>
        <v>17</v>
      </c>
      <c r="Z33" s="63">
        <f t="shared" si="8"/>
        <v>7</v>
      </c>
      <c r="AA33" s="58">
        <f t="shared" si="8"/>
        <v>17</v>
      </c>
      <c r="AB33" s="64">
        <f t="shared" si="9"/>
        <v>7.2833333333333332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06.06</v>
      </c>
      <c r="D34" s="58"/>
      <c r="E34" s="58"/>
      <c r="F34" s="58" t="str">
        <f>IF(Sheet1!K28=0,"",Sheet1!K28)</f>
        <v>13.33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07.26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07</v>
      </c>
      <c r="Y34" s="72" t="str">
        <f t="shared" si="5"/>
        <v>26</v>
      </c>
      <c r="Z34" s="71">
        <f t="shared" si="8"/>
        <v>7</v>
      </c>
      <c r="AA34" s="70">
        <f t="shared" si="8"/>
        <v>26</v>
      </c>
      <c r="AB34" s="64">
        <f t="shared" si="9"/>
        <v>7.4333333333333336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78:0</v>
      </c>
      <c r="L35" s="53" t="str">
        <f>TEXT(X36,0)&amp;":"&amp;TEXT(AA36,0)</f>
        <v>90:1</v>
      </c>
      <c r="M35" s="53"/>
      <c r="N35" s="74"/>
      <c r="R35" s="49">
        <f>SUM(R8:R34)</f>
        <v>27</v>
      </c>
      <c r="S35" s="76">
        <f>SUM(U8:U33)</f>
        <v>78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84</v>
      </c>
      <c r="X35" s="76">
        <f>SUM(Z8:Z34)</f>
        <v>84</v>
      </c>
      <c r="Y35" s="81">
        <f>SUM(AA8:AA34)</f>
        <v>371</v>
      </c>
      <c r="Z35" s="82" t="str">
        <f>LEFT(Y35,2)&amp;0</f>
        <v>370</v>
      </c>
      <c r="AA35" s="79" t="str">
        <f>RIGHT(Y35,1)</f>
        <v>1</v>
      </c>
      <c r="AB35" s="83">
        <f>SUM(AB8:AB34)</f>
        <v>90.183333333333337</v>
      </c>
    </row>
    <row r="36" spans="1:28" ht="16.5" thickBot="1" x14ac:dyDescent="0.3">
      <c r="Q36" s="84">
        <f>IFERROR(IFERROR(Q34,Q33),Q32)</f>
        <v>43677</v>
      </c>
      <c r="S36" s="118">
        <f>SUM(LEFT(S35,3),U36)</f>
        <v>78</v>
      </c>
      <c r="T36" s="119"/>
      <c r="U36" s="85">
        <f>U35/60</f>
        <v>0</v>
      </c>
      <c r="V36" s="50" t="str">
        <f>V35</f>
        <v>0</v>
      </c>
      <c r="W36" s="86"/>
      <c r="X36" s="120">
        <f>SUM(LEFT(X35,3),Z36)</f>
        <v>90.166666666666671</v>
      </c>
      <c r="Y36" s="121"/>
      <c r="Z36" s="85">
        <f>Z35/60</f>
        <v>6.166666666666667</v>
      </c>
      <c r="AA36" s="50" t="str">
        <f>AA35</f>
        <v>1</v>
      </c>
      <c r="AB36" s="87">
        <f>X36</f>
        <v>90.166666666666671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2019-08-02T04:29:51Z</cp:lastPrinted>
  <dcterms:created xsi:type="dcterms:W3CDTF">2016-12-02T09:51:38Z</dcterms:created>
  <dcterms:modified xsi:type="dcterms:W3CDTF">2019-08-02T04:29:53Z</dcterms:modified>
</cp:coreProperties>
</file>