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D1E0D10D-93F7-408A-A48B-A8602518AA85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<sst xmlns="http://schemas.openxmlformats.org/spreadsheetml/2006/main" count="926" uniqueCount="156">
  <si>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</si>
  <si>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</si>
  <si>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</si>
  <si>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</si>
  <si>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</si>
  <si>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</si>
  <si>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</si>
  <si>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</si>
  <si>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</si>
  <si>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</si>
  <si>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</si>
  <si>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</si>
  <si>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</si>
  <si>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</si>
  <si>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</si>
  <si>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</si>
  <si>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</si>
  <si>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</si>
  <si>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</si>
  <si>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</si>
  <si>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</si>
  <si>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</si>
  <si>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</si>
  <si>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</si>
  <si>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</si>
  <si>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</si>
  <si>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</si>
  <si>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</si>
  <si>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</si>
  <si>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</si>
  <si>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</si>
  <si>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</si>
  <si>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</si>
  <si>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</si>
  <si>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</si>
  <si>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</si>
  <si>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</si>
  <si>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</si>
  <si>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</si>
  <si>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</si>
  <si>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</si>
  <si>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</si>
  <si>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</si>
  <si>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</si>
  <si>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</si>
  <si>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</si>
  <si>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</si>
  <si>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</si>
  <si>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</si>
  <si>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</si>
  <si>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</si>
  <si>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</si>
  <si>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</si>
  <si>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</si>
  <si>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</si>
  <si>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</si>
  <si>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</si>
  <si>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</si>
  <si>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</si>
  <si>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</si>
  <si>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</si>
  <si>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</si>
  <si>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</si>
  <si>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</si>
  <si>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</si>
  <si>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</si>
  <si>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</si>
  <si>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</si>
  <si>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</si>
  <si>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</si>
  <si>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</si>
  <si>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</si>
  <si>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</si>
  <si>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</si>
  <si>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</si>
  <si>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</si>
  <si>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</si>
  <si>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</si>
  <si>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</si>
  <si>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</si>
  <si>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</si>
  <si>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</si>
  <si>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</si>
  <si>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</si>
  <si>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</si>
  <si>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</si>
  <si>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</si>
  <si>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</si>
  <si>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</si>
  <si>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</si>
  <si>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</si>
  <si>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</si>
  <si>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</si>
  <si>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</si>
  <si>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</si>
  <si>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</si>
  <si>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</si>
  <si>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</si>
  <si>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</si>
  <si>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</si>
  <si>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</si>
  <si>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</si>
  <si>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</si>
  <si>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</si>
  <si>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</si>
  <si>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</si>
  <si>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</si>
  <si>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</si>
  <si>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</si>
  <si>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</si>
  <si>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</si>
  <si>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</si>
  <si>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</si>
  <si>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</si>
  <si>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</si>
  <si>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</si>
  <si>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06.41</t>
  </si>
  <si>
    <t>06.38</t>
  </si>
  <si>
    <t>06.40</t>
  </si>
  <si>
    <t>13.32</t>
  </si>
  <si>
    <t>06.54</t>
  </si>
  <si>
    <t>06.53</t>
  </si>
  <si>
    <t>13.30</t>
  </si>
  <si>
    <t>13.34</t>
  </si>
  <si>
    <t>06.52</t>
  </si>
  <si>
    <t>06.50</t>
  </si>
  <si>
    <t>72</t>
  </si>
  <si>
    <t>11</t>
  </si>
  <si>
    <t>2155753654120003</t>
  </si>
  <si>
    <t>MUH. ZUHDI</t>
  </si>
  <si>
    <t>06.55</t>
  </si>
  <si>
    <t>06.37</t>
  </si>
  <si>
    <t>13.21</t>
  </si>
  <si>
    <t>06.27</t>
  </si>
  <si>
    <t>06.59</t>
  </si>
  <si>
    <t>06.30</t>
  </si>
  <si>
    <t>13.33</t>
  </si>
  <si>
    <t>06.22</t>
  </si>
  <si>
    <t>04.17</t>
  </si>
  <si>
    <t>11.25</t>
  </si>
  <si>
    <t>04.30</t>
  </si>
  <si>
    <t>06.45</t>
  </si>
  <si>
    <t>13.47</t>
  </si>
  <si>
    <t>07.02</t>
  </si>
  <si>
    <t>13.36</t>
  </si>
  <si>
    <t>06.42</t>
  </si>
  <si>
    <t>13.35</t>
  </si>
  <si>
    <t>06.32</t>
  </si>
  <si>
    <t>06.20</t>
  </si>
  <si>
    <t>04.40</t>
  </si>
  <si>
    <t>06.58</t>
  </si>
  <si>
    <t>04.02</t>
  </si>
  <si>
    <t>Lumajang, 01 Agustus 2019</t>
  </si>
  <si>
    <t>Drs. ROHMAT BASUKI,MA</t>
  </si>
  <si>
    <t>LIBUR SEMESTER 2</t>
  </si>
  <si>
    <t>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</si>
</sst>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2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9" fontId="1" fillId="0" borderId="0" xfId="3" applyNumberFormat="1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R20" sqref="R2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130</v>
      </c>
      <c r="K14" s="104" t="s">
        <v>119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120</v>
      </c>
      <c r="K15" s="104" t="s">
        <v>132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133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134</v>
      </c>
      <c r="K16" s="104" t="s">
        <v>122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135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121</v>
      </c>
      <c r="K17" s="104" t="s">
        <v>136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118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137</v>
      </c>
      <c r="K18" s="104" t="s">
        <v>139</v>
      </c>
      <c r="L18" s="104" t="s">
        <v>4</v>
      </c>
      <c r="M18" s="104" t="s">
        <v>4</v>
      </c>
      <c r="N18" s="104"/>
      <c r="O18" s="104"/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138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130</v>
      </c>
      <c r="K19" s="104" t="s">
        <v>136</v>
      </c>
      <c r="L19" s="104" t="s">
        <v>4</v>
      </c>
      <c r="M19" s="104" t="s">
        <v>4</v>
      </c>
      <c r="N19" s="104"/>
      <c r="O19" s="104"/>
      <c r="P19" s="104" t="s">
        <v>3</v>
      </c>
      <c r="Q19" s="104" t="s">
        <v>3</v>
      </c>
      <c r="R19" s="121" t="s">
        <v>155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140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141</v>
      </c>
      <c r="K20" s="104" t="s">
        <v>142</v>
      </c>
      <c r="L20" s="104" t="s">
        <v>4</v>
      </c>
      <c r="M20" s="104" t="s">
        <v>4</v>
      </c>
      <c r="N20" s="104"/>
      <c r="O20" s="104"/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120</v>
      </c>
      <c r="K21" s="104" t="s">
        <v>144</v>
      </c>
      <c r="L21" s="104" t="s">
        <v>4</v>
      </c>
      <c r="M21" s="104" t="s">
        <v>4</v>
      </c>
      <c r="N21" s="104"/>
      <c r="O21" s="104"/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145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143</v>
      </c>
      <c r="K22" s="104" t="s">
        <v>146</v>
      </c>
      <c r="L22" s="104" t="s">
        <v>4</v>
      </c>
      <c r="M22" s="104" t="s">
        <v>4</v>
      </c>
      <c r="N22" s="104"/>
      <c r="O22" s="104"/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147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124</v>
      </c>
      <c r="K23" s="104" t="s">
        <v>136</v>
      </c>
      <c r="L23" s="104" t="s">
        <v>4</v>
      </c>
      <c r="M23" s="104" t="s">
        <v>4</v>
      </c>
      <c r="N23" s="104"/>
      <c r="O23" s="104"/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116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148</v>
      </c>
      <c r="K24" s="104" t="s">
        <v>139</v>
      </c>
      <c r="L24" s="104" t="s">
        <v>4</v>
      </c>
      <c r="M24" s="104" t="s">
        <v>4</v>
      </c>
      <c r="N24" s="104"/>
      <c r="O24" s="104"/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149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150</v>
      </c>
      <c r="K25" s="104" t="s">
        <v>136</v>
      </c>
      <c r="L25" s="104" t="s">
        <v>4</v>
      </c>
      <c r="M25" s="104" t="s">
        <v>4</v>
      </c>
      <c r="N25" s="104"/>
      <c r="O25" s="104"/>
      <c r="P25" s="104" t="s">
        <v>3</v>
      </c>
      <c r="Q25" s="104" t="s">
        <v>3</v>
      </c>
      <c r="R25" s="104" t="s">
        <v>115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151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125</v>
      </c>
      <c r="K26" s="104" t="s">
        <v>146</v>
      </c>
      <c r="L26" s="104" t="s">
        <v>4</v>
      </c>
      <c r="M26" s="104" t="s">
        <v>4</v>
      </c>
      <c r="N26" s="104"/>
      <c r="O26" s="104"/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141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130</v>
      </c>
      <c r="K27" s="104" t="s">
        <v>146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118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130</v>
      </c>
      <c r="K28" s="104" t="s">
        <v>123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117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Q28" sqref="P28:Q3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11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MUH. ZUHDI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06.55</v>
      </c>
      <c r="D20" s="6" t="str">
        <f>IF(Sheet1!K14=0,"",Sheet1!K14)</f>
        <v>13.32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0.27569444444444441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37</v>
      </c>
      <c r="W20" s="25">
        <f t="shared" si="13"/>
        <v>6</v>
      </c>
      <c r="X20" s="6">
        <f t="shared" si="13"/>
        <v>37</v>
      </c>
      <c r="Y20" s="26">
        <f t="shared" si="14"/>
        <v>6.6166666666666654</v>
      </c>
      <c r="Z20" s="42">
        <f t="shared" si="15"/>
        <v>0.27569444444444441</v>
      </c>
      <c r="AA20" s="7" t="str">
        <f t="shared" si="16"/>
        <v>06:37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06.54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0.26874999999999999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27</v>
      </c>
      <c r="W21" s="25">
        <f t="shared" si="13"/>
        <v>6</v>
      </c>
      <c r="X21" s="6">
        <f t="shared" si="13"/>
        <v>27</v>
      </c>
      <c r="Y21" s="26">
        <f t="shared" si="14"/>
        <v>6.4499999999999993</v>
      </c>
      <c r="Z21" s="42">
        <f t="shared" si="15"/>
        <v>0.26874999999999999</v>
      </c>
      <c r="AA21" s="7" t="str">
        <f t="shared" si="16"/>
        <v>06:27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06.59</v>
      </c>
      <c r="D22" s="6" t="str">
        <f>IF(Sheet1!K16=0,"",Sheet1!K16)</f>
        <v>13.30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0.27152777777777776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31</v>
      </c>
      <c r="W22" s="25">
        <f t="shared" si="13"/>
        <v>6</v>
      </c>
      <c r="X22" s="6">
        <f t="shared" si="13"/>
        <v>31</v>
      </c>
      <c r="Y22" s="26">
        <f t="shared" si="14"/>
        <v>6.5166666666666657</v>
      </c>
      <c r="Z22" s="42">
        <f t="shared" si="15"/>
        <v>0.27152777777777776</v>
      </c>
      <c r="AA22" s="7" t="str">
        <f t="shared" si="16"/>
        <v>06:31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06.53</v>
      </c>
      <c r="D23" s="6" t="str">
        <f>IF(Sheet1!K17=0,"",Sheet1!K17)</f>
        <v>13.33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0.27777777777777779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40</v>
      </c>
      <c r="W23" s="25">
        <f t="shared" si="13"/>
        <v>6</v>
      </c>
      <c r="X23" s="6">
        <f t="shared" si="13"/>
        <v>40</v>
      </c>
      <c r="Y23" s="26">
        <f t="shared" si="14"/>
        <v>6.666666666666667</v>
      </c>
      <c r="Z23" s="42">
        <f t="shared" si="15"/>
        <v>0.27777777777777779</v>
      </c>
      <c r="AA23" s="7" t="str">
        <f t="shared" si="16"/>
        <v>06:40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06.22</v>
      </c>
      <c r="D24" s="6" t="str">
        <f>IF(Sheet1!K18=0,"",Sheet1!K18)</f>
        <v>11.25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0.21041666666666664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05</v>
      </c>
      <c r="V24" s="33" t="str">
        <f t="shared" si="12"/>
        <v>03</v>
      </c>
      <c r="W24" s="25">
        <f t="shared" si="13"/>
        <v>5</v>
      </c>
      <c r="X24" s="6">
        <f t="shared" si="13"/>
        <v>3</v>
      </c>
      <c r="Y24" s="26">
        <f t="shared" si="14"/>
        <v>5.0499999999999989</v>
      </c>
      <c r="Z24" s="42">
        <f t="shared" si="15"/>
        <v>0.21041666666666664</v>
      </c>
      <c r="AA24" s="7" t="str">
        <f t="shared" si="16"/>
        <v>05:03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06.55</v>
      </c>
      <c r="D25" s="6" t="str">
        <f>IF(Sheet1!K19=0,"",Sheet1!K19)</f>
        <v>13.33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0.27638888888888885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38</v>
      </c>
      <c r="W25" s="25">
        <f t="shared" si="13"/>
        <v>6</v>
      </c>
      <c r="X25" s="6">
        <f t="shared" si="13"/>
        <v>38</v>
      </c>
      <c r="Y25" s="26">
        <f t="shared" si="14"/>
        <v>6.6333333333333329</v>
      </c>
      <c r="Z25" s="42">
        <f t="shared" si="15"/>
        <v>0.27638888888888885</v>
      </c>
      <c r="AA25" s="7" t="str">
        <f t="shared" si="16"/>
        <v>06:38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06.45</v>
      </c>
      <c r="D26" s="6" t="str">
        <f>IF(Sheet1!K20=0,"",Sheet1!K20)</f>
        <v>13.47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0.29305555555555551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02</v>
      </c>
      <c r="W26" s="25">
        <f t="shared" si="13"/>
        <v>7</v>
      </c>
      <c r="X26" s="6">
        <f t="shared" si="13"/>
        <v>2</v>
      </c>
      <c r="Y26" s="26">
        <f t="shared" si="14"/>
        <v>7.0333333333333323</v>
      </c>
      <c r="Z26" s="42">
        <f t="shared" si="15"/>
        <v>0.29305555555555551</v>
      </c>
      <c r="AA26" s="7" t="str">
        <f t="shared" si="16"/>
        <v>07:02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06.54</v>
      </c>
      <c r="D27" s="6" t="str">
        <f>IF(Sheet1!K21=0,"",Sheet1!K21)</f>
        <v>13.36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0.27916666666666662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42</v>
      </c>
      <c r="W27" s="25">
        <f t="shared" si="13"/>
        <v>6</v>
      </c>
      <c r="X27" s="6">
        <f t="shared" si="13"/>
        <v>42</v>
      </c>
      <c r="Y27" s="26">
        <f t="shared" si="14"/>
        <v>6.6999999999999993</v>
      </c>
      <c r="Z27" s="42">
        <f t="shared" si="15"/>
        <v>0.27916666666666662</v>
      </c>
      <c r="AA27" s="7" t="str">
        <f t="shared" si="16"/>
        <v>06:42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07.02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0.27291666666666664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33</v>
      </c>
      <c r="W28" s="25">
        <f t="shared" si="13"/>
        <v>6</v>
      </c>
      <c r="X28" s="6">
        <f t="shared" si="13"/>
        <v>33</v>
      </c>
      <c r="Y28" s="26">
        <f t="shared" si="14"/>
        <v>6.5499999999999989</v>
      </c>
      <c r="Z28" s="42">
        <f t="shared" si="15"/>
        <v>0.27291666666666664</v>
      </c>
      <c r="AA28" s="7" t="str">
        <f t="shared" si="16"/>
        <v>06:33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06.52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0.27847222222222218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41</v>
      </c>
      <c r="W29" s="25">
        <f t="shared" si="13"/>
        <v>6</v>
      </c>
      <c r="X29" s="6">
        <f t="shared" si="13"/>
        <v>41</v>
      </c>
      <c r="Y29" s="26">
        <f t="shared" si="14"/>
        <v>6.6833333333333318</v>
      </c>
      <c r="Z29" s="42">
        <f t="shared" si="15"/>
        <v>0.27847222222222218</v>
      </c>
      <c r="AA29" s="7" t="str">
        <f t="shared" si="16"/>
        <v>06:41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06.20</v>
      </c>
      <c r="D30" s="6" t="str">
        <f>IF(Sheet1!K24=0,"",Sheet1!K24)</f>
        <v>11.25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0.21180555555555552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05</v>
      </c>
      <c r="V30" s="33" t="str">
        <f t="shared" si="12"/>
        <v>05</v>
      </c>
      <c r="W30" s="25">
        <f t="shared" si="13"/>
        <v>5</v>
      </c>
      <c r="X30" s="6">
        <f t="shared" si="13"/>
        <v>5</v>
      </c>
      <c r="Y30" s="26">
        <f t="shared" si="14"/>
        <v>5.0833333333333321</v>
      </c>
      <c r="Z30" s="42">
        <f t="shared" si="15"/>
        <v>0.21180555555555552</v>
      </c>
      <c r="AA30" s="7" t="str">
        <f t="shared" si="16"/>
        <v>05:05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06.58</v>
      </c>
      <c r="D31" s="6" t="str">
        <f>IF(Sheet1!K25=0,"",Sheet1!K25)</f>
        <v>13.33</v>
      </c>
      <c r="E31" s="6"/>
      <c r="F31" s="6"/>
      <c r="G31" s="6"/>
      <c r="H31" s="6"/>
      <c r="I31" s="6" t="str">
        <f>IF(Sheet1!R25=0,"",Sheet1!R25)</f>
        <v>04.00</v>
      </c>
      <c r="J31" s="43">
        <f t="shared" si="4"/>
        <v>0.27430555555555552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04</v>
      </c>
      <c r="Q31" s="26" t="str">
        <f t="shared" si="7"/>
        <v>00</v>
      </c>
      <c r="R31" s="29">
        <f t="shared" si="8"/>
        <v>4</v>
      </c>
      <c r="S31" s="6">
        <f t="shared" si="9"/>
        <v>0</v>
      </c>
      <c r="T31" s="26">
        <f t="shared" si="10"/>
        <v>4</v>
      </c>
      <c r="U31" s="25" t="str">
        <f t="shared" si="11"/>
        <v>06</v>
      </c>
      <c r="V31" s="33" t="str">
        <f t="shared" si="12"/>
        <v>35</v>
      </c>
      <c r="W31" s="25">
        <f t="shared" si="13"/>
        <v>6</v>
      </c>
      <c r="X31" s="6">
        <f t="shared" si="13"/>
        <v>35</v>
      </c>
      <c r="Y31" s="26">
        <f t="shared" si="14"/>
        <v>6.5833333333333321</v>
      </c>
      <c r="Z31" s="42">
        <f t="shared" si="15"/>
        <v>0.27430555555555552</v>
      </c>
      <c r="AA31" s="7" t="str">
        <f t="shared" si="16"/>
        <v>06:35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06.50</v>
      </c>
      <c r="D32" s="6" t="str">
        <f>IF(Sheet1!K26=0,"",Sheet1!K26)</f>
        <v>13.35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0.28125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45</v>
      </c>
      <c r="W32" s="25">
        <f t="shared" si="13"/>
        <v>6</v>
      </c>
      <c r="X32" s="6">
        <f t="shared" si="13"/>
        <v>45</v>
      </c>
      <c r="Y32" s="26">
        <f t="shared" si="14"/>
        <v>6.75</v>
      </c>
      <c r="Z32" s="42">
        <f t="shared" si="15"/>
        <v>0.28125</v>
      </c>
      <c r="AA32" s="7" t="str">
        <f t="shared" si="16"/>
        <v>06:45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06.55</v>
      </c>
      <c r="D33" s="6" t="str">
        <f>IF(Sheet1!K27=0,"",Sheet1!K27)</f>
        <v>13.35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0.27777777777777773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40</v>
      </c>
      <c r="W33" s="25">
        <f t="shared" si="13"/>
        <v>6</v>
      </c>
      <c r="X33" s="6">
        <f t="shared" si="13"/>
        <v>40</v>
      </c>
      <c r="Y33" s="26">
        <f t="shared" si="14"/>
        <v>6.6666666666666661</v>
      </c>
      <c r="Z33" s="42">
        <f t="shared" si="15"/>
        <v>0.27777777777777773</v>
      </c>
      <c r="AA33" s="7" t="str">
        <f t="shared" si="16"/>
        <v>06:40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06.55</v>
      </c>
      <c r="D34" s="6" t="str">
        <f>IF(Sheet1!K28=0,"",Sheet1!K28)</f>
        <v>13.34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0.27708333333333329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39</v>
      </c>
      <c r="W34" s="27">
        <f t="shared" si="13"/>
        <v>0</v>
      </c>
      <c r="X34" s="28">
        <f t="shared" si="13"/>
        <v>39</v>
      </c>
      <c r="Y34" s="26">
        <f t="shared" si="14"/>
        <v>6.6499999999999986</v>
      </c>
      <c r="Z34" s="42">
        <f t="shared" si="15"/>
        <v>0.27708333333333329</v>
      </c>
      <c r="AA34" s="7" t="str">
        <f t="shared" si="16"/>
        <v>06:39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77:77</v>
      </c>
      <c r="J35" s="3" t="str">
        <f>TEXT(U36,0)&amp;":"&amp;TEXT(X36,0)</f>
        <v>91:8</v>
      </c>
      <c r="K35" s="10"/>
      <c r="O35">
        <f>SUM(O8:O34)</f>
        <v>15</v>
      </c>
      <c r="P35" s="21">
        <f>SUM(R8:R33)</f>
        <v>77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83</v>
      </c>
      <c r="U35" s="21">
        <f>SUM(W8:W34)</f>
        <v>83</v>
      </c>
      <c r="V35" s="34">
        <f>SUM(X8:X34)</f>
        <v>458</v>
      </c>
      <c r="W35" s="35" t="str">
        <f>LEFT(V35,2)&amp;0</f>
        <v>450</v>
      </c>
      <c r="X35" s="19" t="str">
        <f>RIGHT(V35,1)</f>
        <v>8</v>
      </c>
      <c r="Y35" s="37">
        <f>SUM(Y8:Y34)</f>
        <v>96.633333333333326</v>
      </c>
      <c r="Z35" s="41">
        <f>SUM(Z8:Z34)</f>
        <v>4.0263888888888886</v>
      </c>
      <c r="AA35" s="40"/>
    </row>
    <row r="36" spans="1:27" ht="16.5" thickBot="1" x14ac:dyDescent="0.3">
      <c r="L36" s="7"/>
      <c r="P36" s="107">
        <f>SUM(LEFT(P35,3),R36)</f>
        <v>77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90.5</v>
      </c>
      <c r="V36" s="113"/>
      <c r="W36" s="23">
        <f>W35/60</f>
        <v>7.5</v>
      </c>
      <c r="X36" s="9" t="str">
        <f>X35</f>
        <v>8</v>
      </c>
      <c r="Y36" s="38">
        <f>U36</f>
        <v>90.5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77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152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06.55</v>
      </c>
      <c r="D20" s="58"/>
      <c r="E20" s="58"/>
      <c r="F20" s="58" t="str">
        <f>IF(Sheet1!K14=0,"",Sheet1!K14)</f>
        <v>13.32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06.37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37</v>
      </c>
      <c r="Z20" s="63">
        <f t="shared" si="8"/>
        <v>6</v>
      </c>
      <c r="AA20" s="58">
        <f t="shared" si="8"/>
        <v>37</v>
      </c>
      <c r="AB20" s="64">
        <f t="shared" si="9"/>
        <v>6.6166666666666671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06.54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06.27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27</v>
      </c>
      <c r="Z21" s="63">
        <f t="shared" si="8"/>
        <v>6</v>
      </c>
      <c r="AA21" s="58">
        <f t="shared" si="8"/>
        <v>27</v>
      </c>
      <c r="AB21" s="64">
        <f t="shared" si="9"/>
        <v>6.4499999999999993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06.59</v>
      </c>
      <c r="D22" s="58"/>
      <c r="E22" s="58"/>
      <c r="F22" s="58" t="str">
        <f>IF(Sheet1!K16=0,"",Sheet1!K16)</f>
        <v>13.30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06.30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30</v>
      </c>
      <c r="Z22" s="63">
        <f t="shared" si="8"/>
        <v>6</v>
      </c>
      <c r="AA22" s="58">
        <f t="shared" si="8"/>
        <v>30</v>
      </c>
      <c r="AB22" s="64">
        <f t="shared" si="9"/>
        <v>6.5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06.53</v>
      </c>
      <c r="D23" s="58"/>
      <c r="E23" s="58"/>
      <c r="F23" s="58" t="str">
        <f>IF(Sheet1!K17=0,"",Sheet1!K17)</f>
        <v>13.33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06.40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40</v>
      </c>
      <c r="Z23" s="63">
        <f t="shared" si="8"/>
        <v>6</v>
      </c>
      <c r="AA23" s="58">
        <f t="shared" si="8"/>
        <v>40</v>
      </c>
      <c r="AB23" s="64">
        <f t="shared" si="9"/>
        <v>6.666666666666667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06.22</v>
      </c>
      <c r="D24" s="58"/>
      <c r="E24" s="58"/>
      <c r="F24" s="58" t="str">
        <f>IF(Sheet1!K18=0,"",Sheet1!K18)</f>
        <v>11.25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04.17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17</v>
      </c>
      <c r="Z24" s="63">
        <f t="shared" si="8"/>
        <v>4</v>
      </c>
      <c r="AA24" s="58">
        <f t="shared" si="8"/>
        <v>17</v>
      </c>
      <c r="AB24" s="64">
        <f t="shared" si="9"/>
        <v>4.2833333333333332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06.55</v>
      </c>
      <c r="D25" s="58"/>
      <c r="E25" s="58"/>
      <c r="F25" s="58" t="str">
        <f>IF(Sheet1!K19=0,"",Sheet1!K19)</f>
        <v>13.33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04.30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04</v>
      </c>
      <c r="Y25" s="66" t="str">
        <f t="shared" si="5"/>
        <v>30</v>
      </c>
      <c r="Z25" s="63">
        <f t="shared" si="8"/>
        <v>4</v>
      </c>
      <c r="AA25" s="58">
        <f t="shared" si="8"/>
        <v>30</v>
      </c>
      <c r="AB25" s="64">
        <f t="shared" si="9"/>
        <v>4.5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06.45</v>
      </c>
      <c r="D26" s="58"/>
      <c r="E26" s="58"/>
      <c r="F26" s="58" t="str">
        <f>IF(Sheet1!K20=0,"",Sheet1!K20)</f>
        <v>13.47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02</v>
      </c>
      <c r="Z26" s="63">
        <f t="shared" si="8"/>
        <v>7</v>
      </c>
      <c r="AA26" s="58">
        <f t="shared" si="8"/>
        <v>2</v>
      </c>
      <c r="AB26" s="64">
        <f t="shared" si="9"/>
        <v>7.0333333333333332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06.54</v>
      </c>
      <c r="D27" s="58"/>
      <c r="E27" s="58"/>
      <c r="F27" s="58" t="str">
        <f>IF(Sheet1!K21=0,"",Sheet1!K21)</f>
        <v>13.36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06.42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42</v>
      </c>
      <c r="Z27" s="63">
        <f t="shared" si="8"/>
        <v>6</v>
      </c>
      <c r="AA27" s="58">
        <f t="shared" si="8"/>
        <v>42</v>
      </c>
      <c r="AB27" s="64">
        <f t="shared" si="9"/>
        <v>6.7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07.02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32</v>
      </c>
      <c r="Z28" s="63">
        <f t="shared" si="8"/>
        <v>6</v>
      </c>
      <c r="AA28" s="58">
        <f t="shared" si="8"/>
        <v>32</v>
      </c>
      <c r="AB28" s="64">
        <f t="shared" si="9"/>
        <v>6.5333333333333332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06.52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06.41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41</v>
      </c>
      <c r="Z29" s="63">
        <f t="shared" si="8"/>
        <v>6</v>
      </c>
      <c r="AA29" s="58">
        <f t="shared" si="8"/>
        <v>41</v>
      </c>
      <c r="AB29" s="64">
        <f t="shared" si="9"/>
        <v>6.6833333333333336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06.20</v>
      </c>
      <c r="D30" s="58"/>
      <c r="E30" s="58"/>
      <c r="F30" s="58" t="str">
        <f>IF(Sheet1!K24=0,"",Sheet1!K24)</f>
        <v>11.25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04.40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40</v>
      </c>
      <c r="Z30" s="63">
        <f t="shared" si="8"/>
        <v>4</v>
      </c>
      <c r="AA30" s="58">
        <f t="shared" si="8"/>
        <v>40</v>
      </c>
      <c r="AB30" s="64">
        <f t="shared" si="9"/>
        <v>4.666666666666667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06.58</v>
      </c>
      <c r="D31" s="58"/>
      <c r="E31" s="58"/>
      <c r="F31" s="58" t="str">
        <f>IF(Sheet1!K25=0,"",Sheet1!K25)</f>
        <v>13.33</v>
      </c>
      <c r="G31" s="58"/>
      <c r="H31" s="58"/>
      <c r="I31" s="58"/>
      <c r="J31" s="58"/>
      <c r="K31" s="58" t="str">
        <f>IF(Sheet1!R25=0,"",Sheet1!R25)</f>
        <v>04.00</v>
      </c>
      <c r="L31" s="58" t="str">
        <f>IF(Sheet1!Z25=0,"",Sheet1!Z25)</f>
        <v>04.02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04</v>
      </c>
      <c r="T31" s="64" t="str">
        <f t="shared" si="2"/>
        <v>00</v>
      </c>
      <c r="U31" s="65">
        <f t="shared" si="7"/>
        <v>4</v>
      </c>
      <c r="V31" s="58">
        <f t="shared" si="7"/>
        <v>0</v>
      </c>
      <c r="W31" s="64">
        <f t="shared" si="3"/>
        <v>4</v>
      </c>
      <c r="X31" s="63" t="str">
        <f t="shared" si="4"/>
        <v>04</v>
      </c>
      <c r="Y31" s="66" t="str">
        <f t="shared" si="5"/>
        <v>02</v>
      </c>
      <c r="Z31" s="63">
        <f t="shared" si="8"/>
        <v>4</v>
      </c>
      <c r="AA31" s="58">
        <f t="shared" si="8"/>
        <v>2</v>
      </c>
      <c r="AB31" s="64">
        <f t="shared" si="9"/>
        <v>4.0333333333333332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06.50</v>
      </c>
      <c r="D32" s="58"/>
      <c r="E32" s="58"/>
      <c r="F32" s="58" t="str">
        <f>IF(Sheet1!K26=0,"",Sheet1!K26)</f>
        <v>13.35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06.45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45</v>
      </c>
      <c r="Z32" s="63">
        <f t="shared" si="8"/>
        <v>6</v>
      </c>
      <c r="AA32" s="58">
        <f t="shared" si="8"/>
        <v>45</v>
      </c>
      <c r="AB32" s="64">
        <f t="shared" si="9"/>
        <v>6.75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06.55</v>
      </c>
      <c r="D33" s="58"/>
      <c r="E33" s="58"/>
      <c r="F33" s="58" t="str">
        <f>IF(Sheet1!K27=0,"",Sheet1!K27)</f>
        <v>13.35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06.40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40</v>
      </c>
      <c r="Z33" s="63">
        <f t="shared" si="8"/>
        <v>6</v>
      </c>
      <c r="AA33" s="58">
        <f t="shared" si="8"/>
        <v>40</v>
      </c>
      <c r="AB33" s="64">
        <f t="shared" si="9"/>
        <v>6.666666666666667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06.55</v>
      </c>
      <c r="D34" s="58"/>
      <c r="E34" s="58"/>
      <c r="F34" s="58" t="str">
        <f>IF(Sheet1!K28=0,"",Sheet1!K28)</f>
        <v>13.34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06.38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38</v>
      </c>
      <c r="Z34" s="71">
        <f t="shared" si="8"/>
        <v>6</v>
      </c>
      <c r="AA34" s="70">
        <f t="shared" si="8"/>
        <v>38</v>
      </c>
      <c r="AB34" s="64">
        <f t="shared" si="9"/>
        <v>6.6333333333333329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77:0</v>
      </c>
      <c r="L35" s="53" t="str">
        <f>TEXT(X36,0)&amp;":"&amp;TEXT(AA36,0)</f>
        <v>91:3</v>
      </c>
      <c r="M35" s="53"/>
      <c r="N35" s="74"/>
      <c r="R35" s="49">
        <f>SUM(R8:R34)</f>
        <v>27</v>
      </c>
      <c r="S35" s="76">
        <f>SUM(U8:U33)</f>
        <v>77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83</v>
      </c>
      <c r="X35" s="76">
        <f>SUM(Z8:Z34)</f>
        <v>83</v>
      </c>
      <c r="Y35" s="81">
        <f>SUM(AA8:AA34)</f>
        <v>463</v>
      </c>
      <c r="Z35" s="82" t="str">
        <f>LEFT(Y35,2)&amp;0</f>
        <v>460</v>
      </c>
      <c r="AA35" s="79" t="str">
        <f>RIGHT(Y35,1)</f>
        <v>3</v>
      </c>
      <c r="AB35" s="83">
        <f>SUM(AB8:AB34)</f>
        <v>90.716666666666669</v>
      </c>
    </row>
    <row r="36" spans="1:28" ht="16.5" thickBot="1" x14ac:dyDescent="0.3">
      <c r="Q36" s="84">
        <f>IFERROR(IFERROR(Q34,Q33),Q32)</f>
        <v>43677</v>
      </c>
      <c r="S36" s="117">
        <f>SUM(LEFT(S35,3),U36)</f>
        <v>77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90.666666666666671</v>
      </c>
      <c r="Y36" s="120"/>
      <c r="Z36" s="85">
        <f>Z35/60</f>
        <v>7.666666666666667</v>
      </c>
      <c r="AA36" s="50" t="str">
        <f>AA35</f>
        <v>3</v>
      </c>
      <c r="AB36" s="87">
        <f>X36</f>
        <v>90.666666666666671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2019-08-02T04:44:03Z</cp:lastPrinted>
  <dcterms:created xsi:type="dcterms:W3CDTF">2016-12-02T09:51:38Z</dcterms:created>
  <dcterms:modified xsi:type="dcterms:W3CDTF">2019-08-02T04:44:05Z</dcterms:modified>
</cp:coreProperties>
</file>