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9BCE15FE-9C44-49CD-875A-BB69DACBEA2F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2" l="1"/>
  <c r="N41" i="2" s="1"/>
  <c r="N32" i="2" l="1"/>
  <c r="N33" i="2"/>
  <c r="N34" i="2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A33" i="2" s="1"/>
  <c r="M34" i="2"/>
  <c r="M43" i="2" l="1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8" i="2"/>
  <c r="A8" i="2" s="1"/>
  <c r="A32" i="2" l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<sst xmlns="http://schemas.openxmlformats.org/spreadsheetml/2006/main" count="559" uniqueCount="119">
  <si>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</si>
  <si>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</si>
  <si>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</si>
  <si>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</si>
  <si>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</si>
  <si>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</si>
  <si>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</si>
  <si>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</si>
  <si>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</si>
  <si>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</si>
  <si>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</si>
  <si>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</si>
  <si>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</si>
  <si>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</si>
  <si>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</si>
  <si>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</si>
  <si>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</si>
  <si>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</si>
  <si>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</si>
  <si>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</si>
  <si>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</si>
  <si>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</si>
  <si>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</si>
  <si>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</si>
  <si>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</si>
  <si>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</si>
  <si>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</si>
  <si>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</si>
  <si>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</si>
  <si>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</si>
  <si>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</si>
  <si>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</si>
  <si>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</si>
  <si>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</si>
  <si>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</si>
  <si>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</si>
  <si>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</si>
  <si>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</si>
  <si>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</si>
  <si>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</si>
  <si>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</si>
  <si>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</si>
  <si>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</si>
  <si>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</si>
  <si>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</si>
  <si>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</si>
  <si>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</si>
  <si>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</si>
  <si>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</si>
  <si>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</si>
  <si>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</si>
  <si>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</si>
  <si>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</si>
  <si>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</si>
  <si>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</si>
  <si>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</si>
  <si>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</si>
  <si>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</si>
  <si>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</si>
  <si>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</si>
  <si>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</si>
  <si>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</si>
  <si>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</si>
  <si>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</si>
  <si>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</si>
  <si>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</si>
  <si>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</si>
  <si>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</si>
  <si>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</si>
  <si>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</si>
  <si>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</si>
  <si>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</si>
  <si>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</si>
  <si>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</si>
  <si>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</si>
  <si>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</si>
  <si>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</si>
  <si>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</si>
  <si>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</si>
  <si>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</si>
  <si>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</si>
  <si>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</si>
  <si>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</si>
  <si>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</si>
  <si>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</si>
  <si>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</si>
  <si>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</si>
  <si>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</si>
  <si>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</si>
  <si>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</si>
  <si>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</si>
  <si>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</si>
  <si>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</si>
  <si>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</si>
  <si>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</si>
  <si>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</si>
  <si>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</si>
  <si>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</si>
  <si>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</si>
  <si>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</si>
  <si>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</si>
  <si>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</si>
  <si>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</si>
  <si>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</si>
  <si>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</si>
  <si>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</si>
  <si>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</si>
  <si>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</si>
  <si>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</si>
  <si>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</si>
  <si>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</si>
  <si>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</si>
  <si>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</si>
  <si>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</si>
  <si>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Labruk Kidul, 02 September 2019</t>
  </si>
  <si>
    <t>74</t>
  </si>
  <si>
    <t>13</t>
  </si>
  <si>
    <t>2252752653220003</t>
  </si>
  <si>
    <t>S MUNFARID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</si>
</sst>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M16" sqref="M16:S1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115</v>
      </c>
      <c r="B2" s="120" t="s">
        <v>116</v>
      </c>
      <c r="C2" s="120" t="s">
        <v>117</v>
      </c>
      <c r="D2" s="120" t="s">
        <v>118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115</v>
      </c>
      <c r="B3" s="120" t="s">
        <v>116</v>
      </c>
      <c r="C3" s="120" t="s">
        <v>117</v>
      </c>
      <c r="D3" s="120" t="s">
        <v>118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115</v>
      </c>
      <c r="B4" s="120" t="s">
        <v>116</v>
      </c>
      <c r="C4" s="120" t="s">
        <v>117</v>
      </c>
      <c r="D4" s="120" t="s">
        <v>118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115</v>
      </c>
      <c r="B5" s="120" t="s">
        <v>116</v>
      </c>
      <c r="C5" s="120" t="s">
        <v>117</v>
      </c>
      <c r="D5" s="120" t="s">
        <v>118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115</v>
      </c>
      <c r="B6" s="120" t="s">
        <v>116</v>
      </c>
      <c r="C6" s="120" t="s">
        <v>117</v>
      </c>
      <c r="D6" s="120" t="s">
        <v>118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115</v>
      </c>
      <c r="B7" s="120" t="s">
        <v>116</v>
      </c>
      <c r="C7" s="120" t="s">
        <v>117</v>
      </c>
      <c r="D7" s="120" t="s">
        <v>118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115</v>
      </c>
      <c r="B8" s="120" t="s">
        <v>116</v>
      </c>
      <c r="C8" s="120" t="s">
        <v>117</v>
      </c>
      <c r="D8" s="120" t="s">
        <v>118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115</v>
      </c>
      <c r="B9" s="120" t="s">
        <v>116</v>
      </c>
      <c r="C9" s="120" t="s">
        <v>117</v>
      </c>
      <c r="D9" s="120" t="s">
        <v>118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115</v>
      </c>
      <c r="B10" s="120" t="s">
        <v>116</v>
      </c>
      <c r="C10" s="120" t="s">
        <v>117</v>
      </c>
      <c r="D10" s="120" t="s">
        <v>118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115</v>
      </c>
      <c r="B11" s="120" t="s">
        <v>116</v>
      </c>
      <c r="C11" s="120" t="s">
        <v>117</v>
      </c>
      <c r="D11" s="120" t="s">
        <v>118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115</v>
      </c>
      <c r="B12" s="120" t="s">
        <v>116</v>
      </c>
      <c r="C12" s="120" t="s">
        <v>117</v>
      </c>
      <c r="D12" s="120" t="s">
        <v>118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115</v>
      </c>
      <c r="B13" s="120" t="s">
        <v>116</v>
      </c>
      <c r="C13" s="120" t="s">
        <v>117</v>
      </c>
      <c r="D13" s="120" t="s">
        <v>118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115</v>
      </c>
      <c r="B14" s="120" t="s">
        <v>116</v>
      </c>
      <c r="C14" s="120" t="s">
        <v>117</v>
      </c>
      <c r="D14" s="120" t="s">
        <v>118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115</v>
      </c>
      <c r="B15" s="120" t="s">
        <v>116</v>
      </c>
      <c r="C15" s="120" t="s">
        <v>117</v>
      </c>
      <c r="D15" s="120" t="s">
        <v>118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115</v>
      </c>
      <c r="B16" s="120" t="s">
        <v>116</v>
      </c>
      <c r="C16" s="120" t="s">
        <v>117</v>
      </c>
      <c r="D16" s="120" t="s">
        <v>118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115</v>
      </c>
      <c r="B17" s="120" t="s">
        <v>116</v>
      </c>
      <c r="C17" s="120" t="s">
        <v>117</v>
      </c>
      <c r="D17" s="120" t="s">
        <v>118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115</v>
      </c>
      <c r="B18" s="120" t="s">
        <v>116</v>
      </c>
      <c r="C18" s="120" t="s">
        <v>117</v>
      </c>
      <c r="D18" s="120" t="s">
        <v>118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115</v>
      </c>
      <c r="B19" s="120" t="s">
        <v>116</v>
      </c>
      <c r="C19" s="120" t="s">
        <v>117</v>
      </c>
      <c r="D19" s="120" t="s">
        <v>118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115</v>
      </c>
      <c r="B20" s="120" t="s">
        <v>116</v>
      </c>
      <c r="C20" s="120" t="s">
        <v>117</v>
      </c>
      <c r="D20" s="120" t="s">
        <v>118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115</v>
      </c>
      <c r="B21" s="120" t="s">
        <v>116</v>
      </c>
      <c r="C21" s="120" t="s">
        <v>117</v>
      </c>
      <c r="D21" s="120" t="s">
        <v>118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115</v>
      </c>
      <c r="B22" s="120" t="s">
        <v>116</v>
      </c>
      <c r="C22" s="120" t="s">
        <v>117</v>
      </c>
      <c r="D22" s="120" t="s">
        <v>118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115</v>
      </c>
      <c r="B23" s="120" t="s">
        <v>116</v>
      </c>
      <c r="C23" s="120" t="s">
        <v>117</v>
      </c>
      <c r="D23" s="120" t="s">
        <v>118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115</v>
      </c>
      <c r="B24" s="120" t="s">
        <v>116</v>
      </c>
      <c r="C24" s="120" t="s">
        <v>117</v>
      </c>
      <c r="D24" s="120" t="s">
        <v>118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115</v>
      </c>
      <c r="B25" s="120" t="s">
        <v>116</v>
      </c>
      <c r="C25" s="120" t="s">
        <v>117</v>
      </c>
      <c r="D25" s="120" t="s">
        <v>118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115</v>
      </c>
      <c r="B26" s="120" t="s">
        <v>116</v>
      </c>
      <c r="C26" s="120" t="s">
        <v>117</v>
      </c>
      <c r="D26" s="120" t="s">
        <v>118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115</v>
      </c>
      <c r="B27" s="120" t="s">
        <v>116</v>
      </c>
      <c r="C27" s="120" t="s">
        <v>117</v>
      </c>
      <c r="D27" s="120" t="s">
        <v>118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115</v>
      </c>
      <c r="B28" s="120" t="s">
        <v>116</v>
      </c>
      <c r="C28" s="120" t="s">
        <v>117</v>
      </c>
      <c r="D28" s="120" t="s">
        <v>118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H23" sqref="AH23:AH25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74</v>
      </c>
      <c r="B2" s="107" t="str">
        <f>IF(copas!B2="","",copas!B2)</f>
        <v>13</v>
      </c>
      <c r="C2" s="107" t="str">
        <f>IF(copas!C2="","",copas!C2)</f>
        <v>2252752653220003</v>
      </c>
      <c r="D2" s="107" t="str">
        <f>IF(copas!D2="","",copas!D2)</f>
        <v>S MUNFARID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0.27916666666666673</v>
      </c>
      <c r="K2" s="106">
        <f>IF(copas!K2="","",copas!K2)+TIME(0,AH2,0)</f>
        <v>0.55486111111111103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12</v>
      </c>
      <c r="AH2" s="113">
        <v>7</v>
      </c>
    </row>
    <row r="3" spans="1:34" s="46" customFormat="1" ht="20.25" customHeight="1" x14ac:dyDescent="0.2">
      <c r="A3" s="107" t="str">
        <f>IF(copas!A3="","",copas!A3)</f>
        <v>74</v>
      </c>
      <c r="B3" s="107" t="str">
        <f>IF(copas!B3="","",copas!B3)</f>
        <v>13</v>
      </c>
      <c r="C3" s="107" t="str">
        <f>IF(copas!C3="","",copas!C3)</f>
        <v>2252752653220003</v>
      </c>
      <c r="D3" s="107" t="str">
        <f>IF(copas!D3="","",copas!D3)</f>
        <v>S MUNFARID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0.27986111111111117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13</v>
      </c>
      <c r="AH3" s="113">
        <v>7</v>
      </c>
    </row>
    <row r="4" spans="1:34" s="46" customFormat="1" ht="20.25" customHeight="1" x14ac:dyDescent="0.2">
      <c r="A4" s="107" t="str">
        <f>IF(copas!A4="","",copas!A4)</f>
        <v>74</v>
      </c>
      <c r="B4" s="107" t="str">
        <f>IF(copas!B4="","",copas!B4)</f>
        <v>13</v>
      </c>
      <c r="C4" s="107" t="str">
        <f>IF(copas!C4="","",copas!C4)</f>
        <v>2252752653220003</v>
      </c>
      <c r="D4" s="107" t="str">
        <f>IF(copas!D4="","",copas!D4)</f>
        <v>S MUNFARID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0.28055555555555561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14</v>
      </c>
      <c r="AH4" s="113">
        <v>6</v>
      </c>
    </row>
    <row r="5" spans="1:34" s="46" customFormat="1" ht="20.25" customHeight="1" x14ac:dyDescent="0.2">
      <c r="A5" s="107" t="str">
        <f>IF(copas!A5="","",copas!A5)</f>
        <v>74</v>
      </c>
      <c r="B5" s="107" t="str">
        <f>IF(copas!B5="","",copas!B5)</f>
        <v>13</v>
      </c>
      <c r="C5" s="107" t="str">
        <f>IF(copas!C5="","",copas!C5)</f>
        <v>2252752653220003</v>
      </c>
      <c r="D5" s="107" t="str">
        <f>IF(copas!D5="","",copas!D5)</f>
        <v>S MUNFARID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0.27916666666666673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12</v>
      </c>
      <c r="AH5" s="46">
        <v>5</v>
      </c>
    </row>
    <row r="6" spans="1:34" s="46" customFormat="1" ht="20.25" customHeight="1" x14ac:dyDescent="0.2">
      <c r="A6" s="107" t="str">
        <f>IF(copas!A6="","",copas!A6)</f>
        <v>74</v>
      </c>
      <c r="B6" s="107" t="str">
        <f>IF(copas!B6="","",copas!B6)</f>
        <v>13</v>
      </c>
      <c r="C6" s="107" t="str">
        <f>IF(copas!C6="","",copas!C6)</f>
        <v>2252752653220003</v>
      </c>
      <c r="D6" s="107" t="str">
        <f>IF(copas!D6="","",copas!D6)</f>
        <v>S MUNFARID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0.27986111111111117</v>
      </c>
      <c r="K6" s="106">
        <f>IF(copas!K6="","",copas!K6)+TIME(0,AH6,0)</f>
        <v>0.55902777777777768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13</v>
      </c>
      <c r="AH6" s="113">
        <v>13</v>
      </c>
    </row>
    <row r="7" spans="1:34" s="46" customFormat="1" ht="20.25" customHeight="1" x14ac:dyDescent="0.2">
      <c r="A7" s="107" t="str">
        <f>IF(copas!A7="","",copas!A7)</f>
        <v>74</v>
      </c>
      <c r="B7" s="107" t="str">
        <f>IF(copas!B7="","",copas!B7)</f>
        <v>13</v>
      </c>
      <c r="C7" s="107" t="str">
        <f>IF(copas!C7="","",copas!C7)</f>
        <v>2252752653220003</v>
      </c>
      <c r="D7" s="107" t="str">
        <f>IF(copas!D7="","",copas!D7)</f>
        <v>S MUNFARID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0.28055555555555561</v>
      </c>
      <c r="K7" s="106">
        <f>IF(copas!K7="","",copas!K7)+TIME(0,AH7,0)</f>
        <v>0.55833333333333324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14</v>
      </c>
      <c r="AH7" s="113">
        <v>12</v>
      </c>
    </row>
    <row r="8" spans="1:34" s="46" customFormat="1" ht="20.25" customHeight="1" x14ac:dyDescent="0.2">
      <c r="A8" s="107" t="str">
        <f>IF(copas!A8="","",copas!A8)</f>
        <v>74</v>
      </c>
      <c r="B8" s="107" t="str">
        <f>IF(copas!B8="","",copas!B8)</f>
        <v>13</v>
      </c>
      <c r="C8" s="107" t="str">
        <f>IF(copas!C8="","",copas!C8)</f>
        <v>2252752653220003</v>
      </c>
      <c r="D8" s="107" t="str">
        <f>IF(copas!D8="","",copas!D8)</f>
        <v>S MUNFARID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0.28125000000000006</v>
      </c>
      <c r="K8" s="106">
        <f>IF(copas!K8="","",copas!K8)+TIME(0,AH8,0)</f>
        <v>0.55902777777777768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15</v>
      </c>
      <c r="AH8" s="113">
        <v>13</v>
      </c>
    </row>
    <row r="9" spans="1:34" s="46" customFormat="1" ht="20.25" customHeight="1" x14ac:dyDescent="0.2">
      <c r="A9" s="107" t="str">
        <f>IF(copas!A9="","",copas!A9)</f>
        <v>74</v>
      </c>
      <c r="B9" s="107" t="str">
        <f>IF(copas!B9="","",copas!B9)</f>
        <v>13</v>
      </c>
      <c r="C9" s="107" t="str">
        <f>IF(copas!C9="","",copas!C9)</f>
        <v>2252752653220003</v>
      </c>
      <c r="D9" s="107" t="str">
        <f>IF(copas!D9="","",copas!D9)</f>
        <v>S MUNFARID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0.28055555555555561</v>
      </c>
      <c r="K9" s="106">
        <f>IF(copas!K9="","",copas!K9)+TIME(0,AH9,0)</f>
        <v>0.47638888888888892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14</v>
      </c>
      <c r="AH9" s="113">
        <v>14</v>
      </c>
    </row>
    <row r="10" spans="1:34" s="46" customFormat="1" ht="20.25" customHeight="1" x14ac:dyDescent="0.2">
      <c r="A10" s="107" t="str">
        <f>IF(copas!A10="","",copas!A10)</f>
        <v>74</v>
      </c>
      <c r="B10" s="107" t="str">
        <f>IF(copas!B10="","",copas!B10)</f>
        <v>13</v>
      </c>
      <c r="C10" s="107" t="str">
        <f>IF(copas!C10="","",copas!C10)</f>
        <v>2252752653220003</v>
      </c>
      <c r="D10" s="107" t="str">
        <f>IF(copas!D10="","",copas!D10)</f>
        <v>S MUNFARID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0.27986111111111117</v>
      </c>
      <c r="K10" s="106">
        <f>IF(copas!K10="","",copas!K10)+TIME(0,AH10,0)</f>
        <v>0.51874999999999993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13</v>
      </c>
      <c r="AH10" s="113">
        <v>15</v>
      </c>
    </row>
    <row r="11" spans="1:34" s="46" customFormat="1" ht="20.25" customHeight="1" x14ac:dyDescent="0.2">
      <c r="A11" s="107" t="str">
        <f>IF(copas!A11="","",copas!A11)</f>
        <v>74</v>
      </c>
      <c r="B11" s="107" t="str">
        <f>IF(copas!B11="","",copas!B11)</f>
        <v>13</v>
      </c>
      <c r="C11" s="107" t="str">
        <f>IF(copas!C11="","",copas!C11)</f>
        <v>2252752653220003</v>
      </c>
      <c r="D11" s="107" t="str">
        <f>IF(copas!D11="","",copas!D11)</f>
        <v>S MUNFARID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0.27916666666666673</v>
      </c>
      <c r="K11" s="106">
        <f>IF(copas!K11="","",copas!K11)+TIME(0,AH11,0)</f>
        <v>0.56041666666666656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12</v>
      </c>
      <c r="AH11" s="113">
        <v>15</v>
      </c>
    </row>
    <row r="12" spans="1:34" s="46" customFormat="1" ht="20.25" customHeight="1" x14ac:dyDescent="0.2">
      <c r="A12" s="107" t="str">
        <f>IF(copas!A12="","",copas!A12)</f>
        <v>74</v>
      </c>
      <c r="B12" s="107" t="str">
        <f>IF(copas!B12="","",copas!B12)</f>
        <v>13</v>
      </c>
      <c r="C12" s="107" t="str">
        <f>IF(copas!C12="","",copas!C12)</f>
        <v>2252752653220003</v>
      </c>
      <c r="D12" s="107" t="str">
        <f>IF(copas!D12="","",copas!D12)</f>
        <v>S MUNFARID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0.27986111111111117</v>
      </c>
      <c r="K12" s="106">
        <f>IF(copas!K12="","",copas!K12)+TIME(0,AH12,0)</f>
        <v>0.55972222222222212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13</v>
      </c>
      <c r="AH12" s="113">
        <v>14</v>
      </c>
    </row>
    <row r="13" spans="1:34" s="46" customFormat="1" ht="20.25" customHeight="1" x14ac:dyDescent="0.2">
      <c r="A13" s="107" t="str">
        <f>IF(copas!A13="","",copas!A13)</f>
        <v>74</v>
      </c>
      <c r="B13" s="107" t="str">
        <f>IF(copas!B13="","",copas!B13)</f>
        <v>13</v>
      </c>
      <c r="C13" s="107" t="str">
        <f>IF(copas!C13="","",copas!C13)</f>
        <v>2252752653220003</v>
      </c>
      <c r="D13" s="107" t="str">
        <f>IF(copas!D13="","",copas!D13)</f>
        <v>S MUNFARID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0.28055555555555561</v>
      </c>
      <c r="K13" s="106">
        <f>IF(copas!K13="","",copas!K13)+TIME(0,AH13,0)</f>
        <v>0.55902777777777768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14</v>
      </c>
      <c r="AH13" s="113">
        <v>13</v>
      </c>
    </row>
    <row r="14" spans="1:34" s="46" customFormat="1" ht="20.25" customHeight="1" x14ac:dyDescent="0.2">
      <c r="A14" s="107" t="str">
        <f>IF(copas!A14="","",copas!A14)</f>
        <v>74</v>
      </c>
      <c r="B14" s="107" t="str">
        <f>IF(copas!B14="","",copas!B14)</f>
        <v>13</v>
      </c>
      <c r="C14" s="107" t="str">
        <f>IF(copas!C14="","",copas!C14)</f>
        <v>2252752653220003</v>
      </c>
      <c r="D14" s="107" t="str">
        <f>IF(copas!D14="","",copas!D14)</f>
        <v>S MUNFARID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0.28125000000000006</v>
      </c>
      <c r="K14" s="106">
        <f>IF(copas!K14="","",copas!K14)+TIME(0,AH14,0)</f>
        <v>0.55833333333333324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15</v>
      </c>
      <c r="AH14" s="113">
        <v>12</v>
      </c>
    </row>
    <row r="15" spans="1:34" s="46" customFormat="1" ht="20.25" customHeight="1" x14ac:dyDescent="0.2">
      <c r="A15" s="107" t="str">
        <f>IF(copas!A15="","",copas!A15)</f>
        <v>74</v>
      </c>
      <c r="B15" s="107" t="str">
        <f>IF(copas!B15="","",copas!B15)</f>
        <v>13</v>
      </c>
      <c r="C15" s="107" t="str">
        <f>IF(copas!C15="","",copas!C15)</f>
        <v>2252752653220003</v>
      </c>
      <c r="D15" s="107" t="str">
        <f>IF(copas!D15="","",copas!D15)</f>
        <v>S MUNFARID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0.28125000000000006</v>
      </c>
      <c r="K15" s="106">
        <f>IF(copas!K15="","",copas!K15)+TIME(0,AH15,0)</f>
        <v>0.47638888888888892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15</v>
      </c>
      <c r="AH15" s="113">
        <v>14</v>
      </c>
    </row>
    <row r="16" spans="1:34" s="46" customFormat="1" ht="20.25" customHeight="1" x14ac:dyDescent="0.2">
      <c r="A16" s="107" t="str">
        <f>IF(copas!A16="","",copas!A16)</f>
        <v>74</v>
      </c>
      <c r="B16" s="107" t="str">
        <f>IF(copas!B16="","",copas!B16)</f>
        <v>13</v>
      </c>
      <c r="C16" s="107" t="str">
        <f>IF(copas!C16="","",copas!C16)</f>
        <v>2252752653220003</v>
      </c>
      <c r="D16" s="107" t="str">
        <f>IF(copas!D16="","",copas!D16)</f>
        <v>S MUNFARID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/>
      <c r="AH16" s="113"/>
    </row>
    <row r="17" spans="1:34" s="46" customFormat="1" ht="20.25" customHeight="1" x14ac:dyDescent="0.2">
      <c r="A17" s="107" t="str">
        <f>IF(copas!A17="","",copas!A17)</f>
        <v>74</v>
      </c>
      <c r="B17" s="107" t="str">
        <f>IF(copas!B17="","",copas!B17)</f>
        <v>13</v>
      </c>
      <c r="C17" s="107" t="str">
        <f>IF(copas!C17="","",copas!C17)</f>
        <v>2252752653220003</v>
      </c>
      <c r="D17" s="107" t="str">
        <f>IF(copas!D17="","",copas!D17)</f>
        <v>S MUNFARID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0.27986111111111117</v>
      </c>
      <c r="K17" s="106">
        <f>IF(copas!K17="","",copas!K17)+TIME(0,AH17,0)</f>
        <v>0.55069444444444438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13</v>
      </c>
      <c r="AH17" s="113">
        <v>1</v>
      </c>
    </row>
    <row r="18" spans="1:34" s="46" customFormat="1" ht="20.25" customHeight="1" x14ac:dyDescent="0.2">
      <c r="A18" s="107" t="str">
        <f>IF(copas!A18="","",copas!A18)</f>
        <v>74</v>
      </c>
      <c r="B18" s="107" t="str">
        <f>IF(copas!B18="","",copas!B18)</f>
        <v>13</v>
      </c>
      <c r="C18" s="107" t="str">
        <f>IF(copas!C18="","",copas!C18)</f>
        <v>2252752653220003</v>
      </c>
      <c r="D18" s="107" t="str">
        <f>IF(copas!D18="","",copas!D18)</f>
        <v>S MUNFARID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0.27916666666666673</v>
      </c>
      <c r="K18" s="106">
        <f>IF(copas!K18="","",copas!K18)+TIME(0,AH18,0)</f>
        <v>0.55972222222222212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12</v>
      </c>
      <c r="AH18" s="113">
        <v>14</v>
      </c>
    </row>
    <row r="19" spans="1:34" s="46" customFormat="1" ht="20.25" customHeight="1" x14ac:dyDescent="0.2">
      <c r="A19" s="107" t="str">
        <f>IF(copas!A19="","",copas!A19)</f>
        <v>74</v>
      </c>
      <c r="B19" s="107" t="str">
        <f>IF(copas!B19="","",copas!B19)</f>
        <v>13</v>
      </c>
      <c r="C19" s="107" t="str">
        <f>IF(copas!C19="","",copas!C19)</f>
        <v>2252752653220003</v>
      </c>
      <c r="D19" s="107" t="str">
        <f>IF(copas!D19="","",copas!D19)</f>
        <v>S MUNFARID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0.28055555555555561</v>
      </c>
      <c r="K19" s="106">
        <f>IF(copas!K19="","",copas!K19)+TIME(0,AH19,0)</f>
        <v>0.55902777777777768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14</v>
      </c>
      <c r="AH19" s="113">
        <v>13</v>
      </c>
    </row>
    <row r="20" spans="1:34" s="46" customFormat="1" ht="20.25" customHeight="1" x14ac:dyDescent="0.2">
      <c r="A20" s="107" t="str">
        <f>IF(copas!A20="","",copas!A20)</f>
        <v>74</v>
      </c>
      <c r="B20" s="107" t="str">
        <f>IF(copas!B20="","",copas!B20)</f>
        <v>13</v>
      </c>
      <c r="C20" s="107" t="str">
        <f>IF(copas!C20="","",copas!C20)</f>
        <v>2252752653220003</v>
      </c>
      <c r="D20" s="107" t="str">
        <f>IF(copas!D20="","",copas!D20)</f>
        <v>S MUNFARID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0.27986111111111117</v>
      </c>
      <c r="K20" s="106">
        <f>IF(copas!K20="","",copas!K20)+TIME(0,AH20,0)</f>
        <v>0.55833333333333324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13</v>
      </c>
      <c r="AH20" s="113">
        <v>12</v>
      </c>
    </row>
    <row r="21" spans="1:34" s="46" customFormat="1" ht="20.25" customHeight="1" x14ac:dyDescent="0.2">
      <c r="A21" s="107" t="str">
        <f>IF(copas!A21="","",copas!A21)</f>
        <v>74</v>
      </c>
      <c r="B21" s="107" t="str">
        <f>IF(copas!B21="","",copas!B21)</f>
        <v>13</v>
      </c>
      <c r="C21" s="107" t="str">
        <f>IF(copas!C21="","",copas!C21)</f>
        <v>2252752653220003</v>
      </c>
      <c r="D21" s="107" t="str">
        <f>IF(copas!D21="","",copas!D21)</f>
        <v>S MUNFARID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0.28055555555555561</v>
      </c>
      <c r="K21" s="106">
        <f>IF(copas!K21="","",copas!K21)+TIME(0,AH21,0)</f>
        <v>0.47083333333333333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14</v>
      </c>
      <c r="AH21" s="113">
        <v>6</v>
      </c>
    </row>
    <row r="22" spans="1:34" s="46" customFormat="1" ht="20.25" customHeight="1" x14ac:dyDescent="0.2">
      <c r="A22" s="107" t="str">
        <f>IF(copas!A22="","",copas!A22)</f>
        <v>74</v>
      </c>
      <c r="B22" s="107" t="str">
        <f>IF(copas!B22="","",copas!B22)</f>
        <v>13</v>
      </c>
      <c r="C22" s="107" t="str">
        <f>IF(copas!C22="","",copas!C22)</f>
        <v>2252752653220003</v>
      </c>
      <c r="D22" s="107" t="str">
        <f>IF(copas!D22="","",copas!D22)</f>
        <v>S MUNFARID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0.27986111111111117</v>
      </c>
      <c r="K22" s="106">
        <f>IF(copas!K22="","",copas!K22)+TIME(0,AH22,0)</f>
        <v>0.51180555555555551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13</v>
      </c>
      <c r="AH22" s="113">
        <v>5</v>
      </c>
    </row>
    <row r="23" spans="1:34" s="46" customFormat="1" ht="20.25" customHeight="1" x14ac:dyDescent="0.2">
      <c r="A23" s="107" t="str">
        <f>IF(copas!A23="","",copas!A23)</f>
        <v>74</v>
      </c>
      <c r="B23" s="107" t="str">
        <f>IF(copas!B23="","",copas!B23)</f>
        <v>13</v>
      </c>
      <c r="C23" s="107" t="str">
        <f>IF(copas!C23="","",copas!C23)</f>
        <v>2252752653220003</v>
      </c>
      <c r="D23" s="107" t="str">
        <f>IF(copas!D23="","",copas!D23)</f>
        <v>S MUNFARID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0.28055555555555561</v>
      </c>
      <c r="K23" s="106">
        <f>IF(copas!K23="","",copas!K23)+TIME(0,AH23,0)</f>
        <v>0.55972222222222212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14</v>
      </c>
      <c r="AH23" s="113">
        <v>14</v>
      </c>
    </row>
    <row r="24" spans="1:34" s="46" customFormat="1" ht="20.25" customHeight="1" x14ac:dyDescent="0.2">
      <c r="A24" s="107" t="str">
        <f>IF(copas!A24="","",copas!A24)</f>
        <v>74</v>
      </c>
      <c r="B24" s="107" t="str">
        <f>IF(copas!B24="","",copas!B24)</f>
        <v>13</v>
      </c>
      <c r="C24" s="107" t="str">
        <f>IF(copas!C24="","",copas!C24)</f>
        <v>2252752653220003</v>
      </c>
      <c r="D24" s="107" t="str">
        <f>IF(copas!D24="","",copas!D24)</f>
        <v>S MUNFARID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0.28125000000000006</v>
      </c>
      <c r="K24" s="106">
        <f>IF(copas!K24="","",copas!K24)+TIME(0,AH24,0)</f>
        <v>0.55902777777777768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15</v>
      </c>
      <c r="AH24" s="113">
        <v>13</v>
      </c>
    </row>
    <row r="25" spans="1:34" s="46" customFormat="1" ht="20.25" customHeight="1" x14ac:dyDescent="0.2">
      <c r="A25" s="107" t="str">
        <f>IF(copas!A25="","",copas!A25)</f>
        <v>74</v>
      </c>
      <c r="B25" s="107" t="str">
        <f>IF(copas!B25="","",copas!B25)</f>
        <v>13</v>
      </c>
      <c r="C25" s="107" t="str">
        <f>IF(copas!C25="","",copas!C25)</f>
        <v>2252752653220003</v>
      </c>
      <c r="D25" s="107" t="str">
        <f>IF(copas!D25="","",copas!D25)</f>
        <v>S MUNFARID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0.28125000000000006</v>
      </c>
      <c r="K25" s="106">
        <f>IF(copas!K25="","",copas!K25)+TIME(0,AH25,0)</f>
        <v>0.55833333333333324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15</v>
      </c>
      <c r="AH25" s="113">
        <v>12</v>
      </c>
    </row>
    <row r="26" spans="1:34" s="46" customFormat="1" ht="20.25" customHeight="1" x14ac:dyDescent="0.2">
      <c r="A26" s="107" t="str">
        <f>IF(copas!A26="","",copas!A26)</f>
        <v>74</v>
      </c>
      <c r="B26" s="107" t="str">
        <f>IF(copas!B26="","",copas!B26)</f>
        <v>13</v>
      </c>
      <c r="C26" s="107" t="str">
        <f>IF(copas!C26="","",copas!C26)</f>
        <v>2252752653220003</v>
      </c>
      <c r="D26" s="107" t="str">
        <f>IF(copas!D26="","",copas!D26)</f>
        <v>S MUNFARID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0.28055555555555561</v>
      </c>
      <c r="K26" s="106">
        <f>IF(copas!K26="","",copas!K26)+TIME(0,AH26,0)</f>
        <v>0.55486111111111103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14</v>
      </c>
      <c r="AH26" s="113">
        <v>7</v>
      </c>
    </row>
    <row r="27" spans="1:34" s="46" customFormat="1" ht="20.25" customHeight="1" x14ac:dyDescent="0.2">
      <c r="A27" s="107" t="str">
        <f>IF(copas!A27="","",copas!A27)</f>
        <v>74</v>
      </c>
      <c r="B27" s="107" t="str">
        <f>IF(copas!B27="","",copas!B27)</f>
        <v>13</v>
      </c>
      <c r="C27" s="107" t="str">
        <f>IF(copas!C27="","",copas!C27)</f>
        <v>2252752653220003</v>
      </c>
      <c r="D27" s="107" t="str">
        <f>IF(copas!D27="","",copas!D27)</f>
        <v>S MUNFARID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0.27986111111111117</v>
      </c>
      <c r="K27" s="106">
        <f>IF(copas!K27="","",copas!K27)+TIME(0,AH27,0)</f>
        <v>0.47222222222222221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13</v>
      </c>
      <c r="AH27" s="113">
        <v>8</v>
      </c>
    </row>
    <row r="28" spans="1:34" ht="15" x14ac:dyDescent="0.25">
      <c r="A28" s="107" t="str">
        <f>IF(copas!A28="","",copas!A28)</f>
        <v>74</v>
      </c>
      <c r="B28" s="107" t="str">
        <f>IF(copas!B28="","",copas!B28)</f>
        <v>13</v>
      </c>
      <c r="C28" s="107" t="str">
        <f>IF(copas!C28="","",copas!C28)</f>
        <v>2252752653220003</v>
      </c>
      <c r="D28" s="107" t="str">
        <f>IF(copas!D28="","",copas!D28)</f>
        <v>S MUNFARID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0.28055555555555561</v>
      </c>
      <c r="K28" s="106">
        <f>IF(copas!K28="","",copas!K28)+TIME(0,AH28,0)</f>
        <v>0.51458333333333328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14</v>
      </c>
      <c r="AH28" s="46">
        <v>9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1</v>
      </c>
      <c r="AH29" s="46">
        <v>3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1</v>
      </c>
      <c r="AH30" s="46">
        <v>4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1" zoomScale="85" zoomScaleNormal="100" zoomScaleSheetLayoutView="85" workbookViewId="0">
      <selection activeCell="O2" sqref="O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v>43708</v>
      </c>
    </row>
    <row r="4" spans="1:27" x14ac:dyDescent="0.25">
      <c r="A4" s="5" t="s">
        <v>6</v>
      </c>
      <c r="B4" t="str">
        <f>": "&amp;Sheet1!B2</f>
        <v>: 13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S MUNFARID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0.27916666666666673</v>
      </c>
      <c r="D8" s="110">
        <f>IFERROR(IF(Sheet1!K2=0,"",Sheet1!K2),"")</f>
        <v>0.55486111111111103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0.2756944444444443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37</v>
      </c>
      <c r="W8" s="25">
        <f t="shared" ref="W8" si="1">IFERROR(VALUE(U8),"")</f>
        <v>6</v>
      </c>
      <c r="X8" s="6">
        <f t="shared" ref="X8" si="2">IFERROR(VALUE(V8),"")</f>
        <v>37</v>
      </c>
      <c r="Y8" s="26">
        <f t="shared" ref="Y8" si="3">IFERROR(J8*24,"")</f>
        <v>6.6166666666666636</v>
      </c>
      <c r="Z8" s="42">
        <f>IFERROR(D8-C8,"")</f>
        <v>0.2756944444444443</v>
      </c>
      <c r="AA8" s="7" t="str">
        <f>TEXT(Z8,"hh:mm")</f>
        <v>06:37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0.27986111111111117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0.1916666666666666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1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36</v>
      </c>
      <c r="W9" s="25">
        <f t="shared" ref="W9:X34" si="13">IFERROR(VALUE(U9),"")</f>
        <v>4</v>
      </c>
      <c r="X9" s="6">
        <f t="shared" si="13"/>
        <v>36</v>
      </c>
      <c r="Y9" s="26">
        <f t="shared" ref="Y9:Y34" si="14">IFERROR(J9*24,"")</f>
        <v>4.5999999999999979</v>
      </c>
      <c r="Z9" s="42">
        <f t="shared" ref="Z9:Z34" si="15">IFERROR(D9-C9,"")</f>
        <v>0.1916666666666666</v>
      </c>
      <c r="AA9" s="7" t="str">
        <f t="shared" ref="AA9:AA34" si="16">TEXT(Z9,"hh:mm")</f>
        <v>04:36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0.28055555555555561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0.23194444444444434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34</v>
      </c>
      <c r="W10" s="25">
        <f t="shared" si="13"/>
        <v>5</v>
      </c>
      <c r="X10" s="6">
        <f t="shared" si="13"/>
        <v>34</v>
      </c>
      <c r="Y10" s="26">
        <f t="shared" si="14"/>
        <v>5.5666666666666647</v>
      </c>
      <c r="Z10" s="42">
        <f t="shared" si="15"/>
        <v>0.23194444444444434</v>
      </c>
      <c r="AA10" s="7" t="str">
        <f t="shared" si="16"/>
        <v>05:34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0.27916666666666673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0.27430555555555541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35</v>
      </c>
      <c r="W11" s="25">
        <f t="shared" si="13"/>
        <v>6</v>
      </c>
      <c r="X11" s="6">
        <f t="shared" si="13"/>
        <v>35</v>
      </c>
      <c r="Y11" s="26">
        <f t="shared" si="14"/>
        <v>6.5833333333333304</v>
      </c>
      <c r="Z11" s="42">
        <f t="shared" si="15"/>
        <v>0.27430555555555541</v>
      </c>
      <c r="AA11" s="7" t="str">
        <f t="shared" si="16"/>
        <v>06:35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0.27986111111111117</v>
      </c>
      <c r="D12" s="110">
        <f>IFERROR(IF(Sheet1!K6=0,"",Sheet1!K6),"")</f>
        <v>0.55902777777777768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0.27916666666666651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42</v>
      </c>
      <c r="W12" s="25">
        <f t="shared" si="13"/>
        <v>6</v>
      </c>
      <c r="X12" s="6">
        <f t="shared" si="13"/>
        <v>42</v>
      </c>
      <c r="Y12" s="26">
        <f t="shared" si="14"/>
        <v>6.6999999999999957</v>
      </c>
      <c r="Z12" s="42">
        <f t="shared" si="15"/>
        <v>0.27916666666666651</v>
      </c>
      <c r="AA12" s="7" t="str">
        <f t="shared" si="16"/>
        <v>06:42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0.28055555555555561</v>
      </c>
      <c r="D13" s="110">
        <f>IFERROR(IF(Sheet1!K7=0,"",Sheet1!K7),"")</f>
        <v>0.55833333333333324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0.27777777777777762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40</v>
      </c>
      <c r="W13" s="25">
        <f t="shared" si="13"/>
        <v>6</v>
      </c>
      <c r="X13" s="6">
        <f t="shared" si="13"/>
        <v>40</v>
      </c>
      <c r="Y13" s="26">
        <f t="shared" si="14"/>
        <v>6.6666666666666625</v>
      </c>
      <c r="Z13" s="42">
        <f t="shared" si="15"/>
        <v>0.27777777777777762</v>
      </c>
      <c r="AA13" s="7" t="str">
        <f t="shared" si="16"/>
        <v>06:40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0.28125000000000006</v>
      </c>
      <c r="D14" s="110">
        <f>IFERROR(IF(Sheet1!K8=0,"",Sheet1!K8),"")</f>
        <v>0.55902777777777768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0.27777777777777762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40</v>
      </c>
      <c r="W14" s="25">
        <f t="shared" si="13"/>
        <v>6</v>
      </c>
      <c r="X14" s="6">
        <f t="shared" si="13"/>
        <v>40</v>
      </c>
      <c r="Y14" s="26">
        <f t="shared" si="14"/>
        <v>6.6666666666666625</v>
      </c>
      <c r="Z14" s="42">
        <f t="shared" si="15"/>
        <v>0.27777777777777762</v>
      </c>
      <c r="AA14" s="7" t="str">
        <f t="shared" si="16"/>
        <v>06:40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0.28055555555555561</v>
      </c>
      <c r="D15" s="110">
        <f>IFERROR(IF(Sheet1!K9=0,"",Sheet1!K9),"")</f>
        <v>0.47638888888888892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0.1958333333333333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42</v>
      </c>
      <c r="W15" s="25">
        <f t="shared" si="13"/>
        <v>4</v>
      </c>
      <c r="X15" s="6">
        <f t="shared" si="13"/>
        <v>42</v>
      </c>
      <c r="Y15" s="26">
        <f t="shared" si="14"/>
        <v>4.6999999999999993</v>
      </c>
      <c r="Z15" s="42">
        <f t="shared" si="15"/>
        <v>0.1958333333333333</v>
      </c>
      <c r="AA15" s="7" t="str">
        <f t="shared" si="16"/>
        <v>04:42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0.27986111111111117</v>
      </c>
      <c r="D16" s="110">
        <f>IFERROR(IF(Sheet1!K10=0,"",Sheet1!K10),"")</f>
        <v>0.51874999999999993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0.23888888888888876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44</v>
      </c>
      <c r="W16" s="25">
        <f t="shared" si="13"/>
        <v>5</v>
      </c>
      <c r="X16" s="6">
        <f t="shared" si="13"/>
        <v>44</v>
      </c>
      <c r="Y16" s="26">
        <f t="shared" si="14"/>
        <v>5.7333333333333307</v>
      </c>
      <c r="Z16" s="42">
        <f t="shared" si="15"/>
        <v>0.23888888888888876</v>
      </c>
      <c r="AA16" s="7" t="str">
        <f t="shared" si="16"/>
        <v>05:44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0.27916666666666673</v>
      </c>
      <c r="D17" s="110">
        <f>IFERROR(IF(Sheet1!K11=0,"",Sheet1!K11),"")</f>
        <v>0.56041666666666656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0.28124999999999983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45</v>
      </c>
      <c r="W17" s="25">
        <f t="shared" si="13"/>
        <v>6</v>
      </c>
      <c r="X17" s="6">
        <f t="shared" si="13"/>
        <v>45</v>
      </c>
      <c r="Y17" s="26">
        <f t="shared" si="14"/>
        <v>6.7499999999999964</v>
      </c>
      <c r="Z17" s="42">
        <f t="shared" si="15"/>
        <v>0.28124999999999983</v>
      </c>
      <c r="AA17" s="7" t="str">
        <f t="shared" si="16"/>
        <v>06:45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0.27986111111111117</v>
      </c>
      <c r="D18" s="110">
        <f>IFERROR(IF(Sheet1!K12=0,"",Sheet1!K12),"")</f>
        <v>0.55972222222222212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0.27986111111111095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43</v>
      </c>
      <c r="W18" s="25">
        <f t="shared" si="13"/>
        <v>6</v>
      </c>
      <c r="X18" s="6">
        <f t="shared" si="13"/>
        <v>43</v>
      </c>
      <c r="Y18" s="26">
        <f t="shared" si="14"/>
        <v>6.7166666666666632</v>
      </c>
      <c r="Z18" s="42">
        <f t="shared" si="15"/>
        <v>0.27986111111111095</v>
      </c>
      <c r="AA18" s="7" t="str">
        <f t="shared" si="16"/>
        <v>06:43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0.28055555555555561</v>
      </c>
      <c r="D19" s="110">
        <f>IFERROR(IF(Sheet1!K13=0,"",Sheet1!K13),"")</f>
        <v>0.55902777777777768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0.27847222222222207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41</v>
      </c>
      <c r="W19" s="25">
        <f t="shared" si="13"/>
        <v>6</v>
      </c>
      <c r="X19" s="6">
        <f t="shared" si="13"/>
        <v>41</v>
      </c>
      <c r="Y19" s="26">
        <f t="shared" si="14"/>
        <v>6.68333333333333</v>
      </c>
      <c r="Z19" s="42">
        <f t="shared" si="15"/>
        <v>0.27847222222222207</v>
      </c>
      <c r="AA19" s="7" t="str">
        <f t="shared" si="16"/>
        <v>06:41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0.28125000000000006</v>
      </c>
      <c r="D20" s="110">
        <f>IFERROR(IF(Sheet1!K14=0,"",Sheet1!K14),"")</f>
        <v>0.55833333333333324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0.27708333333333318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39</v>
      </c>
      <c r="W20" s="25">
        <f t="shared" si="13"/>
        <v>6</v>
      </c>
      <c r="X20" s="6">
        <f t="shared" si="13"/>
        <v>39</v>
      </c>
      <c r="Y20" s="26">
        <f t="shared" si="14"/>
        <v>6.6499999999999968</v>
      </c>
      <c r="Z20" s="42">
        <f t="shared" si="15"/>
        <v>0.27708333333333318</v>
      </c>
      <c r="AA20" s="7" t="str">
        <f t="shared" si="16"/>
        <v>06:39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0.28125000000000006</v>
      </c>
      <c r="D21" s="110">
        <f>IFERROR(IF(Sheet1!K15=0,"",Sheet1!K15),"")</f>
        <v>0.47638888888888892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0.19513888888888886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41</v>
      </c>
      <c r="W21" s="25">
        <f t="shared" si="13"/>
        <v>4</v>
      </c>
      <c r="X21" s="6">
        <f t="shared" si="13"/>
        <v>41</v>
      </c>
      <c r="Y21" s="26">
        <f t="shared" si="14"/>
        <v>4.6833333333333327</v>
      </c>
      <c r="Z21" s="42">
        <f t="shared" si="15"/>
        <v>0.19513888888888886</v>
      </c>
      <c r="AA21" s="7" t="str">
        <f t="shared" si="16"/>
        <v>04:41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0.27986111111111117</v>
      </c>
      <c r="D23" s="110">
        <f>IFERROR(IF(Sheet1!K17=0,"",Sheet1!K17),"")</f>
        <v>0.55069444444444438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0.2708333333333332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30</v>
      </c>
      <c r="W23" s="25">
        <f t="shared" si="13"/>
        <v>6</v>
      </c>
      <c r="X23" s="6">
        <f t="shared" si="13"/>
        <v>30</v>
      </c>
      <c r="Y23" s="26">
        <f t="shared" si="14"/>
        <v>6.4999999999999964</v>
      </c>
      <c r="Z23" s="42">
        <f t="shared" si="15"/>
        <v>0.2708333333333332</v>
      </c>
      <c r="AA23" s="7" t="str">
        <f t="shared" si="16"/>
        <v>06:30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0.27916666666666673</v>
      </c>
      <c r="D24" s="110">
        <f>IFERROR(IF(Sheet1!K18=0,"",Sheet1!K18),"")</f>
        <v>0.55972222222222212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0.28055555555555539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44</v>
      </c>
      <c r="W24" s="25">
        <f t="shared" si="13"/>
        <v>6</v>
      </c>
      <c r="X24" s="6">
        <f t="shared" si="13"/>
        <v>44</v>
      </c>
      <c r="Y24" s="26">
        <f t="shared" si="14"/>
        <v>6.733333333333329</v>
      </c>
      <c r="Z24" s="42">
        <f t="shared" si="15"/>
        <v>0.28055555555555539</v>
      </c>
      <c r="AA24" s="7" t="str">
        <f t="shared" si="16"/>
        <v>06:44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0.28055555555555561</v>
      </c>
      <c r="D25" s="110">
        <f>IFERROR(IF(Sheet1!K19=0,"",Sheet1!K19),"")</f>
        <v>0.55902777777777768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0.27847222222222207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41</v>
      </c>
      <c r="W25" s="25">
        <f t="shared" si="13"/>
        <v>6</v>
      </c>
      <c r="X25" s="6">
        <f t="shared" si="13"/>
        <v>41</v>
      </c>
      <c r="Y25" s="26">
        <f t="shared" si="14"/>
        <v>6.68333333333333</v>
      </c>
      <c r="Z25" s="42">
        <f t="shared" si="15"/>
        <v>0.27847222222222207</v>
      </c>
      <c r="AA25" s="7" t="str">
        <f t="shared" si="16"/>
        <v>06:41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0.27986111111111117</v>
      </c>
      <c r="D26" s="110">
        <f>IFERROR(IF(Sheet1!K20=0,"",Sheet1!K20),"")</f>
        <v>0.55833333333333324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0.27847222222222207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41</v>
      </c>
      <c r="W26" s="25">
        <f t="shared" si="13"/>
        <v>6</v>
      </c>
      <c r="X26" s="6">
        <f t="shared" si="13"/>
        <v>41</v>
      </c>
      <c r="Y26" s="26">
        <f t="shared" si="14"/>
        <v>6.68333333333333</v>
      </c>
      <c r="Z26" s="42">
        <f t="shared" si="15"/>
        <v>0.27847222222222207</v>
      </c>
      <c r="AA26" s="7" t="str">
        <f t="shared" si="16"/>
        <v>06:41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0.28055555555555561</v>
      </c>
      <c r="D27" s="110">
        <f>IFERROR(IF(Sheet1!K21=0,"",Sheet1!K21),"")</f>
        <v>0.47083333333333333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0.19027777777777771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34</v>
      </c>
      <c r="W27" s="25">
        <f t="shared" si="13"/>
        <v>4</v>
      </c>
      <c r="X27" s="6">
        <f t="shared" si="13"/>
        <v>34</v>
      </c>
      <c r="Y27" s="26">
        <f t="shared" si="14"/>
        <v>4.5666666666666647</v>
      </c>
      <c r="Z27" s="42">
        <f t="shared" si="15"/>
        <v>0.19027777777777771</v>
      </c>
      <c r="AA27" s="7" t="str">
        <f t="shared" si="16"/>
        <v>04:34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0.27986111111111117</v>
      </c>
      <c r="D28" s="110">
        <f>IFERROR(IF(Sheet1!K22=0,"",Sheet1!K22),"")</f>
        <v>0.51180555555555551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0.23194444444444434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34</v>
      </c>
      <c r="W28" s="25">
        <f t="shared" si="13"/>
        <v>5</v>
      </c>
      <c r="X28" s="6">
        <f t="shared" si="13"/>
        <v>34</v>
      </c>
      <c r="Y28" s="26">
        <f t="shared" si="14"/>
        <v>5.5666666666666647</v>
      </c>
      <c r="Z28" s="42">
        <f t="shared" si="15"/>
        <v>0.23194444444444434</v>
      </c>
      <c r="AA28" s="7" t="str">
        <f t="shared" si="16"/>
        <v>05:34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0.28055555555555561</v>
      </c>
      <c r="D29" s="110">
        <f>IFERROR(IF(Sheet1!K23=0,"",Sheet1!K23),"")</f>
        <v>0.55972222222222212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0.27916666666666651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42</v>
      </c>
      <c r="W29" s="25">
        <f t="shared" si="13"/>
        <v>6</v>
      </c>
      <c r="X29" s="6">
        <f t="shared" si="13"/>
        <v>42</v>
      </c>
      <c r="Y29" s="26">
        <f t="shared" si="14"/>
        <v>6.6999999999999957</v>
      </c>
      <c r="Z29" s="42">
        <f t="shared" si="15"/>
        <v>0.27916666666666651</v>
      </c>
      <c r="AA29" s="7" t="str">
        <f t="shared" si="16"/>
        <v>06:42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0.28125000000000006</v>
      </c>
      <c r="D30" s="110">
        <f>IFERROR(IF(Sheet1!K24=0,"",Sheet1!K24),"")</f>
        <v>0.55902777777777768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0.27777777777777762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40</v>
      </c>
      <c r="W30" s="25">
        <f t="shared" si="13"/>
        <v>6</v>
      </c>
      <c r="X30" s="6">
        <f t="shared" si="13"/>
        <v>40</v>
      </c>
      <c r="Y30" s="26">
        <f t="shared" si="14"/>
        <v>6.6666666666666625</v>
      </c>
      <c r="Z30" s="42">
        <f t="shared" si="15"/>
        <v>0.27777777777777762</v>
      </c>
      <c r="AA30" s="7" t="str">
        <f t="shared" si="16"/>
        <v>06:40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0.28125000000000006</v>
      </c>
      <c r="D31" s="110">
        <f>IFERROR(IF(Sheet1!K25=0,"",Sheet1!K25),"")</f>
        <v>0.55833333333333324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0.27708333333333318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39</v>
      </c>
      <c r="W31" s="25">
        <f t="shared" si="13"/>
        <v>6</v>
      </c>
      <c r="X31" s="6">
        <f t="shared" si="13"/>
        <v>39</v>
      </c>
      <c r="Y31" s="26">
        <f t="shared" si="14"/>
        <v>6.6499999999999968</v>
      </c>
      <c r="Z31" s="42">
        <f t="shared" si="15"/>
        <v>0.27708333333333318</v>
      </c>
      <c r="AA31" s="7" t="str">
        <f t="shared" si="16"/>
        <v>06:39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0.28055555555555561</v>
      </c>
      <c r="D32" s="110">
        <f>IFERROR(IF(Sheet1!K26=0,"",Sheet1!K26),"")</f>
        <v>0.55486111111111103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0.27430555555555541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>M32</f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35</v>
      </c>
      <c r="W32" s="25">
        <f t="shared" si="13"/>
        <v>6</v>
      </c>
      <c r="X32" s="6">
        <f t="shared" si="13"/>
        <v>35</v>
      </c>
      <c r="Y32" s="26">
        <f t="shared" si="14"/>
        <v>6.5833333333333304</v>
      </c>
      <c r="Z32" s="42">
        <f t="shared" si="15"/>
        <v>0.27430555555555541</v>
      </c>
      <c r="AA32" s="7" t="str">
        <f t="shared" si="16"/>
        <v>06:35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0.27986111111111117</v>
      </c>
      <c r="D33" s="110">
        <f>IFERROR(IF(Sheet1!K27=0,"",Sheet1!K27),"")</f>
        <v>0.47222222222222221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0.19236111111111104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37</v>
      </c>
      <c r="W33" s="25">
        <f t="shared" si="13"/>
        <v>4</v>
      </c>
      <c r="X33" s="6">
        <f t="shared" si="13"/>
        <v>37</v>
      </c>
      <c r="Y33" s="26">
        <f t="shared" si="14"/>
        <v>4.6166666666666654</v>
      </c>
      <c r="Z33" s="42">
        <f t="shared" si="15"/>
        <v>0.19236111111111104</v>
      </c>
      <c r="AA33" s="7" t="str">
        <f t="shared" si="16"/>
        <v>04:37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0.28055555555555561</v>
      </c>
      <c r="D34" s="110">
        <f>IFERROR(IF(Sheet1!K28=0,"",Sheet1!K28),"")</f>
        <v>0.51458333333333328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0.23402777777777767</v>
      </c>
      <c r="K34" s="39"/>
      <c r="L34" s="100">
        <f t="shared" si="17"/>
        <v>7</v>
      </c>
      <c r="M34" s="8">
        <f>IF(copas!F28="","",copas!F28)</f>
        <v>43708</v>
      </c>
      <c r="N34" s="14">
        <f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0">LEFT(J34,2)</f>
        <v>0,</v>
      </c>
      <c r="V34" s="33" t="str">
        <f t="shared" si="12"/>
        <v>37</v>
      </c>
      <c r="W34" s="27">
        <f t="shared" si="13"/>
        <v>0</v>
      </c>
      <c r="X34" s="28">
        <f t="shared" si="13"/>
        <v>37</v>
      </c>
      <c r="Y34" s="26">
        <f t="shared" si="14"/>
        <v>5.6166666666666636</v>
      </c>
      <c r="Z34" s="42">
        <f t="shared" si="15"/>
        <v>0.23402777777777767</v>
      </c>
      <c r="AA34" s="7" t="str">
        <f t="shared" si="16"/>
        <v>05:37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139:3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1013</v>
      </c>
      <c r="W35" s="35" t="str">
        <f>LEFT(V35,2)&amp;0</f>
        <v>100</v>
      </c>
      <c r="X35" s="19" t="str">
        <f>RIGHT(V35,1)</f>
        <v>3</v>
      </c>
      <c r="Y35" s="37">
        <f>SUM(Y8:Y34)</f>
        <v>158.88333333333333</v>
      </c>
      <c r="Z35" s="41">
        <f>SUM(Z8:Z34)</f>
        <v>6.620138888888885</v>
      </c>
      <c r="AA35" s="40"/>
    </row>
    <row r="36" spans="1:27" ht="16.5" thickBot="1" x14ac:dyDescent="0.3">
      <c r="L36" s="7"/>
      <c r="P36" s="123">
        <f>SUM(LEFT(P35,3),R36)</f>
        <v>137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138.66666666666666</v>
      </c>
      <c r="V36" s="129"/>
      <c r="W36" s="23">
        <f>W35/60</f>
        <v>1.6666666666666667</v>
      </c>
      <c r="X36" s="9" t="str">
        <f>X35</f>
        <v>3</v>
      </c>
      <c r="Y36" s="38">
        <f>U36</f>
        <v>138.66666666666666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">
        <v>114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0.27916666666666673</v>
      </c>
      <c r="D8" s="58"/>
      <c r="E8" s="58"/>
      <c r="F8" s="58">
        <f>IF(Sheet1!K2=0,"",Sheet1!K2)</f>
        <v>0.55486111111111103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0.27986111111111117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0.28055555555555561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0.27916666666666673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0.27986111111111117</v>
      </c>
      <c r="D12" s="58"/>
      <c r="E12" s="58"/>
      <c r="F12" s="58">
        <f>IF(Sheet1!K6=0,"",Sheet1!K6)</f>
        <v>0.55902777777777768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0.28055555555555561</v>
      </c>
      <c r="D13" s="58"/>
      <c r="E13" s="58"/>
      <c r="F13" s="58">
        <f>IF(Sheet1!K7=0,"",Sheet1!K7)</f>
        <v>0.55833333333333324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0.28125000000000006</v>
      </c>
      <c r="D14" s="58"/>
      <c r="E14" s="58"/>
      <c r="F14" s="58">
        <f>IF(Sheet1!K8=0,"",Sheet1!K8)</f>
        <v>0.55902777777777768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0.28055555555555561</v>
      </c>
      <c r="D15" s="58"/>
      <c r="E15" s="58"/>
      <c r="F15" s="58">
        <f>IF(Sheet1!K9=0,"",Sheet1!K9)</f>
        <v>0.47638888888888892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0.27986111111111117</v>
      </c>
      <c r="D16" s="58"/>
      <c r="E16" s="58"/>
      <c r="F16" s="58">
        <f>IF(Sheet1!K10=0,"",Sheet1!K10)</f>
        <v>0.51874999999999993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0.27916666666666673</v>
      </c>
      <c r="D17" s="58"/>
      <c r="E17" s="58"/>
      <c r="F17" s="58">
        <f>IF(Sheet1!K11=0,"",Sheet1!K11)</f>
        <v>0.56041666666666656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0.27986111111111117</v>
      </c>
      <c r="D18" s="58"/>
      <c r="E18" s="58"/>
      <c r="F18" s="58">
        <f>IF(Sheet1!K12=0,"",Sheet1!K12)</f>
        <v>0.55972222222222212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0.28055555555555561</v>
      </c>
      <c r="D19" s="58"/>
      <c r="E19" s="58"/>
      <c r="F19" s="58">
        <f>IF(Sheet1!K13=0,"",Sheet1!K13)</f>
        <v>0.55902777777777768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0.28125000000000006</v>
      </c>
      <c r="D20" s="58"/>
      <c r="E20" s="58"/>
      <c r="F20" s="58">
        <f>IF(Sheet1!K14=0,"",Sheet1!K14)</f>
        <v>0.55833333333333324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0.28125000000000006</v>
      </c>
      <c r="D21" s="58"/>
      <c r="E21" s="58"/>
      <c r="F21" s="58">
        <f>IF(Sheet1!K15=0,"",Sheet1!K15)</f>
        <v>0.47638888888888892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0.27986111111111117</v>
      </c>
      <c r="D23" s="58"/>
      <c r="E23" s="58"/>
      <c r="F23" s="58">
        <f>IF(Sheet1!K17=0,"",Sheet1!K17)</f>
        <v>0.55069444444444438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0.27916666666666673</v>
      </c>
      <c r="D24" s="58"/>
      <c r="E24" s="58"/>
      <c r="F24" s="58">
        <f>IF(Sheet1!K18=0,"",Sheet1!K18)</f>
        <v>0.55972222222222212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0.28055555555555561</v>
      </c>
      <c r="D25" s="58"/>
      <c r="E25" s="58"/>
      <c r="F25" s="58">
        <f>IF(Sheet1!K19=0,"",Sheet1!K19)</f>
        <v>0.55902777777777768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0.27986111111111117</v>
      </c>
      <c r="D26" s="58"/>
      <c r="E26" s="58"/>
      <c r="F26" s="58">
        <f>IF(Sheet1!K20=0,"",Sheet1!K20)</f>
        <v>0.55833333333333324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0.28055555555555561</v>
      </c>
      <c r="D27" s="58"/>
      <c r="E27" s="58"/>
      <c r="F27" s="58">
        <f>IF(Sheet1!K21=0,"",Sheet1!K21)</f>
        <v>0.47083333333333333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0.27986111111111117</v>
      </c>
      <c r="D28" s="58"/>
      <c r="E28" s="58"/>
      <c r="F28" s="58">
        <f>IF(Sheet1!K22=0,"",Sheet1!K22)</f>
        <v>0.51180555555555551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0.28055555555555561</v>
      </c>
      <c r="D29" s="58"/>
      <c r="E29" s="58"/>
      <c r="F29" s="58">
        <f>IF(Sheet1!K23=0,"",Sheet1!K23)</f>
        <v>0.55972222222222212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0.28125000000000006</v>
      </c>
      <c r="D30" s="58"/>
      <c r="E30" s="58"/>
      <c r="F30" s="58">
        <f>IF(Sheet1!K24=0,"",Sheet1!K24)</f>
        <v>0.55902777777777768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0.28125000000000006</v>
      </c>
      <c r="D31" s="58"/>
      <c r="E31" s="58"/>
      <c r="F31" s="58">
        <f>IF(Sheet1!K25=0,"",Sheet1!K25)</f>
        <v>0.55833333333333324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0.28055555555555561</v>
      </c>
      <c r="D32" s="58"/>
      <c r="E32" s="58"/>
      <c r="F32" s="58">
        <f>IF(Sheet1!K26=0,"",Sheet1!K26)</f>
        <v>0.55486111111111103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0.27986111111111117</v>
      </c>
      <c r="D33" s="58"/>
      <c r="E33" s="58"/>
      <c r="F33" s="58">
        <f>IF(Sheet1!K27=0,"",Sheet1!K27)</f>
        <v>0.47222222222222221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0.28055555555555561</v>
      </c>
      <c r="D34" s="58"/>
      <c r="E34" s="58"/>
      <c r="F34" s="58">
        <f>IF(Sheet1!K28=0,"",Sheet1!K28)</f>
        <v>0.51458333333333328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13.833333333333334</v>
      </c>
      <c r="T36" s="134"/>
      <c r="U36" s="85">
        <f>U35/60</f>
        <v>13.833333333333334</v>
      </c>
      <c r="V36" s="50" t="str">
        <f>V35</f>
        <v>3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2019-10-03T08:27:11Z</cp:lastPrinted>
  <dcterms:created xsi:type="dcterms:W3CDTF">2016-12-02T09:51:38Z</dcterms:created>
  <dcterms:modified xsi:type="dcterms:W3CDTF">2019-10-03T08:27:41Z</dcterms:modified>
</cp:coreProperties>
</file>