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8E323161-57E6-4567-A2DA-461216C817F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2" l="1"/>
  <c r="I13" i="2"/>
  <c r="I20" i="2"/>
  <c r="I21" i="2"/>
  <c r="I28" i="2"/>
  <c r="I29" i="2"/>
  <c r="R3" i="4"/>
  <c r="I9" i="2" s="1"/>
  <c r="R4" i="4"/>
  <c r="I10" i="2" s="1"/>
  <c r="Q10" i="2" s="1"/>
  <c r="R5" i="4"/>
  <c r="I11" i="2" s="1"/>
  <c r="P11" i="2" s="1"/>
  <c r="R6" i="4"/>
  <c r="R7" i="4"/>
  <c r="R8" i="4"/>
  <c r="I14" i="2" s="1"/>
  <c r="Q14" i="2" s="1"/>
  <c r="R9" i="4"/>
  <c r="I15" i="2" s="1"/>
  <c r="P15" i="2" s="1"/>
  <c r="R10" i="4"/>
  <c r="I16" i="2" s="1"/>
  <c r="R11" i="4"/>
  <c r="I17" i="2" s="1"/>
  <c r="R12" i="4"/>
  <c r="I18" i="2" s="1"/>
  <c r="Q18" i="2" s="1"/>
  <c r="R13" i="4"/>
  <c r="I19" i="2" s="1"/>
  <c r="P19" i="2" s="1"/>
  <c r="R14" i="4"/>
  <c r="R15" i="4"/>
  <c r="R16" i="4"/>
  <c r="I22" i="2" s="1"/>
  <c r="Q22" i="2" s="1"/>
  <c r="R17" i="4"/>
  <c r="I23" i="2" s="1"/>
  <c r="P23" i="2" s="1"/>
  <c r="R18" i="4"/>
  <c r="I24" i="2" s="1"/>
  <c r="R19" i="4"/>
  <c r="I25" i="2" s="1"/>
  <c r="R20" i="4"/>
  <c r="I26" i="2" s="1"/>
  <c r="Q26" i="2" s="1"/>
  <c r="R21" i="4"/>
  <c r="I27" i="2" s="1"/>
  <c r="P27" i="2" s="1"/>
  <c r="R22" i="4"/>
  <c r="R23" i="4"/>
  <c r="R24" i="4"/>
  <c r="I30" i="2" s="1"/>
  <c r="Q30" i="2" s="1"/>
  <c r="R25" i="4"/>
  <c r="I31" i="2" s="1"/>
  <c r="P31" i="2" s="1"/>
  <c r="R26" i="4"/>
  <c r="I32" i="2" s="1"/>
  <c r="R27" i="4"/>
  <c r="I33" i="2" s="1"/>
  <c r="Q33" i="2" s="1"/>
  <c r="R28" i="4"/>
  <c r="I34" i="2" s="1"/>
  <c r="Q34" i="2" s="1"/>
  <c r="R29" i="4"/>
  <c r="R30" i="4"/>
  <c r="R2" i="4"/>
  <c r="I8" i="2" s="1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3" i="2"/>
  <c r="P18" i="2"/>
  <c r="Q31" i="2"/>
  <c r="Q15" i="2"/>
  <c r="P35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4" i="4"/>
  <c r="M7" i="4"/>
  <c r="M15" i="4"/>
  <c r="M19" i="4"/>
  <c r="M24" i="4"/>
  <c r="M27" i="4"/>
  <c r="M29" i="4"/>
  <c r="M5" i="4" l="1"/>
  <c r="M21" i="4"/>
  <c r="M13" i="4"/>
  <c r="M20" i="4"/>
  <c r="M12" i="4"/>
  <c r="S31" i="2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28" i="2" l="1"/>
  <c r="AA28" i="2" s="1"/>
  <c r="Z27" i="2"/>
  <c r="AA27" i="2" s="1"/>
  <c r="Z15" i="2"/>
  <c r="AA15" i="2" s="1"/>
  <c r="V30" i="2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<sst xmlns="http://schemas.openxmlformats.org/spreadsheetml/2006/main" count="834" uniqueCount="158">
  <si>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</si>
  <si>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</si>
  <si>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</si>
  <si>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</si>
  <si>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</si>
  <si>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</si>
  <si>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</si>
  <si>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</si>
  <si>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</si>
  <si>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</si>
  <si>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</si>
  <si>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</si>
  <si>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</si>
  <si>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</si>
  <si>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</si>
  <si>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</si>
  <si>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</si>
  <si>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</si>
  <si>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</si>
  <si>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</si>
  <si>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</si>
  <si>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</si>
  <si>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</si>
  <si>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</si>
  <si>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</si>
  <si>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</si>
  <si>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</si>
  <si>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</si>
  <si>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</si>
  <si>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</si>
  <si>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</si>
  <si>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</si>
  <si>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</si>
  <si>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</si>
  <si>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</si>
  <si>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</si>
  <si>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</si>
  <si>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</si>
  <si>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</si>
  <si>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</si>
  <si>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</si>
  <si>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</si>
  <si>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</si>
  <si>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</si>
  <si>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</si>
  <si>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</si>
  <si>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</si>
  <si>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</si>
  <si>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</si>
  <si>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</si>
  <si>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</si>
  <si>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</si>
  <si>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</si>
  <si>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</si>
  <si>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</si>
  <si>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</si>
  <si>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</si>
  <si>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</si>
  <si>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</si>
  <si>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</si>
  <si>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</si>
  <si>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</si>
  <si>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</si>
  <si>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</si>
  <si>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</si>
  <si>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</si>
  <si>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</si>
  <si>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</si>
  <si>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</si>
  <si>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</si>
  <si>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</si>
  <si>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</si>
  <si>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</si>
  <si>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</si>
  <si>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</si>
  <si>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</si>
  <si>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</si>
  <si>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</si>
  <si>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</si>
  <si>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</si>
  <si>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</si>
  <si>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</si>
  <si>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</si>
  <si>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</si>
  <si>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</si>
  <si>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</si>
  <si>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</si>
  <si>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</si>
  <si>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</si>
  <si>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</si>
  <si>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</si>
  <si>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</si>
  <si>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</si>
  <si>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</si>
  <si>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</si>
  <si>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</si>
  <si>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</si>
  <si>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</si>
  <si>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</si>
  <si>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</si>
  <si>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</si>
  <si>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</si>
  <si>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</si>
  <si>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</si>
  <si>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</si>
  <si>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</si>
  <si>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</si>
  <si>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</si>
  <si>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</si>
  <si>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</si>
  <si>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</si>
  <si>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</si>
  <si>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</si>
  <si>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</si>
  <si>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</si>
  <si>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06:48</t>
  </si>
  <si>
    <t>13:36</t>
  </si>
  <si>
    <t>11:11</t>
  </si>
  <si>
    <t>13:30</t>
  </si>
  <si>
    <t>06:09</t>
  </si>
  <si>
    <t>13:33</t>
  </si>
  <si>
    <t>30/08/2019</t>
  </si>
  <si>
    <t>06:38</t>
  </si>
  <si>
    <t>31/08/2019</t>
  </si>
  <si>
    <t>HUT RI 74</t>
  </si>
  <si>
    <t>66</t>
  </si>
  <si>
    <t>05</t>
  </si>
  <si>
    <t>8747755657300012</t>
  </si>
  <si>
    <t>CHAYUL MUA</t>
  </si>
  <si>
    <t>06:12</t>
  </si>
  <si>
    <t>13:01</t>
  </si>
  <si>
    <t>06:50</t>
  </si>
  <si>
    <t>13:49</t>
  </si>
  <si>
    <t>06:51</t>
  </si>
  <si>
    <t>12:39</t>
  </si>
  <si>
    <t>06:08</t>
  </si>
  <si>
    <t>13:35</t>
  </si>
  <si>
    <t>06:15</t>
  </si>
  <si>
    <t>13:44</t>
  </si>
  <si>
    <t>06:33</t>
  </si>
  <si>
    <t>13:08</t>
  </si>
  <si>
    <t>13:31</t>
  </si>
  <si>
    <t>06:11</t>
  </si>
  <si>
    <t>06:05</t>
  </si>
  <si>
    <t>06:13</t>
  </si>
  <si>
    <t>14:20</t>
  </si>
  <si>
    <t>06:21</t>
  </si>
  <si>
    <t>13:29</t>
  </si>
  <si>
    <t>06:01</t>
  </si>
  <si>
    <t>13:04</t>
  </si>
  <si>
    <t>06:14</t>
  </si>
  <si>
    <t>13:39</t>
  </si>
  <si>
    <t>11:08</t>
  </si>
  <si>
    <t>06:53</t>
  </si>
  <si>
    <t>12:09</t>
  </si>
  <si>
    <t>06:10</t>
  </si>
  <si>
    <t>13:32</t>
  </si>
  <si>
    <t>12:06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</si>
</sst>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125</v>
      </c>
      <c r="B2" s="128" t="s">
        <v>126</v>
      </c>
      <c r="C2" s="128" t="s">
        <v>127</v>
      </c>
      <c r="D2" s="128" t="s">
        <v>128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129</v>
      </c>
      <c r="K2" s="128" t="s">
        <v>130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0.28402777777777782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125</v>
      </c>
      <c r="B3" s="128" t="s">
        <v>126</v>
      </c>
      <c r="C3" s="128" t="s">
        <v>127</v>
      </c>
      <c r="D3" s="128" t="s">
        <v>128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131</v>
      </c>
      <c r="K3" s="128" t="s">
        <v>132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0.29097222222222219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125</v>
      </c>
      <c r="B4" s="128" t="s">
        <v>126</v>
      </c>
      <c r="C4" s="128" t="s">
        <v>127</v>
      </c>
      <c r="D4" s="128" t="s">
        <v>128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133</v>
      </c>
      <c r="K4" s="128" t="s">
        <v>134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0.2416666666666667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125</v>
      </c>
      <c r="B5" s="128" t="s">
        <v>126</v>
      </c>
      <c r="C5" s="128" t="s">
        <v>127</v>
      </c>
      <c r="D5" s="128" t="s">
        <v>128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115</v>
      </c>
      <c r="K5" s="128" t="s">
        <v>116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0.28333333333333333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125</v>
      </c>
      <c r="B6" s="128" t="s">
        <v>126</v>
      </c>
      <c r="C6" s="128" t="s">
        <v>127</v>
      </c>
      <c r="D6" s="128" t="s">
        <v>128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135</v>
      </c>
      <c r="K6" s="128" t="s">
        <v>136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0.31041666666666662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125</v>
      </c>
      <c r="B7" s="128" t="s">
        <v>126</v>
      </c>
      <c r="C7" s="128" t="s">
        <v>127</v>
      </c>
      <c r="D7" s="128" t="s">
        <v>128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137</v>
      </c>
      <c r="K7" s="128" t="s">
        <v>138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0.3118055555555555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125</v>
      </c>
      <c r="B8" s="128" t="s">
        <v>126</v>
      </c>
      <c r="C8" s="128" t="s">
        <v>127</v>
      </c>
      <c r="D8" s="128" t="s">
        <v>128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139</v>
      </c>
      <c r="K8" s="128" t="s">
        <v>140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0.27430555555555552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125</v>
      </c>
      <c r="B9" s="128" t="s">
        <v>126</v>
      </c>
      <c r="C9" s="128" t="s">
        <v>127</v>
      </c>
      <c r="D9" s="128" t="s">
        <v>128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131</v>
      </c>
      <c r="K9" s="128" t="s">
        <v>117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0.18125000000000002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125</v>
      </c>
      <c r="B10" s="128" t="s">
        <v>126</v>
      </c>
      <c r="C10" s="128" t="s">
        <v>127</v>
      </c>
      <c r="D10" s="128" t="s">
        <v>128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115</v>
      </c>
      <c r="K10" s="128" t="s">
        <v>141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0.27986111111111112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125</v>
      </c>
      <c r="B11" s="128" t="s">
        <v>126</v>
      </c>
      <c r="C11" s="128" t="s">
        <v>127</v>
      </c>
      <c r="D11" s="128" t="s">
        <v>128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139</v>
      </c>
      <c r="K11" s="128" t="s">
        <v>118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0.28958333333333336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125</v>
      </c>
      <c r="B12" s="128" t="s">
        <v>126</v>
      </c>
      <c r="C12" s="128" t="s">
        <v>127</v>
      </c>
      <c r="D12" s="128" t="s">
        <v>128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142</v>
      </c>
      <c r="K12" s="128" t="s">
        <v>132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0.31805555555555548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125</v>
      </c>
      <c r="B13" s="128" t="s">
        <v>126</v>
      </c>
      <c r="C13" s="128" t="s">
        <v>127</v>
      </c>
      <c r="D13" s="128" t="s">
        <v>128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143</v>
      </c>
      <c r="K13" s="128" t="s">
        <v>140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0.29374999999999996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125</v>
      </c>
      <c r="B14" s="128" t="s">
        <v>126</v>
      </c>
      <c r="C14" s="128" t="s">
        <v>127</v>
      </c>
      <c r="D14" s="128" t="s">
        <v>128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144</v>
      </c>
      <c r="K14" s="128" t="s">
        <v>145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0.33819444444444441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125</v>
      </c>
      <c r="B15" s="128" t="s">
        <v>126</v>
      </c>
      <c r="C15" s="128" t="s">
        <v>127</v>
      </c>
      <c r="D15" s="128" t="s">
        <v>128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146</v>
      </c>
      <c r="K15" s="128" t="s">
        <v>147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0.29722222222222222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125</v>
      </c>
      <c r="B16" s="128" t="s">
        <v>126</v>
      </c>
      <c r="C16" s="128" t="s">
        <v>127</v>
      </c>
      <c r="D16" s="128" t="s">
        <v>128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/>
      <c r="K16" s="128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125</v>
      </c>
      <c r="B17" s="128" t="s">
        <v>126</v>
      </c>
      <c r="C17" s="128" t="s">
        <v>127</v>
      </c>
      <c r="D17" s="128" t="s">
        <v>128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148</v>
      </c>
      <c r="K17" s="128" t="s">
        <v>149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0.29374999999999996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125</v>
      </c>
      <c r="B18" s="128" t="s">
        <v>126</v>
      </c>
      <c r="C18" s="128" t="s">
        <v>127</v>
      </c>
      <c r="D18" s="128" t="s">
        <v>128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150</v>
      </c>
      <c r="K18" s="128" t="s">
        <v>118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0.30277777777777776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125</v>
      </c>
      <c r="B19" s="128" t="s">
        <v>126</v>
      </c>
      <c r="C19" s="128" t="s">
        <v>127</v>
      </c>
      <c r="D19" s="128" t="s">
        <v>128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115</v>
      </c>
      <c r="K19" s="128" t="s">
        <v>151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0.28541666666666665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125</v>
      </c>
      <c r="B20" s="128" t="s">
        <v>126</v>
      </c>
      <c r="C20" s="128" t="s">
        <v>127</v>
      </c>
      <c r="D20" s="128" t="s">
        <v>128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137</v>
      </c>
      <c r="K20" s="128" t="s">
        <v>147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0.30138888888888887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125</v>
      </c>
      <c r="B21" s="128" t="s">
        <v>126</v>
      </c>
      <c r="C21" s="128" t="s">
        <v>127</v>
      </c>
      <c r="D21" s="128" t="s">
        <v>128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139</v>
      </c>
      <c r="K21" s="128" t="s">
        <v>152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0.19097222222222221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125</v>
      </c>
      <c r="B22" s="128" t="s">
        <v>126</v>
      </c>
      <c r="C22" s="128" t="s">
        <v>127</v>
      </c>
      <c r="D22" s="128" t="s">
        <v>128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153</v>
      </c>
      <c r="K22" s="128" t="s">
        <v>154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0.21944444444444444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125</v>
      </c>
      <c r="B23" s="128" t="s">
        <v>126</v>
      </c>
      <c r="C23" s="128" t="s">
        <v>127</v>
      </c>
      <c r="D23" s="128" t="s">
        <v>128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119</v>
      </c>
      <c r="K23" s="128" t="s">
        <v>118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0.30624999999999997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125</v>
      </c>
      <c r="B24" s="128" t="s">
        <v>126</v>
      </c>
      <c r="C24" s="128" t="s">
        <v>127</v>
      </c>
      <c r="D24" s="128" t="s">
        <v>128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155</v>
      </c>
      <c r="K24" s="128" t="s">
        <v>141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0.30624999999999997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125</v>
      </c>
      <c r="B25" s="128" t="s">
        <v>126</v>
      </c>
      <c r="C25" s="128" t="s">
        <v>127</v>
      </c>
      <c r="D25" s="128" t="s">
        <v>128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142</v>
      </c>
      <c r="K25" s="128" t="s">
        <v>120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0.30694444444444441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125</v>
      </c>
      <c r="B26" s="128" t="s">
        <v>126</v>
      </c>
      <c r="C26" s="128" t="s">
        <v>127</v>
      </c>
      <c r="D26" s="128" t="s">
        <v>128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142</v>
      </c>
      <c r="K26" s="128" t="s">
        <v>156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0.30624999999999997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125</v>
      </c>
      <c r="B27" s="128" t="s">
        <v>126</v>
      </c>
      <c r="C27" s="128" t="s">
        <v>127</v>
      </c>
      <c r="D27" s="128" t="s">
        <v>128</v>
      </c>
      <c r="E27" s="128" t="s">
        <v>3</v>
      </c>
      <c r="F27" s="128" t="s">
        <v>121</v>
      </c>
      <c r="G27" s="128" t="s">
        <v>78</v>
      </c>
      <c r="H27" s="128" t="s">
        <v>81</v>
      </c>
      <c r="I27" s="128" t="s">
        <v>113</v>
      </c>
      <c r="J27" s="128" t="s">
        <v>122</v>
      </c>
      <c r="K27" s="128" t="s">
        <v>120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0.28819444444444448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125</v>
      </c>
      <c r="B28" s="128" t="s">
        <v>126</v>
      </c>
      <c r="C28" s="128" t="s">
        <v>127</v>
      </c>
      <c r="D28" s="128" t="s">
        <v>128</v>
      </c>
      <c r="E28" s="128" t="s">
        <v>3</v>
      </c>
      <c r="F28" s="128" t="s">
        <v>123</v>
      </c>
      <c r="G28" s="128" t="s">
        <v>79</v>
      </c>
      <c r="H28" s="128" t="s">
        <v>81</v>
      </c>
      <c r="I28" s="128" t="s">
        <v>114</v>
      </c>
      <c r="J28" s="128" t="s">
        <v>131</v>
      </c>
      <c r="K28" s="128" t="s">
        <v>157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0.21944444444444444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66</v>
      </c>
      <c r="B2" s="88" t="str">
        <f>IF(copasnamajadwal!B2="","",copasnamajadwal!B2)</f>
        <v>05</v>
      </c>
      <c r="C2" s="88" t="str">
        <f>IF(copasnamajadwal!C2="","",copasnamajadwal!C2)</f>
        <v>8747755657300012</v>
      </c>
      <c r="D2" s="88" t="str">
        <f>IF(copasnamajadwal!D2="","",copasnamajadwal!D2)</f>
        <v>CHAYUL MUA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0.2590277777777778</v>
      </c>
      <c r="K2" s="98">
        <f>IF(copasnamajadwal!K2="","",copasnamajadwal!K2)+TIME(0,AH2,0)</f>
        <v>0.54375000000000007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0.28402777777777782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66</v>
      </c>
      <c r="B3" s="88" t="str">
        <f>IF(copasnamajadwal!B3="","",copasnamajadwal!B3)</f>
        <v>05</v>
      </c>
      <c r="C3" s="88" t="str">
        <f>IF(copasnamajadwal!C3="","",copasnamajadwal!C3)</f>
        <v>8747755657300012</v>
      </c>
      <c r="D3" s="88" t="str">
        <f>IF(copasnamajadwal!D3="","",copasnamajadwal!D3)</f>
        <v>CHAYUL MUA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0.28541666666666665</v>
      </c>
      <c r="K3" s="98">
        <f>IF(copasnamajadwal!K3="","",copasnamajadwal!K3)+TIME(0,AH3,0)</f>
        <v>0.57638888888888884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0.29097222222222219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66</v>
      </c>
      <c r="B4" s="88" t="str">
        <f>IF(copasnamajadwal!B4="","",copasnamajadwal!B4)</f>
        <v>05</v>
      </c>
      <c r="C4" s="88" t="str">
        <f>IF(copasnamajadwal!C4="","",copasnamajadwal!C4)</f>
        <v>8747755657300012</v>
      </c>
      <c r="D4" s="88" t="str">
        <f>IF(copasnamajadwal!D4="","",copasnamajadwal!D4)</f>
        <v>CHAYUL MUA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0.28611111111111109</v>
      </c>
      <c r="K4" s="98">
        <f>IF(copasnamajadwal!K4="","",copasnamajadwal!K4)+TIME(0,AH4,0)</f>
        <v>0.52847222222222223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0.2416666666666667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66</v>
      </c>
      <c r="B5" s="88" t="str">
        <f>IF(copasnamajadwal!B5="","",copasnamajadwal!B5)</f>
        <v>05</v>
      </c>
      <c r="C5" s="88" t="str">
        <f>IF(copasnamajadwal!C5="","",copasnamajadwal!C5)</f>
        <v>8747755657300012</v>
      </c>
      <c r="D5" s="88" t="str">
        <f>IF(copasnamajadwal!D5="","",copasnamajadwal!D5)</f>
        <v>CHAYUL MUA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0.28402777777777777</v>
      </c>
      <c r="K5" s="98">
        <f>IF(copasnamajadwal!K5="","",copasnamajadwal!K5)+TIME(0,AH5,0)</f>
        <v>0.56805555555555554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0.28333333333333333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66</v>
      </c>
      <c r="B6" s="88" t="str">
        <f>IF(copasnamajadwal!B6="","",copasnamajadwal!B6)</f>
        <v>05</v>
      </c>
      <c r="C6" s="88" t="str">
        <f>IF(copasnamajadwal!C6="","",copasnamajadwal!C6)</f>
        <v>8747755657300012</v>
      </c>
      <c r="D6" s="88" t="str">
        <f>IF(copasnamajadwal!D6="","",copasnamajadwal!D6)</f>
        <v>CHAYUL MUA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0.25763888888888892</v>
      </c>
      <c r="K6" s="98">
        <f>IF(copasnamajadwal!K6="","",copasnamajadwal!K6)+TIME(0,AH6,0)</f>
        <v>0.56805555555555554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0.31041666666666662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66</v>
      </c>
      <c r="B7" s="88" t="str">
        <f>IF(copasnamajadwal!B7="","",copasnamajadwal!B7)</f>
        <v>05</v>
      </c>
      <c r="C7" s="88" t="str">
        <f>IF(copasnamajadwal!C7="","",copasnamajadwal!C7)</f>
        <v>8747755657300012</v>
      </c>
      <c r="D7" s="88" t="str">
        <f>IF(copasnamajadwal!D7="","",copasnamajadwal!D7)</f>
        <v>CHAYUL MUA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0.26111111111111113</v>
      </c>
      <c r="K7" s="98">
        <f>IF(copasnamajadwal!K7="","",copasnamajadwal!K7)+TIME(0,AH7,0)</f>
        <v>0.57361111111111107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0.3118055555555555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66</v>
      </c>
      <c r="B8" s="88" t="str">
        <f>IF(copasnamajadwal!B8="","",copasnamajadwal!B8)</f>
        <v>05</v>
      </c>
      <c r="C8" s="88" t="str">
        <f>IF(copasnamajadwal!C8="","",copasnamajadwal!C8)</f>
        <v>8747755657300012</v>
      </c>
      <c r="D8" s="88" t="str">
        <f>IF(copasnamajadwal!D8="","",copasnamajadwal!D8)</f>
        <v>CHAYUL MUA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0.27430555555555552</v>
      </c>
      <c r="K8" s="98">
        <f>IF(copasnamajadwal!K8="","",copasnamajadwal!K8)+TIME(0,AH8,0)</f>
        <v>0.54999999999999993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0.27430555555555552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66</v>
      </c>
      <c r="B9" s="88" t="str">
        <f>IF(copasnamajadwal!B9="","",copasnamajadwal!B9)</f>
        <v>05</v>
      </c>
      <c r="C9" s="88" t="str">
        <f>IF(copasnamajadwal!C9="","",copasnamajadwal!C9)</f>
        <v>8747755657300012</v>
      </c>
      <c r="D9" s="88" t="str">
        <f>IF(copasnamajadwal!D9="","",copasnamajadwal!D9)</f>
        <v>CHAYUL MUA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0.28541666666666665</v>
      </c>
      <c r="K9" s="98">
        <f>IF(copasnamajadwal!K9="","",copasnamajadwal!K9)+TIME(0,AH9,0)</f>
        <v>0.46944444444444444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0.18125000000000002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66</v>
      </c>
      <c r="B10" s="88" t="str">
        <f>IF(copasnamajadwal!B10="","",copasnamajadwal!B10)</f>
        <v>05</v>
      </c>
      <c r="C10" s="88" t="str">
        <f>IF(copasnamajadwal!C10="","",copasnamajadwal!C10)</f>
        <v>8747755657300012</v>
      </c>
      <c r="D10" s="88" t="str">
        <f>IF(copasnamajadwal!D10="","",copasnamajadwal!D10)</f>
        <v>CHAYUL MUA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0.28402777777777777</v>
      </c>
      <c r="K10" s="98">
        <f>IF(copasnamajadwal!K10="","",copasnamajadwal!K10)+TIME(0,AH10,0)</f>
        <v>0.56527777777777777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0.27986111111111112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66</v>
      </c>
      <c r="B11" s="88" t="str">
        <f>IF(copasnamajadwal!B11="","",copasnamajadwal!B11)</f>
        <v>05</v>
      </c>
      <c r="C11" s="88" t="str">
        <f>IF(copasnamajadwal!C11="","",copasnamajadwal!C11)</f>
        <v>8747755657300012</v>
      </c>
      <c r="D11" s="88" t="str">
        <f>IF(copasnamajadwal!D11="","",copasnamajadwal!D11)</f>
        <v>CHAYUL MUA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0.27361111111111108</v>
      </c>
      <c r="K11" s="98">
        <f>IF(copasnamajadwal!K11="","",copasnamajadwal!K11)+TIME(0,AH11,0)</f>
        <v>0.56388888888888888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0.28958333333333336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66</v>
      </c>
      <c r="B12" s="88" t="str">
        <f>IF(copasnamajadwal!B12="","",copasnamajadwal!B12)</f>
        <v>05</v>
      </c>
      <c r="C12" s="88" t="str">
        <f>IF(copasnamajadwal!C12="","",copasnamajadwal!C12)</f>
        <v>8747755657300012</v>
      </c>
      <c r="D12" s="88" t="str">
        <f>IF(copasnamajadwal!D12="","",copasnamajadwal!D12)</f>
        <v>CHAYUL MUA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0.25833333333333336</v>
      </c>
      <c r="K12" s="98">
        <f>IF(copasnamajadwal!K12="","",copasnamajadwal!K12)+TIME(0,AH12,0)</f>
        <v>0.57638888888888884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0.31805555555555548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66</v>
      </c>
      <c r="B13" s="88" t="str">
        <f>IF(copasnamajadwal!B13="","",copasnamajadwal!B13)</f>
        <v>05</v>
      </c>
      <c r="C13" s="88" t="str">
        <f>IF(copasnamajadwal!C13="","",copasnamajadwal!C13)</f>
        <v>8747755657300012</v>
      </c>
      <c r="D13" s="88" t="str">
        <f>IF(copasnamajadwal!D13="","",copasnamajadwal!D13)</f>
        <v>CHAYUL MUA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0.25416666666666665</v>
      </c>
      <c r="K13" s="98">
        <f>IF(copasnamajadwal!K13="","",copasnamajadwal!K13)+TIME(0,AH13,0)</f>
        <v>0.54861111111111105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0.29374999999999996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66</v>
      </c>
      <c r="B14" s="88" t="str">
        <f>IF(copasnamajadwal!B14="","",copasnamajadwal!B14)</f>
        <v>05</v>
      </c>
      <c r="C14" s="88" t="str">
        <f>IF(copasnamajadwal!C14="","",copasnamajadwal!C14)</f>
        <v>8747755657300012</v>
      </c>
      <c r="D14" s="88" t="str">
        <f>IF(copasnamajadwal!D14="","",copasnamajadwal!D14)</f>
        <v>CHAYUL MUA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0.25972222222222224</v>
      </c>
      <c r="K14" s="98">
        <f>IF(copasnamajadwal!K14="","",copasnamajadwal!K14)+TIME(0,AH14,0)</f>
        <v>0.59930555555555554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0.33819444444444441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66</v>
      </c>
      <c r="B15" s="88" t="str">
        <f>IF(copasnamajadwal!B15="","",copasnamajadwal!B15)</f>
        <v>05</v>
      </c>
      <c r="C15" s="88" t="str">
        <f>IF(copasnamajadwal!C15="","",copasnamajadwal!C15)</f>
        <v>8747755657300012</v>
      </c>
      <c r="D15" s="88" t="str">
        <f>IF(copasnamajadwal!D15="","",copasnamajadwal!D15)</f>
        <v>CHAYUL MUA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0.26666666666666666</v>
      </c>
      <c r="K15" s="98">
        <f>IF(copasnamajadwal!K15="","",copasnamajadwal!K15)+TIME(0,AH15,0)</f>
        <v>0.56458333333333333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0.29722222222222222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66</v>
      </c>
      <c r="B16" s="88" t="str">
        <f>IF(copasnamajadwal!B16="","",copasnamajadwal!B16)</f>
        <v>05</v>
      </c>
      <c r="C16" s="88" t="str">
        <f>IF(copasnamajadwal!C16="","",copasnamajadwal!C16)</f>
        <v>8747755657300012</v>
      </c>
      <c r="D16" s="88" t="str">
        <f>IF(copasnamajadwal!D16="","",copasnamajadwal!D16)</f>
        <v>CHAYUL MUA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66</v>
      </c>
      <c r="B17" s="88" t="str">
        <f>IF(copasnamajadwal!B17="","",copasnamajadwal!B17)</f>
        <v>05</v>
      </c>
      <c r="C17" s="88" t="str">
        <f>IF(copasnamajadwal!C17="","",copasnamajadwal!C17)</f>
        <v>8747755657300012</v>
      </c>
      <c r="D17" s="88" t="str">
        <f>IF(copasnamajadwal!D17="","",copasnamajadwal!D17)</f>
        <v>CHAYUL MUA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0.25208333333333333</v>
      </c>
      <c r="K17" s="98">
        <f>IF(copasnamajadwal!K17="","",copasnamajadwal!K17)+TIME(0,AH17,0)</f>
        <v>0.54583333333333328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0.29374999999999996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66</v>
      </c>
      <c r="B18" s="88" t="str">
        <f>IF(copasnamajadwal!B18="","",copasnamajadwal!B18)</f>
        <v>05</v>
      </c>
      <c r="C18" s="88" t="str">
        <f>IF(copasnamajadwal!C18="","",copasnamajadwal!C18)</f>
        <v>8747755657300012</v>
      </c>
      <c r="D18" s="88" t="str">
        <f>IF(copasnamajadwal!D18="","",copasnamajadwal!D18)</f>
        <v>CHAYUL MUA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0.26041666666666669</v>
      </c>
      <c r="K18" s="98">
        <f>IF(copasnamajadwal!K18="","",copasnamajadwal!K18)+TIME(0,AH18,0)</f>
        <v>0.56458333333333333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0.30277777777777776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66</v>
      </c>
      <c r="B19" s="88" t="str">
        <f>IF(copasnamajadwal!B19="","",copasnamajadwal!B19)</f>
        <v>05</v>
      </c>
      <c r="C19" s="88" t="str">
        <f>IF(copasnamajadwal!C19="","",copasnamajadwal!C19)</f>
        <v>8747755657300012</v>
      </c>
      <c r="D19" s="88" t="str">
        <f>IF(copasnamajadwal!D19="","",copasnamajadwal!D19)</f>
        <v>CHAYUL MUA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0.28402777777777777</v>
      </c>
      <c r="K19" s="98">
        <f>IF(copasnamajadwal!K19="","",copasnamajadwal!K19)+TIME(0,AH19,0)</f>
        <v>0.57013888888888886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0.28541666666666665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66</v>
      </c>
      <c r="B20" s="88" t="str">
        <f>IF(copasnamajadwal!B20="","",copasnamajadwal!B20)</f>
        <v>05</v>
      </c>
      <c r="C20" s="88" t="str">
        <f>IF(copasnamajadwal!C20="","",copasnamajadwal!C20)</f>
        <v>8747755657300012</v>
      </c>
      <c r="D20" s="88" t="str">
        <f>IF(copasnamajadwal!D20="","",copasnamajadwal!D20)</f>
        <v>CHAYUL MUA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0.26111111111111113</v>
      </c>
      <c r="K20" s="98">
        <f>IF(copasnamajadwal!K20="","",copasnamajadwal!K20)+TIME(0,AH20,0)</f>
        <v>0.5625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0.30138888888888887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66</v>
      </c>
      <c r="B21" s="88" t="str">
        <f>IF(copasnamajadwal!B21="","",copasnamajadwal!B21)</f>
        <v>05</v>
      </c>
      <c r="C21" s="88" t="str">
        <f>IF(copasnamajadwal!C21="","",copasnamajadwal!C21)</f>
        <v>8747755657300012</v>
      </c>
      <c r="D21" s="88" t="str">
        <f>IF(copasnamajadwal!D21="","",copasnamajadwal!D21)</f>
        <v>CHAYUL MUA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0.27361111111111108</v>
      </c>
      <c r="K21" s="98">
        <f>IF(copasnamajadwal!K21="","",copasnamajadwal!K21)+TIME(0,AH21,0)</f>
        <v>0.46527777777777773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0.19097222222222221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66</v>
      </c>
      <c r="B22" s="88" t="str">
        <f>IF(copasnamajadwal!B22="","",copasnamajadwal!B22)</f>
        <v>05</v>
      </c>
      <c r="C22" s="88" t="str">
        <f>IF(copasnamajadwal!C22="","",copasnamajadwal!C22)</f>
        <v>8747755657300012</v>
      </c>
      <c r="D22" s="88" t="str">
        <f>IF(copasnamajadwal!D22="","",copasnamajadwal!D22)</f>
        <v>CHAYUL MUA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0.28749999999999998</v>
      </c>
      <c r="K22" s="98">
        <f>IF(copasnamajadwal!K22="","",copasnamajadwal!K22)+TIME(0,AH22,0)</f>
        <v>0.50694444444444442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0.21944444444444444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66</v>
      </c>
      <c r="B23" s="88" t="str">
        <f>IF(copasnamajadwal!B23="","",copasnamajadwal!B23)</f>
        <v>05</v>
      </c>
      <c r="C23" s="88" t="str">
        <f>IF(copasnamajadwal!C23="","",copasnamajadwal!C23)</f>
        <v>8747755657300012</v>
      </c>
      <c r="D23" s="88" t="str">
        <f>IF(copasnamajadwal!D23="","",copasnamajadwal!D23)</f>
        <v>CHAYUL MUA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0.25694444444444448</v>
      </c>
      <c r="K23" s="98">
        <f>IF(copasnamajadwal!K23="","",copasnamajadwal!K23)+TIME(0,AH23,0)</f>
        <v>0.56319444444444444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0.30624999999999997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66</v>
      </c>
      <c r="B24" s="88" t="str">
        <f>IF(copasnamajadwal!B24="","",copasnamajadwal!B24)</f>
        <v>05</v>
      </c>
      <c r="C24" s="88" t="str">
        <f>IF(copasnamajadwal!C24="","",copasnamajadwal!C24)</f>
        <v>8747755657300012</v>
      </c>
      <c r="D24" s="88" t="str">
        <f>IF(copasnamajadwal!D24="","",copasnamajadwal!D24)</f>
        <v>CHAYUL MUA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0.2590277777777778</v>
      </c>
      <c r="K24" s="98">
        <f>IF(copasnamajadwal!K24="","",copasnamajadwal!K24)+TIME(0,AH24,0)</f>
        <v>0.56388888888888888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0.30624999999999997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66</v>
      </c>
      <c r="B25" s="88" t="str">
        <f>IF(copasnamajadwal!B25="","",copasnamajadwal!B25)</f>
        <v>05</v>
      </c>
      <c r="C25" s="88" t="str">
        <f>IF(copasnamajadwal!C25="","",copasnamajadwal!C25)</f>
        <v>8747755657300012</v>
      </c>
      <c r="D25" s="88" t="str">
        <f>IF(copasnamajadwal!D25="","",copasnamajadwal!D25)</f>
        <v>CHAYUL MUA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0.25833333333333336</v>
      </c>
      <c r="K25" s="98">
        <f>IF(copasnamajadwal!K25="","",copasnamajadwal!K25)+TIME(0,AH25,0)</f>
        <v>0.56597222222222221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0.30694444444444441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66</v>
      </c>
      <c r="B26" s="88" t="str">
        <f>IF(copasnamajadwal!B26="","",copasnamajadwal!B26)</f>
        <v>05</v>
      </c>
      <c r="C26" s="88" t="str">
        <f>IF(copasnamajadwal!C26="","",copasnamajadwal!C26)</f>
        <v>8747755657300012</v>
      </c>
      <c r="D26" s="88" t="str">
        <f>IF(copasnamajadwal!D26="","",copasnamajadwal!D26)</f>
        <v>CHAYUL MUA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0.2590277777777778</v>
      </c>
      <c r="K26" s="98">
        <f>IF(copasnamajadwal!K26="","",copasnamajadwal!K26)+TIME(0,AH26,0)</f>
        <v>0.56597222222222221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0.30624999999999997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66</v>
      </c>
      <c r="B27" s="88" t="str">
        <f>IF(copasnamajadwal!B27="","",copasnamajadwal!B27)</f>
        <v>05</v>
      </c>
      <c r="C27" s="88" t="str">
        <f>IF(copasnamajadwal!C27="","",copasnamajadwal!C27)</f>
        <v>8747755657300012</v>
      </c>
      <c r="D27" s="88" t="str">
        <f>IF(copasnamajadwal!D27="","",copasnamajadwal!D27)</f>
        <v>CHAYUL MUA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0.27777777777777773</v>
      </c>
      <c r="K27" s="98">
        <f>IF(copasnamajadwal!K27="","",copasnamajadwal!K27)+TIME(0,AH27,0)</f>
        <v>0.56666666666666665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0.28819444444444448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66</v>
      </c>
      <c r="B28" s="88" t="str">
        <f>IF(copasnamajadwal!B28="","",copasnamajadwal!B28)</f>
        <v>05</v>
      </c>
      <c r="C28" s="88" t="str">
        <f>IF(copasnamajadwal!C28="","",copasnamajadwal!C28)</f>
        <v>8747755657300012</v>
      </c>
      <c r="D28" s="88" t="str">
        <f>IF(copasnamajadwal!D28="","",copasnamajadwal!D28)</f>
        <v>CHAYUL MUA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0.28611111111111109</v>
      </c>
      <c r="K28" s="98">
        <f>IF(copasnamajadwal!K28="","",copasnamajadwal!K28)+TIME(0,AH28,0)</f>
        <v>0.50624999999999998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0.21944444444444444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13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05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CHAYUL MUA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0.2590277777777778</v>
      </c>
      <c r="D8" s="79">
        <f>IFERROR(IF(editwaktu!K2=0,"",editwaktu!K2),"")</f>
        <v>0.54375000000000007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0.28402777777777782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06:49</v>
      </c>
      <c r="T8" s="108">
        <f>IFERROR(VALUE(RIGHT(S8,2)),"")</f>
        <v>49</v>
      </c>
      <c r="U8" s="107" t="str">
        <f>LEFT(AA8,2)</f>
        <v>06</v>
      </c>
      <c r="V8" s="110" t="str">
        <f>RIGHT(AA8,2)</f>
        <v>50</v>
      </c>
      <c r="W8" s="107">
        <f t="shared" ref="W8:X23" si="1">IFERROR(VALUE(U8),"")</f>
        <v>6</v>
      </c>
      <c r="X8" s="6">
        <f t="shared" si="1"/>
        <v>50</v>
      </c>
      <c r="Y8" s="108">
        <f t="shared" ref="Y8:Y34" si="2">IFERROR(J8*24,"")</f>
        <v>6.8166666666666682</v>
      </c>
      <c r="Z8" s="121">
        <f>IFERROR(D8-C8,"")</f>
        <v>0.28472222222222227</v>
      </c>
      <c r="AA8" s="7" t="str">
        <f>TEXT(Z8,"hh:mm")</f>
        <v>06:50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0.28541666666666665</v>
      </c>
      <c r="D9" s="79">
        <f>IFERROR(IF(editwaktu!K3=0,"",editwaktu!K3),"")</f>
        <v>0.57638888888888884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0.29097222222222219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6</v>
      </c>
      <c r="S9" s="6" t="str">
        <f t="shared" ref="S9:S33" si="7">TEXT(J9,"hh:mm")</f>
        <v>06:59</v>
      </c>
      <c r="T9" s="108">
        <f t="shared" ref="T9:T34" si="8">IFERROR(VALUE(RIGHT(S9,2)),"")</f>
        <v>59</v>
      </c>
      <c r="U9" s="107" t="str">
        <f t="shared" ref="U9:U33" si="9">LEFT(AA9,2)</f>
        <v>06</v>
      </c>
      <c r="V9" s="110" t="str">
        <f t="shared" ref="V9:V34" si="10">RIGHT(AA9,2)</f>
        <v>59</v>
      </c>
      <c r="W9" s="107">
        <f t="shared" si="1"/>
        <v>6</v>
      </c>
      <c r="X9" s="6">
        <f t="shared" si="1"/>
        <v>59</v>
      </c>
      <c r="Y9" s="108">
        <f t="shared" si="2"/>
        <v>6.9833333333333325</v>
      </c>
      <c r="Z9" s="121">
        <f t="shared" ref="Z9:Z34" si="11">IFERROR(D9-C9,"")</f>
        <v>0.29097222222222219</v>
      </c>
      <c r="AA9" s="7" t="str">
        <f t="shared" ref="AA9:AA34" si="12">TEXT(Z9,"hh:mm")</f>
        <v>06:59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0.28611111111111109</v>
      </c>
      <c r="D10" s="79">
        <f>IFERROR(IF(editwaktu!K4=0,"",editwaktu!K4),"")</f>
        <v>0.52847222222222223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0.2416666666666667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5</v>
      </c>
      <c r="S10" s="6" t="str">
        <f t="shared" si="7"/>
        <v>05:48</v>
      </c>
      <c r="T10" s="108">
        <f t="shared" si="8"/>
        <v>48</v>
      </c>
      <c r="U10" s="107" t="str">
        <f t="shared" si="9"/>
        <v>05</v>
      </c>
      <c r="V10" s="110" t="str">
        <f t="shared" si="10"/>
        <v>49</v>
      </c>
      <c r="W10" s="107">
        <f t="shared" si="1"/>
        <v>5</v>
      </c>
      <c r="X10" s="6">
        <f t="shared" si="1"/>
        <v>49</v>
      </c>
      <c r="Y10" s="108">
        <f t="shared" si="2"/>
        <v>5.8000000000000007</v>
      </c>
      <c r="Z10" s="121">
        <f t="shared" si="11"/>
        <v>0.24236111111111114</v>
      </c>
      <c r="AA10" s="7" t="str">
        <f t="shared" si="12"/>
        <v>05:49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0.28402777777777777</v>
      </c>
      <c r="D11" s="79">
        <f>IFERROR(IF(editwaktu!K5=0,"",editwaktu!K5),"")</f>
        <v>0.56805555555555554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0.28333333333333333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6</v>
      </c>
      <c r="S11" s="6" t="str">
        <f t="shared" si="7"/>
        <v>06:48</v>
      </c>
      <c r="T11" s="108">
        <f t="shared" si="8"/>
        <v>48</v>
      </c>
      <c r="U11" s="107" t="str">
        <f t="shared" si="9"/>
        <v>06</v>
      </c>
      <c r="V11" s="110" t="str">
        <f t="shared" si="10"/>
        <v>49</v>
      </c>
      <c r="W11" s="107">
        <f t="shared" si="1"/>
        <v>6</v>
      </c>
      <c r="X11" s="6">
        <f t="shared" si="1"/>
        <v>49</v>
      </c>
      <c r="Y11" s="108">
        <f t="shared" si="2"/>
        <v>6.8</v>
      </c>
      <c r="Z11" s="121">
        <f t="shared" si="11"/>
        <v>0.28402777777777777</v>
      </c>
      <c r="AA11" s="7" t="str">
        <f t="shared" si="12"/>
        <v>06:49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0.25763888888888892</v>
      </c>
      <c r="D12" s="79">
        <f>IFERROR(IF(editwaktu!K6=0,"",editwaktu!K6),"")</f>
        <v>0.56805555555555554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0.31041666666666662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7</v>
      </c>
      <c r="S12" s="6" t="str">
        <f t="shared" si="7"/>
        <v>07:27</v>
      </c>
      <c r="T12" s="108">
        <f t="shared" si="8"/>
        <v>27</v>
      </c>
      <c r="U12" s="107" t="str">
        <f t="shared" si="9"/>
        <v>07</v>
      </c>
      <c r="V12" s="110" t="str">
        <f t="shared" si="10"/>
        <v>27</v>
      </c>
      <c r="W12" s="107">
        <f t="shared" si="1"/>
        <v>7</v>
      </c>
      <c r="X12" s="6">
        <f t="shared" si="1"/>
        <v>27</v>
      </c>
      <c r="Y12" s="108">
        <f t="shared" si="2"/>
        <v>7.4499999999999993</v>
      </c>
      <c r="Z12" s="121">
        <f t="shared" si="11"/>
        <v>0.31041666666666662</v>
      </c>
      <c r="AA12" s="7" t="str">
        <f t="shared" si="12"/>
        <v>07:27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0.26111111111111113</v>
      </c>
      <c r="D13" s="79">
        <f>IFERROR(IF(editwaktu!K7=0,"",editwaktu!K7),"")</f>
        <v>0.57361111111111107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0.3118055555555555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07:29</v>
      </c>
      <c r="T13" s="108">
        <f t="shared" si="8"/>
        <v>29</v>
      </c>
      <c r="U13" s="107" t="str">
        <f t="shared" si="9"/>
        <v>07</v>
      </c>
      <c r="V13" s="110" t="str">
        <f t="shared" si="10"/>
        <v>30</v>
      </c>
      <c r="W13" s="107">
        <f t="shared" si="1"/>
        <v>7</v>
      </c>
      <c r="X13" s="6">
        <f t="shared" si="1"/>
        <v>30</v>
      </c>
      <c r="Y13" s="108">
        <f t="shared" si="2"/>
        <v>7.4833333333333325</v>
      </c>
      <c r="Z13" s="121">
        <f t="shared" si="11"/>
        <v>0.31249999999999994</v>
      </c>
      <c r="AA13" s="7" t="str">
        <f t="shared" si="12"/>
        <v>07:30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0.27430555555555552</v>
      </c>
      <c r="D14" s="79">
        <f>IFERROR(IF(editwaktu!K8=0,"",editwaktu!K8),"")</f>
        <v>0.54999999999999993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0.27430555555555552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06:35</v>
      </c>
      <c r="T14" s="108">
        <f t="shared" si="8"/>
        <v>35</v>
      </c>
      <c r="U14" s="107" t="str">
        <f t="shared" si="9"/>
        <v>06</v>
      </c>
      <c r="V14" s="110" t="str">
        <f t="shared" si="10"/>
        <v>37</v>
      </c>
      <c r="W14" s="107">
        <f t="shared" si="1"/>
        <v>6</v>
      </c>
      <c r="X14" s="6">
        <f t="shared" si="1"/>
        <v>37</v>
      </c>
      <c r="Y14" s="108">
        <f t="shared" si="2"/>
        <v>6.5833333333333321</v>
      </c>
      <c r="Z14" s="121">
        <f t="shared" si="11"/>
        <v>0.27569444444444441</v>
      </c>
      <c r="AA14" s="7" t="str">
        <f t="shared" si="12"/>
        <v>06:37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0.28541666666666665</v>
      </c>
      <c r="D15" s="79">
        <f>IFERROR(IF(editwaktu!K9=0,"",editwaktu!K9),"")</f>
        <v>0.46944444444444444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0.18125000000000002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04:21</v>
      </c>
      <c r="T15" s="108">
        <f t="shared" si="8"/>
        <v>21</v>
      </c>
      <c r="U15" s="107" t="str">
        <f t="shared" si="9"/>
        <v>04</v>
      </c>
      <c r="V15" s="110" t="str">
        <f t="shared" si="10"/>
        <v>25</v>
      </c>
      <c r="W15" s="107">
        <f t="shared" si="1"/>
        <v>4</v>
      </c>
      <c r="X15" s="6">
        <f t="shared" si="1"/>
        <v>25</v>
      </c>
      <c r="Y15" s="108">
        <f t="shared" si="2"/>
        <v>4.3500000000000005</v>
      </c>
      <c r="Z15" s="121">
        <f t="shared" si="11"/>
        <v>0.18402777777777779</v>
      </c>
      <c r="AA15" s="7" t="str">
        <f t="shared" si="12"/>
        <v>04:25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0.28402777777777777</v>
      </c>
      <c r="D16" s="79">
        <f>IFERROR(IF(editwaktu!K10=0,"",editwaktu!K10),"")</f>
        <v>0.56527777777777777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0.27986111111111112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6</v>
      </c>
      <c r="S16" s="6" t="str">
        <f t="shared" si="7"/>
        <v>06:43</v>
      </c>
      <c r="T16" s="108">
        <f t="shared" si="8"/>
        <v>43</v>
      </c>
      <c r="U16" s="107" t="str">
        <f t="shared" si="9"/>
        <v>06</v>
      </c>
      <c r="V16" s="110" t="str">
        <f t="shared" si="10"/>
        <v>45</v>
      </c>
      <c r="W16" s="107">
        <f t="shared" si="1"/>
        <v>6</v>
      </c>
      <c r="X16" s="6">
        <f t="shared" si="1"/>
        <v>45</v>
      </c>
      <c r="Y16" s="108">
        <f t="shared" si="2"/>
        <v>6.7166666666666668</v>
      </c>
      <c r="Z16" s="121">
        <f t="shared" si="11"/>
        <v>0.28125</v>
      </c>
      <c r="AA16" s="7" t="str">
        <f t="shared" si="12"/>
        <v>06:45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0.27361111111111108</v>
      </c>
      <c r="D17" s="79">
        <f>IFERROR(IF(editwaktu!K11=0,"",editwaktu!K11),"")</f>
        <v>0.56388888888888888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0.28958333333333336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06:57</v>
      </c>
      <c r="T17" s="108">
        <f t="shared" si="8"/>
        <v>57</v>
      </c>
      <c r="U17" s="107" t="str">
        <f t="shared" si="9"/>
        <v>06</v>
      </c>
      <c r="V17" s="110" t="str">
        <f t="shared" si="10"/>
        <v>58</v>
      </c>
      <c r="W17" s="107">
        <f t="shared" si="1"/>
        <v>6</v>
      </c>
      <c r="X17" s="6">
        <f t="shared" si="1"/>
        <v>58</v>
      </c>
      <c r="Y17" s="108">
        <f t="shared" si="2"/>
        <v>6.9500000000000011</v>
      </c>
      <c r="Z17" s="121">
        <f t="shared" si="11"/>
        <v>0.2902777777777778</v>
      </c>
      <c r="AA17" s="7" t="str">
        <f t="shared" si="12"/>
        <v>06:58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0.25833333333333336</v>
      </c>
      <c r="D18" s="79">
        <f>IFERROR(IF(editwaktu!K12=0,"",editwaktu!K12),"")</f>
        <v>0.57638888888888884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0.31805555555555548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7</v>
      </c>
      <c r="S18" s="6" t="str">
        <f t="shared" si="7"/>
        <v>07:38</v>
      </c>
      <c r="T18" s="108">
        <f t="shared" si="8"/>
        <v>38</v>
      </c>
      <c r="U18" s="107" t="str">
        <f t="shared" si="9"/>
        <v>07</v>
      </c>
      <c r="V18" s="110" t="str">
        <f t="shared" si="10"/>
        <v>38</v>
      </c>
      <c r="W18" s="107">
        <f t="shared" si="1"/>
        <v>7</v>
      </c>
      <c r="X18" s="6">
        <f t="shared" si="1"/>
        <v>38</v>
      </c>
      <c r="Y18" s="108">
        <f t="shared" si="2"/>
        <v>7.6333333333333311</v>
      </c>
      <c r="Z18" s="121">
        <f t="shared" si="11"/>
        <v>0.31805555555555548</v>
      </c>
      <c r="AA18" s="7" t="str">
        <f t="shared" si="12"/>
        <v>07:38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0.25416666666666665</v>
      </c>
      <c r="D19" s="79">
        <f>IFERROR(IF(editwaktu!K13=0,"",editwaktu!K13),"")</f>
        <v>0.54861111111111105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0.29374999999999996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7</v>
      </c>
      <c r="S19" s="6" t="str">
        <f t="shared" si="7"/>
        <v>07:03</v>
      </c>
      <c r="T19" s="108">
        <f t="shared" si="8"/>
        <v>3</v>
      </c>
      <c r="U19" s="107" t="str">
        <f t="shared" si="9"/>
        <v>07</v>
      </c>
      <c r="V19" s="110" t="str">
        <f t="shared" si="10"/>
        <v>04</v>
      </c>
      <c r="W19" s="107">
        <f t="shared" si="1"/>
        <v>7</v>
      </c>
      <c r="X19" s="6">
        <f t="shared" si="1"/>
        <v>4</v>
      </c>
      <c r="Y19" s="108">
        <f t="shared" si="2"/>
        <v>7.0499999999999989</v>
      </c>
      <c r="Z19" s="121">
        <f t="shared" si="11"/>
        <v>0.2944444444444444</v>
      </c>
      <c r="AA19" s="7" t="str">
        <f t="shared" si="12"/>
        <v>07:04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0.25972222222222224</v>
      </c>
      <c r="D20" s="79">
        <f>IFERROR(IF(editwaktu!K14=0,"",editwaktu!K14),"")</f>
        <v>0.59930555555555554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0.33819444444444441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8</v>
      </c>
      <c r="S20" s="6" t="str">
        <f t="shared" si="7"/>
        <v>08:07</v>
      </c>
      <c r="T20" s="108">
        <f t="shared" si="8"/>
        <v>7</v>
      </c>
      <c r="U20" s="107" t="str">
        <f t="shared" si="9"/>
        <v>08</v>
      </c>
      <c r="V20" s="110" t="str">
        <f t="shared" si="10"/>
        <v>09</v>
      </c>
      <c r="W20" s="107">
        <f t="shared" si="1"/>
        <v>8</v>
      </c>
      <c r="X20" s="6">
        <f t="shared" si="1"/>
        <v>9</v>
      </c>
      <c r="Y20" s="108">
        <f t="shared" si="2"/>
        <v>8.1166666666666654</v>
      </c>
      <c r="Z20" s="121">
        <f t="shared" si="11"/>
        <v>0.33958333333333329</v>
      </c>
      <c r="AA20" s="7" t="str">
        <f t="shared" si="12"/>
        <v>08:09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0.26666666666666666</v>
      </c>
      <c r="D21" s="79">
        <f>IFERROR(IF(editwaktu!K15=0,"",editwaktu!K15),"")</f>
        <v>0.56458333333333333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0.29722222222222222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7</v>
      </c>
      <c r="S21" s="6" t="str">
        <f t="shared" si="7"/>
        <v>07:08</v>
      </c>
      <c r="T21" s="108">
        <f t="shared" si="8"/>
        <v>8</v>
      </c>
      <c r="U21" s="107" t="str">
        <f t="shared" si="9"/>
        <v>07</v>
      </c>
      <c r="V21" s="110" t="str">
        <f t="shared" si="10"/>
        <v>09</v>
      </c>
      <c r="W21" s="107">
        <f t="shared" si="1"/>
        <v>7</v>
      </c>
      <c r="X21" s="6">
        <f t="shared" si="1"/>
        <v>9</v>
      </c>
      <c r="Y21" s="108">
        <f t="shared" si="2"/>
        <v>7.1333333333333329</v>
      </c>
      <c r="Z21" s="121">
        <f t="shared" si="11"/>
        <v>0.29791666666666666</v>
      </c>
      <c r="AA21" s="7" t="str">
        <f t="shared" si="12"/>
        <v>07:09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124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0.25208333333333333</v>
      </c>
      <c r="D23" s="79">
        <f>IFERROR(IF(editwaktu!K17=0,"",editwaktu!K17),"")</f>
        <v>0.54583333333333328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0.29374999999999996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7</v>
      </c>
      <c r="S23" s="6" t="str">
        <f t="shared" si="7"/>
        <v>07:03</v>
      </c>
      <c r="T23" s="108">
        <f t="shared" si="8"/>
        <v>3</v>
      </c>
      <c r="U23" s="107" t="str">
        <f t="shared" si="9"/>
        <v>07</v>
      </c>
      <c r="V23" s="110" t="str">
        <f t="shared" si="10"/>
        <v>03</v>
      </c>
      <c r="W23" s="107">
        <f t="shared" si="1"/>
        <v>7</v>
      </c>
      <c r="X23" s="6">
        <f t="shared" si="1"/>
        <v>3</v>
      </c>
      <c r="Y23" s="108">
        <f t="shared" si="2"/>
        <v>7.0499999999999989</v>
      </c>
      <c r="Z23" s="121">
        <f t="shared" si="11"/>
        <v>0.29374999999999996</v>
      </c>
      <c r="AA23" s="7" t="str">
        <f t="shared" si="12"/>
        <v>07:03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0.26041666666666669</v>
      </c>
      <c r="D24" s="79">
        <f>IFERROR(IF(editwaktu!K18=0,"",editwaktu!K18),"")</f>
        <v>0.56458333333333333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0.30277777777777776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7</v>
      </c>
      <c r="S24" s="6" t="str">
        <f t="shared" si="7"/>
        <v>07:16</v>
      </c>
      <c r="T24" s="108">
        <f t="shared" si="8"/>
        <v>16</v>
      </c>
      <c r="U24" s="107" t="str">
        <f t="shared" si="9"/>
        <v>07</v>
      </c>
      <c r="V24" s="110" t="str">
        <f t="shared" si="10"/>
        <v>18</v>
      </c>
      <c r="W24" s="107">
        <f t="shared" ref="W24:X34" si="14">IFERROR(VALUE(U24),"")</f>
        <v>7</v>
      </c>
      <c r="X24" s="6">
        <f t="shared" si="14"/>
        <v>18</v>
      </c>
      <c r="Y24" s="108">
        <f t="shared" si="2"/>
        <v>7.2666666666666657</v>
      </c>
      <c r="Z24" s="121">
        <f t="shared" si="11"/>
        <v>0.30416666666666664</v>
      </c>
      <c r="AA24" s="7" t="str">
        <f t="shared" si="12"/>
        <v>07:18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0.28402777777777777</v>
      </c>
      <c r="D25" s="79">
        <f>IFERROR(IF(editwaktu!K19=0,"",editwaktu!K19),"")</f>
        <v>0.57013888888888886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0.28541666666666665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6</v>
      </c>
      <c r="S25" s="6" t="str">
        <f t="shared" si="7"/>
        <v>06:51</v>
      </c>
      <c r="T25" s="108">
        <f t="shared" si="8"/>
        <v>51</v>
      </c>
      <c r="U25" s="107" t="str">
        <f t="shared" si="9"/>
        <v>06</v>
      </c>
      <c r="V25" s="110" t="str">
        <f t="shared" si="10"/>
        <v>52</v>
      </c>
      <c r="W25" s="107">
        <f t="shared" si="14"/>
        <v>6</v>
      </c>
      <c r="X25" s="6">
        <f t="shared" si="14"/>
        <v>52</v>
      </c>
      <c r="Y25" s="108">
        <f t="shared" si="2"/>
        <v>6.85</v>
      </c>
      <c r="Z25" s="121">
        <f t="shared" si="11"/>
        <v>0.28611111111111109</v>
      </c>
      <c r="AA25" s="7" t="str">
        <f t="shared" si="12"/>
        <v>06:52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0.26111111111111113</v>
      </c>
      <c r="D26" s="79">
        <f>IFERROR(IF(editwaktu!K20=0,"",editwaktu!K20),"")</f>
        <v>0.5625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0.30138888888888887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7</v>
      </c>
      <c r="S26" s="6" t="str">
        <f t="shared" si="7"/>
        <v>07:14</v>
      </c>
      <c r="T26" s="108">
        <f t="shared" si="8"/>
        <v>14</v>
      </c>
      <c r="U26" s="107" t="str">
        <f t="shared" si="9"/>
        <v>07</v>
      </c>
      <c r="V26" s="110" t="str">
        <f t="shared" si="10"/>
        <v>14</v>
      </c>
      <c r="W26" s="107">
        <f t="shared" si="14"/>
        <v>7</v>
      </c>
      <c r="X26" s="6">
        <f t="shared" si="14"/>
        <v>14</v>
      </c>
      <c r="Y26" s="108">
        <f t="shared" si="2"/>
        <v>7.2333333333333325</v>
      </c>
      <c r="Z26" s="121">
        <f t="shared" si="11"/>
        <v>0.30138888888888887</v>
      </c>
      <c r="AA26" s="7" t="str">
        <f t="shared" si="12"/>
        <v>07:14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0.27361111111111108</v>
      </c>
      <c r="D27" s="79">
        <f>IFERROR(IF(editwaktu!K21=0,"",editwaktu!K21),"")</f>
        <v>0.46527777777777773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0.19097222222222221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4</v>
      </c>
      <c r="S27" s="6" t="str">
        <f t="shared" si="7"/>
        <v>04:35</v>
      </c>
      <c r="T27" s="108">
        <f t="shared" si="8"/>
        <v>35</v>
      </c>
      <c r="U27" s="107" t="str">
        <f t="shared" si="9"/>
        <v>04</v>
      </c>
      <c r="V27" s="110" t="str">
        <f t="shared" si="10"/>
        <v>36</v>
      </c>
      <c r="W27" s="107">
        <f t="shared" si="14"/>
        <v>4</v>
      </c>
      <c r="X27" s="6">
        <f t="shared" si="14"/>
        <v>36</v>
      </c>
      <c r="Y27" s="108">
        <f t="shared" si="2"/>
        <v>4.583333333333333</v>
      </c>
      <c r="Z27" s="121">
        <f t="shared" si="11"/>
        <v>0.19166666666666665</v>
      </c>
      <c r="AA27" s="7" t="str">
        <f t="shared" si="12"/>
        <v>04:36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0.28749999999999998</v>
      </c>
      <c r="D28" s="79">
        <f>IFERROR(IF(editwaktu!K22=0,"",editwaktu!K22),"")</f>
        <v>0.50694444444444442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0.21944444444444444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05:16</v>
      </c>
      <c r="T28" s="108">
        <f t="shared" si="8"/>
        <v>16</v>
      </c>
      <c r="U28" s="107" t="str">
        <f t="shared" si="9"/>
        <v>05</v>
      </c>
      <c r="V28" s="110" t="str">
        <f t="shared" si="10"/>
        <v>16</v>
      </c>
      <c r="W28" s="107">
        <f t="shared" si="14"/>
        <v>5</v>
      </c>
      <c r="X28" s="6">
        <f t="shared" si="14"/>
        <v>16</v>
      </c>
      <c r="Y28" s="108">
        <f t="shared" si="2"/>
        <v>5.2666666666666666</v>
      </c>
      <c r="Z28" s="121">
        <f t="shared" si="11"/>
        <v>0.21944444444444444</v>
      </c>
      <c r="AA28" s="7" t="str">
        <f t="shared" si="12"/>
        <v>05:16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0.25694444444444448</v>
      </c>
      <c r="D29" s="79">
        <f>IFERROR(IF(editwaktu!K23=0,"",editwaktu!K23),"")</f>
        <v>0.56319444444444444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0.30624999999999997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7</v>
      </c>
      <c r="S29" s="6" t="str">
        <f t="shared" si="7"/>
        <v>07:21</v>
      </c>
      <c r="T29" s="108">
        <f t="shared" si="8"/>
        <v>21</v>
      </c>
      <c r="U29" s="107" t="str">
        <f t="shared" si="9"/>
        <v>07</v>
      </c>
      <c r="V29" s="110" t="str">
        <f t="shared" si="10"/>
        <v>21</v>
      </c>
      <c r="W29" s="107">
        <f t="shared" si="14"/>
        <v>7</v>
      </c>
      <c r="X29" s="6">
        <f t="shared" si="14"/>
        <v>21</v>
      </c>
      <c r="Y29" s="108">
        <f t="shared" si="2"/>
        <v>7.35</v>
      </c>
      <c r="Z29" s="121">
        <f t="shared" si="11"/>
        <v>0.30624999999999997</v>
      </c>
      <c r="AA29" s="7" t="str">
        <f t="shared" si="12"/>
        <v>07:21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0.2590277777777778</v>
      </c>
      <c r="D30" s="79">
        <f>IFERROR(IF(editwaktu!K24=0,"",editwaktu!K24),"")</f>
        <v>0.56388888888888888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0.30624999999999997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7</v>
      </c>
      <c r="S30" s="6" t="str">
        <f t="shared" si="7"/>
        <v>07:21</v>
      </c>
      <c r="T30" s="108">
        <f t="shared" si="8"/>
        <v>21</v>
      </c>
      <c r="U30" s="107" t="str">
        <f t="shared" si="9"/>
        <v>07</v>
      </c>
      <c r="V30" s="110" t="str">
        <f t="shared" si="10"/>
        <v>19</v>
      </c>
      <c r="W30" s="107">
        <f t="shared" si="14"/>
        <v>7</v>
      </c>
      <c r="X30" s="6">
        <f t="shared" si="14"/>
        <v>19</v>
      </c>
      <c r="Y30" s="108">
        <f t="shared" si="2"/>
        <v>7.35</v>
      </c>
      <c r="Z30" s="121">
        <f t="shared" si="11"/>
        <v>0.30486111111111108</v>
      </c>
      <c r="AA30" s="7" t="str">
        <f t="shared" si="12"/>
        <v>07:19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0.25833333333333336</v>
      </c>
      <c r="D31" s="79">
        <f>IFERROR(IF(editwaktu!K25=0,"",editwaktu!K25),"")</f>
        <v>0.56597222222222221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0.30694444444444441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7</v>
      </c>
      <c r="S31" s="6" t="str">
        <f t="shared" si="7"/>
        <v>07:22</v>
      </c>
      <c r="T31" s="108">
        <f t="shared" si="8"/>
        <v>22</v>
      </c>
      <c r="U31" s="107" t="str">
        <f t="shared" si="9"/>
        <v>07</v>
      </c>
      <c r="V31" s="110" t="str">
        <f t="shared" si="10"/>
        <v>23</v>
      </c>
      <c r="W31" s="107">
        <f t="shared" si="14"/>
        <v>7</v>
      </c>
      <c r="X31" s="6">
        <f t="shared" si="14"/>
        <v>23</v>
      </c>
      <c r="Y31" s="108">
        <f t="shared" si="2"/>
        <v>7.3666666666666654</v>
      </c>
      <c r="Z31" s="121">
        <f t="shared" si="11"/>
        <v>0.30763888888888885</v>
      </c>
      <c r="AA31" s="7" t="str">
        <f t="shared" si="12"/>
        <v>07:23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0.2590277777777778</v>
      </c>
      <c r="D32" s="79">
        <f>IFERROR(IF(editwaktu!K26=0,"",editwaktu!K26),"")</f>
        <v>0.56597222222222221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0.30624999999999997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7</v>
      </c>
      <c r="S32" s="6" t="str">
        <f t="shared" si="7"/>
        <v>07:21</v>
      </c>
      <c r="T32" s="108">
        <f t="shared" si="8"/>
        <v>21</v>
      </c>
      <c r="U32" s="107" t="str">
        <f t="shared" si="9"/>
        <v>07</v>
      </c>
      <c r="V32" s="110" t="str">
        <f t="shared" si="10"/>
        <v>22</v>
      </c>
      <c r="W32" s="107">
        <f t="shared" si="14"/>
        <v>7</v>
      </c>
      <c r="X32" s="6">
        <f t="shared" si="14"/>
        <v>22</v>
      </c>
      <c r="Y32" s="108">
        <f t="shared" si="2"/>
        <v>7.35</v>
      </c>
      <c r="Z32" s="121">
        <f t="shared" si="11"/>
        <v>0.30694444444444441</v>
      </c>
      <c r="AA32" s="7" t="str">
        <f t="shared" si="12"/>
        <v>07:22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0.27777777777777773</v>
      </c>
      <c r="D33" s="79">
        <f>IFERROR(IF(editwaktu!K27=0,"",editwaktu!K27),"")</f>
        <v>0.56666666666666665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0.28819444444444448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6</v>
      </c>
      <c r="S33" s="6" t="str">
        <f t="shared" si="7"/>
        <v>06:55</v>
      </c>
      <c r="T33" s="108">
        <f t="shared" si="8"/>
        <v>55</v>
      </c>
      <c r="U33" s="107" t="str">
        <f t="shared" si="9"/>
        <v>06</v>
      </c>
      <c r="V33" s="110" t="str">
        <f t="shared" si="10"/>
        <v>56</v>
      </c>
      <c r="W33" s="107">
        <f t="shared" si="14"/>
        <v>6</v>
      </c>
      <c r="X33" s="6">
        <f t="shared" si="14"/>
        <v>56</v>
      </c>
      <c r="Y33" s="108">
        <f t="shared" si="2"/>
        <v>6.9166666666666679</v>
      </c>
      <c r="Z33" s="121">
        <f t="shared" si="11"/>
        <v>0.28888888888888892</v>
      </c>
      <c r="AA33" s="7" t="str">
        <f t="shared" si="12"/>
        <v>06:56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0.28611111111111109</v>
      </c>
      <c r="D34" s="79">
        <f>IFERROR(IF(editwaktu!K28=0,"",editwaktu!K28),"")</f>
        <v>0.50624999999999998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0.21944444444444444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5</v>
      </c>
      <c r="S34" s="6" t="str">
        <f>TEXT(J34,"hh:mm")</f>
        <v>05:16</v>
      </c>
      <c r="T34" s="108">
        <f t="shared" si="8"/>
        <v>16</v>
      </c>
      <c r="U34" s="112" t="str">
        <f t="shared" ref="U34" si="15">LEFT(J34,2)</f>
        <v>0,</v>
      </c>
      <c r="V34" s="110" t="str">
        <f t="shared" si="10"/>
        <v>17</v>
      </c>
      <c r="W34" s="112">
        <f t="shared" si="14"/>
        <v>0</v>
      </c>
      <c r="X34" s="111">
        <f t="shared" si="14"/>
        <v>17</v>
      </c>
      <c r="Y34" s="108">
        <f t="shared" si="2"/>
        <v>5.2666666666666666</v>
      </c>
      <c r="Z34" s="121">
        <f t="shared" si="11"/>
        <v>0.22013888888888888</v>
      </c>
      <c r="AA34" s="7" t="str">
        <f t="shared" si="12"/>
        <v>05:17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180:12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163</v>
      </c>
      <c r="S35" s="115">
        <f>VALUE(TEXT(T35,"hh"))</f>
        <v>17</v>
      </c>
      <c r="T35" s="125">
        <f>VALUE(SUM(T8:T34))/60</f>
        <v>12.716666666666667</v>
      </c>
      <c r="U35" s="113">
        <f>SUM(W8:W34)</f>
        <v>158</v>
      </c>
      <c r="V35" s="116">
        <f>SUM(X8:X34)</f>
        <v>786</v>
      </c>
      <c r="W35" s="117" t="str">
        <f>LEFT(V35,2)&amp;0</f>
        <v>780</v>
      </c>
      <c r="X35" s="115" t="str">
        <f>RIGHT(V35,1)</f>
        <v>6</v>
      </c>
      <c r="Y35" s="118">
        <f>SUM(Y8:Y34)</f>
        <v>175.71666666666664</v>
      </c>
      <c r="Z35" s="122">
        <f>SUM(Z8:Z34)</f>
        <v>7.3374999999999995</v>
      </c>
      <c r="AA35" s="123"/>
    </row>
    <row r="36" spans="1:27" ht="16.5" thickBot="1" x14ac:dyDescent="0.3">
      <c r="L36" s="7"/>
      <c r="P36" s="130">
        <f>SUM(LEFT(P35,3),R36)</f>
        <v>144.71666666666667</v>
      </c>
      <c r="Q36" s="131"/>
      <c r="R36" s="119">
        <f>R35/60</f>
        <v>2.7166666666666668</v>
      </c>
      <c r="S36" s="9">
        <f>S35</f>
        <v>17</v>
      </c>
      <c r="T36" s="9">
        <f>VALUE(RIGHT(TEXT(T35,"hh:mm"),2))</f>
        <v>12</v>
      </c>
      <c r="U36" s="135">
        <f>SUM(LEFT(U35,3),W36)</f>
        <v>171</v>
      </c>
      <c r="V36" s="136"/>
      <c r="W36" s="119">
        <f>W35/60</f>
        <v>13</v>
      </c>
      <c r="X36" s="9" t="str">
        <f>X35</f>
        <v>6</v>
      </c>
      <c r="Y36" s="120">
        <f>U36</f>
        <v>171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0.2590277777777778</v>
      </c>
      <c r="D8" s="35"/>
      <c r="E8" s="35"/>
      <c r="F8" s="35">
        <f>IF(editwaktu!K2=0,"",editwaktu!K2)</f>
        <v>0.54375000000000007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0.28402777777777782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78</v>
      </c>
      <c r="Z8" s="40">
        <f>IFERROR(VALUE(X8),"")</f>
        <v>0</v>
      </c>
      <c r="AA8" s="35">
        <f>IFERROR(VALUE(Y8),"")</f>
        <v>78</v>
      </c>
      <c r="AB8" s="41">
        <f>IFERROR(L8*24,"")</f>
        <v>6.8166666666666682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0.28541666666666665</v>
      </c>
      <c r="D9" s="35"/>
      <c r="E9" s="35"/>
      <c r="F9" s="35">
        <f>IF(editwaktu!K3=0,"",editwaktu!K3)</f>
        <v>0.57638888888888884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0.29097222222222219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22</v>
      </c>
      <c r="Z9" s="40">
        <f t="shared" ref="Z9:AA34" si="8">IFERROR(VALUE(X9),"")</f>
        <v>0</v>
      </c>
      <c r="AA9" s="35">
        <f t="shared" si="8"/>
        <v>22</v>
      </c>
      <c r="AB9" s="41">
        <f t="shared" ref="AB9:AB34" si="9">IFERROR(L9*24,"")</f>
        <v>6.9833333333333325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0.28611111111111109</v>
      </c>
      <c r="D10" s="35"/>
      <c r="E10" s="35"/>
      <c r="F10" s="35">
        <f>IF(editwaktu!K4=0,"",editwaktu!K4)</f>
        <v>0.52847222222222223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0.2416666666666667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67</v>
      </c>
      <c r="Z10" s="40">
        <f t="shared" si="8"/>
        <v>0</v>
      </c>
      <c r="AA10" s="35">
        <f t="shared" si="8"/>
        <v>67</v>
      </c>
      <c r="AB10" s="41">
        <f t="shared" si="9"/>
        <v>5.8000000000000007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0.28402777777777777</v>
      </c>
      <c r="D11" s="35"/>
      <c r="E11" s="35"/>
      <c r="F11" s="35">
        <f>IF(editwaktu!K5=0,"",editwaktu!K5)</f>
        <v>0.56805555555555554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0.28333333333333333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33</v>
      </c>
      <c r="Z11" s="40">
        <f t="shared" si="8"/>
        <v>0</v>
      </c>
      <c r="AA11" s="35">
        <f t="shared" si="8"/>
        <v>33</v>
      </c>
      <c r="AB11" s="41">
        <f t="shared" si="9"/>
        <v>6.8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0.25763888888888892</v>
      </c>
      <c r="D12" s="35"/>
      <c r="E12" s="35"/>
      <c r="F12" s="35">
        <f>IF(editwaktu!K6=0,"",editwaktu!K6)</f>
        <v>0.56805555555555554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0.31041666666666662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67</v>
      </c>
      <c r="Z12" s="40">
        <f t="shared" si="8"/>
        <v>0</v>
      </c>
      <c r="AA12" s="35">
        <f t="shared" si="8"/>
        <v>67</v>
      </c>
      <c r="AB12" s="41">
        <f t="shared" si="9"/>
        <v>7.4499999999999993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0.26111111111111113</v>
      </c>
      <c r="D13" s="35"/>
      <c r="E13" s="35"/>
      <c r="F13" s="35">
        <f>IF(editwaktu!K7=0,"",editwaktu!K7)</f>
        <v>0.57361111111111107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0.3118055555555555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56</v>
      </c>
      <c r="Z13" s="40">
        <f t="shared" si="8"/>
        <v>0</v>
      </c>
      <c r="AA13" s="35">
        <f t="shared" si="8"/>
        <v>56</v>
      </c>
      <c r="AB13" s="41">
        <f t="shared" si="9"/>
        <v>7.4833333333333325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0.27430555555555552</v>
      </c>
      <c r="D14" s="35"/>
      <c r="E14" s="35"/>
      <c r="F14" s="35">
        <f>IF(editwaktu!K8=0,"",editwaktu!K8)</f>
        <v>0.54999999999999993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0.27430555555555552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56</v>
      </c>
      <c r="Z14" s="40">
        <f t="shared" si="8"/>
        <v>0</v>
      </c>
      <c r="AA14" s="35">
        <f t="shared" si="8"/>
        <v>56</v>
      </c>
      <c r="AB14" s="41">
        <f t="shared" si="9"/>
        <v>6.5833333333333321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0.28541666666666665</v>
      </c>
      <c r="D15" s="35"/>
      <c r="E15" s="35"/>
      <c r="F15" s="35">
        <f>IF(editwaktu!K9=0,"",editwaktu!K9)</f>
        <v>0.46944444444444444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0.18125000000000002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25</v>
      </c>
      <c r="Z15" s="40">
        <f t="shared" si="8"/>
        <v>0</v>
      </c>
      <c r="AA15" s="35">
        <f t="shared" si="8"/>
        <v>25</v>
      </c>
      <c r="AB15" s="41">
        <f t="shared" si="9"/>
        <v>4.3500000000000005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0.28402777777777777</v>
      </c>
      <c r="D16" s="35"/>
      <c r="E16" s="35"/>
      <c r="F16" s="35">
        <f>IF(editwaktu!K10=0,"",editwaktu!K10)</f>
        <v>0.56527777777777777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0.27986111111111112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11</v>
      </c>
      <c r="Z16" s="40">
        <f t="shared" si="8"/>
        <v>0</v>
      </c>
      <c r="AA16" s="35">
        <f t="shared" si="8"/>
        <v>11</v>
      </c>
      <c r="AB16" s="41">
        <f t="shared" si="9"/>
        <v>6.7166666666666668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0.27361111111111108</v>
      </c>
      <c r="D17" s="35"/>
      <c r="E17" s="35"/>
      <c r="F17" s="35">
        <f>IF(editwaktu!K11=0,"",editwaktu!K11)</f>
        <v>0.56388888888888888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0.28958333333333336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33</v>
      </c>
      <c r="Z17" s="40">
        <f t="shared" si="8"/>
        <v>0</v>
      </c>
      <c r="AA17" s="35">
        <f t="shared" si="8"/>
        <v>33</v>
      </c>
      <c r="AB17" s="41">
        <f t="shared" si="9"/>
        <v>6.9500000000000011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0.25833333333333336</v>
      </c>
      <c r="D18" s="35"/>
      <c r="E18" s="35"/>
      <c r="F18" s="35">
        <f>IF(editwaktu!K12=0,"",editwaktu!K12)</f>
        <v>0.57638888888888884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0.31805555555555548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55</v>
      </c>
      <c r="Z18" s="40">
        <f t="shared" si="8"/>
        <v>0</v>
      </c>
      <c r="AA18" s="35">
        <f t="shared" si="8"/>
        <v>55</v>
      </c>
      <c r="AB18" s="41">
        <f t="shared" si="9"/>
        <v>7.6333333333333311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0.25416666666666665</v>
      </c>
      <c r="D19" s="35"/>
      <c r="E19" s="35"/>
      <c r="F19" s="35">
        <f>IF(editwaktu!K13=0,"",editwaktu!K13)</f>
        <v>0.54861111111111105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0.29374999999999996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75</v>
      </c>
      <c r="Z19" s="40">
        <f t="shared" si="8"/>
        <v>0</v>
      </c>
      <c r="AA19" s="35">
        <f t="shared" si="8"/>
        <v>75</v>
      </c>
      <c r="AB19" s="41">
        <f t="shared" si="9"/>
        <v>7.0499999999999989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0.25972222222222224</v>
      </c>
      <c r="D20" s="35"/>
      <c r="E20" s="35"/>
      <c r="F20" s="35">
        <f>IF(editwaktu!K14=0,"",editwaktu!K14)</f>
        <v>0.59930555555555554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0.33819444444444441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44</v>
      </c>
      <c r="Z20" s="40">
        <f t="shared" si="8"/>
        <v>0</v>
      </c>
      <c r="AA20" s="35">
        <f t="shared" si="8"/>
        <v>44</v>
      </c>
      <c r="AB20" s="41">
        <f t="shared" si="9"/>
        <v>8.1166666666666654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0.26666666666666666</v>
      </c>
      <c r="D21" s="35"/>
      <c r="E21" s="35"/>
      <c r="F21" s="35">
        <f>IF(editwaktu!K15=0,"",editwaktu!K15)</f>
        <v>0.56458333333333333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0.29722222222222222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22</v>
      </c>
      <c r="Z21" s="40">
        <f t="shared" si="8"/>
        <v>0</v>
      </c>
      <c r="AA21" s="35">
        <f t="shared" si="8"/>
        <v>22</v>
      </c>
      <c r="AB21" s="41">
        <f t="shared" si="9"/>
        <v>7.1333333333333329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0.25208333333333333</v>
      </c>
      <c r="D23" s="35"/>
      <c r="E23" s="35"/>
      <c r="F23" s="35">
        <f>IF(editwaktu!K17=0,"",editwaktu!K17)</f>
        <v>0.54583333333333328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0.29374999999999996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75</v>
      </c>
      <c r="Z23" s="40">
        <f t="shared" si="8"/>
        <v>0</v>
      </c>
      <c r="AA23" s="35">
        <f t="shared" si="8"/>
        <v>75</v>
      </c>
      <c r="AB23" s="41">
        <f t="shared" si="9"/>
        <v>7.0499999999999989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0.26041666666666669</v>
      </c>
      <c r="D24" s="35"/>
      <c r="E24" s="35"/>
      <c r="F24" s="35">
        <f>IF(editwaktu!K18=0,"",editwaktu!K18)</f>
        <v>0.56458333333333333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0.30277777777777776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78</v>
      </c>
      <c r="Z24" s="40">
        <f t="shared" si="8"/>
        <v>0</v>
      </c>
      <c r="AA24" s="35">
        <f t="shared" si="8"/>
        <v>78</v>
      </c>
      <c r="AB24" s="41">
        <f t="shared" si="9"/>
        <v>7.2666666666666657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0.28402777777777777</v>
      </c>
      <c r="D25" s="35"/>
      <c r="E25" s="35"/>
      <c r="F25" s="35">
        <f>IF(editwaktu!K19=0,"",editwaktu!K19)</f>
        <v>0.57013888888888886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0.28541666666666665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6.85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0.26111111111111113</v>
      </c>
      <c r="D26" s="35"/>
      <c r="E26" s="35"/>
      <c r="F26" s="35">
        <f>IF(editwaktu!K20=0,"",editwaktu!K20)</f>
        <v>0.5625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0.30138888888888887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89</v>
      </c>
      <c r="Z26" s="40">
        <f t="shared" si="8"/>
        <v>0</v>
      </c>
      <c r="AA26" s="35">
        <f t="shared" si="8"/>
        <v>89</v>
      </c>
      <c r="AB26" s="41">
        <f t="shared" si="9"/>
        <v>7.2333333333333325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0.27361111111111108</v>
      </c>
      <c r="D27" s="35"/>
      <c r="E27" s="35"/>
      <c r="F27" s="35">
        <f>IF(editwaktu!K21=0,"",editwaktu!K21)</f>
        <v>0.46527777777777773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0.19097222222222221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22</v>
      </c>
      <c r="Z27" s="40">
        <f t="shared" si="8"/>
        <v>0</v>
      </c>
      <c r="AA27" s="35">
        <f t="shared" si="8"/>
        <v>22</v>
      </c>
      <c r="AB27" s="41">
        <f t="shared" si="9"/>
        <v>4.583333333333333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0.28749999999999998</v>
      </c>
      <c r="D28" s="35"/>
      <c r="E28" s="35"/>
      <c r="F28" s="35">
        <f>IF(editwaktu!K22=0,"",editwaktu!K22)</f>
        <v>0.50694444444444442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0.21944444444444444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44</v>
      </c>
      <c r="Z28" s="40">
        <f t="shared" si="8"/>
        <v>0</v>
      </c>
      <c r="AA28" s="35">
        <f t="shared" si="8"/>
        <v>44</v>
      </c>
      <c r="AB28" s="41">
        <f t="shared" si="9"/>
        <v>5.2666666666666666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0.25694444444444448</v>
      </c>
      <c r="D29" s="35"/>
      <c r="E29" s="35"/>
      <c r="F29" s="35">
        <f>IF(editwaktu!K23=0,"",editwaktu!K23)</f>
        <v>0.56319444444444444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0.30624999999999997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25</v>
      </c>
      <c r="Z29" s="40">
        <f t="shared" si="8"/>
        <v>0</v>
      </c>
      <c r="AA29" s="35">
        <f t="shared" si="8"/>
        <v>25</v>
      </c>
      <c r="AB29" s="41">
        <f t="shared" si="9"/>
        <v>7.35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0.2590277777777778</v>
      </c>
      <c r="D30" s="35"/>
      <c r="E30" s="35"/>
      <c r="F30" s="35">
        <f>IF(editwaktu!K24=0,"",editwaktu!K24)</f>
        <v>0.56388888888888888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0.30624999999999997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25</v>
      </c>
      <c r="Z30" s="40">
        <f t="shared" si="8"/>
        <v>0</v>
      </c>
      <c r="AA30" s="35">
        <f t="shared" si="8"/>
        <v>25</v>
      </c>
      <c r="AB30" s="41">
        <f t="shared" si="9"/>
        <v>7.35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0.25833333333333336</v>
      </c>
      <c r="D31" s="35"/>
      <c r="E31" s="35"/>
      <c r="F31" s="35">
        <f>IF(editwaktu!K25=0,"",editwaktu!K25)</f>
        <v>0.56597222222222221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0.30694444444444441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44</v>
      </c>
      <c r="Z31" s="40">
        <f t="shared" si="8"/>
        <v>0</v>
      </c>
      <c r="AA31" s="35">
        <f t="shared" si="8"/>
        <v>44</v>
      </c>
      <c r="AB31" s="41">
        <f t="shared" si="9"/>
        <v>7.3666666666666654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0.2590277777777778</v>
      </c>
      <c r="D32" s="35"/>
      <c r="E32" s="35"/>
      <c r="F32" s="35">
        <f>IF(editwaktu!K26=0,"",editwaktu!K26)</f>
        <v>0.56597222222222221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0.30624999999999997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25</v>
      </c>
      <c r="Z32" s="40">
        <f t="shared" si="8"/>
        <v>0</v>
      </c>
      <c r="AA32" s="35">
        <f t="shared" si="8"/>
        <v>25</v>
      </c>
      <c r="AB32" s="41">
        <f t="shared" si="9"/>
        <v>7.35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0.27777777777777773</v>
      </c>
      <c r="D33" s="35"/>
      <c r="E33" s="35"/>
      <c r="F33" s="35">
        <f>IF(editwaktu!K27=0,"",editwaktu!K27)</f>
        <v>0.56666666666666665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0.28819444444444448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44</v>
      </c>
      <c r="Z33" s="40">
        <f t="shared" si="8"/>
        <v>0</v>
      </c>
      <c r="AA33" s="35">
        <f t="shared" si="8"/>
        <v>44</v>
      </c>
      <c r="AB33" s="41">
        <f t="shared" si="9"/>
        <v>6.9166666666666679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0.28611111111111109</v>
      </c>
      <c r="D34" s="35"/>
      <c r="E34" s="35"/>
      <c r="F34" s="35">
        <f>IF(editwaktu!K28=0,"",editwaktu!K28)</f>
        <v>0.50624999999999998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0.21944444444444444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44</v>
      </c>
      <c r="Z34" s="48">
        <f t="shared" si="8"/>
        <v>0</v>
      </c>
      <c r="AA34" s="47">
        <f t="shared" si="8"/>
        <v>44</v>
      </c>
      <c r="AB34" s="41">
        <f t="shared" si="9"/>
        <v>5.2666666666666666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2:6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1226</v>
      </c>
      <c r="Z35" s="59" t="str">
        <f>LEFT(Y35,2)&amp;0</f>
        <v>120</v>
      </c>
      <c r="AA35" s="56" t="str">
        <f>RIGHT(Y35,1)</f>
        <v>6</v>
      </c>
      <c r="AB35" s="60">
        <f>SUM(AB8:AB34)</f>
        <v>175.71666666666664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</v>
      </c>
      <c r="Y36" s="143"/>
      <c r="Z36" s="62">
        <f>Z35/60</f>
        <v>2</v>
      </c>
      <c r="AA36" s="27" t="str">
        <f>AA35</f>
        <v>6</v>
      </c>
      <c r="AB36" s="64">
        <f>X36</f>
        <v>2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2019-10-07T09:26:50Z</cp:lastPrinted>
  <dcterms:created xsi:type="dcterms:W3CDTF">2016-12-02T09:51:38Z</dcterms:created>
  <dcterms:modified xsi:type="dcterms:W3CDTF">2019-10-07T09:26:53Z</dcterms:modified>
</cp:coreProperties>
</file>