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trlProps/ctrlProp1.xml" ContentType="application/vnd.ms-excel.controlproperties+xml"/>
  <Override PartName="/xl/drawings/drawing19.xml" ContentType="application/vnd.openxmlformats-officedocument.drawing+xml"/>
  <Override PartName="/xl/ctrlProps/ctrlProp2.xml" ContentType="application/vnd.ms-excel.controlproperties+xml"/>
  <Override PartName="/xl/drawings/drawing20.xml" ContentType="application/vnd.openxmlformats-officedocument.drawing+xml"/>
  <Override PartName="/xl/ctrlProps/ctrlProp3.xml" ContentType="application/vnd.ms-excel.controlproperties+xml"/>
  <Override PartName="/xl/drawings/drawing21.xml" ContentType="application/vnd.openxmlformats-officedocument.drawing+xml"/>
  <Override PartName="/xl/ctrlProps/ctrlProp4.xml" ContentType="application/vnd.ms-excel.controlproperties+xml"/>
  <Override PartName="/xl/drawings/drawing22.xml" ContentType="application/vnd.openxmlformats-officedocument.drawing+xml"/>
  <Override PartName="/xl/ctrlProps/ctrlProp5.xml" ContentType="application/vnd.ms-excel.controlproperties+xml"/>
  <Override PartName="/xl/drawings/drawing23.xml" ContentType="application/vnd.openxmlformats-officedocument.drawing+xml"/>
  <Override PartName="/xl/ctrlProps/ctrlProp6.xml" ContentType="application/vnd.ms-excel.controlproperties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33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E:\9. UJIAN-UJIAN\1 PENGOLAHAN NILAI KELAS 6\"/>
    </mc:Choice>
  </mc:AlternateContent>
  <xr:revisionPtr revIDLastSave="0" documentId="10_ncr:8100000_{B6C978A7-1344-411E-B8E4-D7CB1D1B3285}" xr6:coauthVersionLast="33" xr6:coauthVersionMax="33" xr10:uidLastSave="{00000000-0000-0000-0000-000000000000}"/>
  <bookViews>
    <workbookView xWindow="240" yWindow="45" windowWidth="15600" windowHeight="7740" tabRatio="624" firstSheet="2" activeTab="11" xr2:uid="{00000000-000D-0000-FFFF-FFFF00000000}"/>
  </bookViews>
  <sheets>
    <sheet name="DEPAN" sheetId="12" r:id="rId1"/>
    <sheet name="SISWA" sheetId="14" r:id="rId2"/>
    <sheet name="AH" sheetId="23" r:id="rId3"/>
    <sheet name="AA" sheetId="22" r:id="rId4"/>
    <sheet name="FIQH" sheetId="24" r:id="rId5"/>
    <sheet name="SKI" sheetId="25" r:id="rId6"/>
    <sheet name="IPS" sheetId="6" r:id="rId7"/>
    <sheet name="PKn" sheetId="2" r:id="rId8"/>
    <sheet name="B Ind" sheetId="3" r:id="rId9"/>
    <sheet name="BA" sheetId="26" r:id="rId10"/>
    <sheet name="Matematik" sheetId="4" r:id="rId11"/>
    <sheet name="IPA" sheetId="5" r:id="rId12"/>
    <sheet name="SBK" sheetId="7" r:id="rId13"/>
    <sheet name="Penjaskes" sheetId="8" r:id="rId14"/>
    <sheet name="Bhs Drh" sheetId="9" r:id="rId15"/>
    <sheet name="B.Inggris" sheetId="10" r:id="rId16"/>
    <sheet name="DAKOLNUN" sheetId="16" r:id="rId17"/>
    <sheet name="IJASAH" sheetId="13" r:id="rId18"/>
    <sheet name="IJASAH (utk catat)" sheetId="30" r:id="rId19"/>
    <sheet name="SKHUS" sheetId="27" r:id="rId20"/>
    <sheet name="SKET LULUS" sheetId="31" r:id="rId21"/>
    <sheet name="SKHU SD" sheetId="21" r:id="rId22"/>
    <sheet name="NILAI" sheetId="15" r:id="rId23"/>
    <sheet name="petunjuk" sheetId="20" r:id="rId24"/>
    <sheet name="RUMUS" sheetId="29" r:id="rId25"/>
  </sheets>
  <externalReferences>
    <externalReference r:id="rId26"/>
  </externalReferences>
  <definedNames>
    <definedName name="CAMAT">DEPAN!$D$12</definedName>
    <definedName name="KEPALA">DEPAN!$D$8</definedName>
    <definedName name="konfersi" localSheetId="18">#REF!</definedName>
    <definedName name="konfersi" localSheetId="20">#REF!</definedName>
    <definedName name="konfersi">#REF!</definedName>
    <definedName name="KONIJ" localSheetId="20">'SKET LULUS'!$Q$2:$R$11</definedName>
    <definedName name="KONIJ">SKHUS!$AE$19:$AF$28</definedName>
    <definedName name="LEMBAGA">DEPAN!$D$6</definedName>
    <definedName name="MISD" localSheetId="18">'IJASAH (utk catat)'!#REF!</definedName>
    <definedName name="MISD" localSheetId="20">IJASAH!#REF!</definedName>
    <definedName name="MISD">IJASAH!#REF!</definedName>
    <definedName name="NIP">DEPAN!$D$10</definedName>
    <definedName name="_xlnm.Print_Area" localSheetId="16">DAKOLNUN!$A$1:$BL$208</definedName>
    <definedName name="_xlnm.Print_Area" localSheetId="17">IJASAH!$A$53:$K$94</definedName>
    <definedName name="_xlnm.Print_Area" localSheetId="18">'IJASAH (utk catat)'!$A$1:$AC$58</definedName>
    <definedName name="_xlnm.Print_Area" localSheetId="22">NILAI!$A$1:$P$34</definedName>
    <definedName name="_xlnm.Print_Area" localSheetId="20">'SKET LULUS'!$A$1:$L$48</definedName>
    <definedName name="_xlnm.Print_Area" localSheetId="19">SKHUS!$A$1:$L$57</definedName>
    <definedName name="SDMI">DEPAN!$Y$6:$Z$7</definedName>
    <definedName name="SKM_1">NILAI!$K$9</definedName>
    <definedName name="SKM_10">NILAI!$K$23</definedName>
    <definedName name="SKM_2">NILAI!$K$15</definedName>
    <definedName name="SKM_3">NILAI!$K$16</definedName>
    <definedName name="SKM_4">NILAI!$K$17</definedName>
    <definedName name="SKM_5">NILAI!$K$18</definedName>
    <definedName name="SKM_6">NILAI!$K$19</definedName>
    <definedName name="SKM_7">NILAI!$K$20</definedName>
    <definedName name="SKM_8">NILAI!$K$21</definedName>
    <definedName name="SKM_9">NILAI!$K$22</definedName>
  </definedNames>
  <calcPr calcId="162913"/>
</workbook>
</file>

<file path=xl/calcChain.xml><?xml version="1.0" encoding="utf-8"?>
<calcChain xmlns="http://schemas.openxmlformats.org/spreadsheetml/2006/main">
  <c r="H39" i="27" l="1"/>
  <c r="I39" i="31" l="1"/>
  <c r="H38" i="31"/>
  <c r="N63" i="4" l="1"/>
  <c r="N62" i="2" l="1"/>
  <c r="N61" i="2"/>
  <c r="N60" i="2"/>
  <c r="N59" i="2"/>
  <c r="N58" i="2"/>
  <c r="N57" i="2"/>
  <c r="N56" i="2"/>
  <c r="N55" i="2"/>
  <c r="N54" i="2"/>
  <c r="N53" i="2"/>
  <c r="N52" i="2"/>
  <c r="N51" i="2"/>
  <c r="N50" i="2"/>
  <c r="AE5" i="30"/>
  <c r="AE7" i="30" s="1"/>
  <c r="AE9" i="30" s="1"/>
  <c r="AE11" i="30" s="1"/>
  <c r="AE13" i="30" s="1"/>
  <c r="BM81" i="16"/>
  <c r="BM85" i="16"/>
  <c r="BM89" i="16"/>
  <c r="BM93" i="16"/>
  <c r="BM97" i="16"/>
  <c r="BM101" i="16"/>
  <c r="BM105" i="16"/>
  <c r="BM109" i="16"/>
  <c r="BM113" i="16"/>
  <c r="BM117" i="16"/>
  <c r="BM121" i="16"/>
  <c r="BM125" i="16"/>
  <c r="BM129" i="16"/>
  <c r="BM133" i="16"/>
  <c r="BM137" i="16"/>
  <c r="BM141" i="16"/>
  <c r="BM145" i="16"/>
  <c r="BM149" i="16"/>
  <c r="BM153" i="16"/>
  <c r="BM157" i="16"/>
  <c r="BM161" i="16"/>
  <c r="BM165" i="16"/>
  <c r="BM169" i="16"/>
  <c r="BM173" i="16"/>
  <c r="BM177" i="16"/>
  <c r="BM181" i="16"/>
  <c r="BM185" i="16"/>
  <c r="BM189" i="16"/>
  <c r="BM193" i="16"/>
  <c r="BM197" i="16"/>
  <c r="BM201" i="16"/>
  <c r="BM205" i="16"/>
  <c r="BM10" i="16"/>
  <c r="BM11" i="16"/>
  <c r="BM12" i="16"/>
  <c r="BM13" i="16"/>
  <c r="BM14" i="16"/>
  <c r="BM15" i="16"/>
  <c r="BM16" i="16"/>
  <c r="BM17" i="16"/>
  <c r="BM18" i="16"/>
  <c r="BM19" i="16"/>
  <c r="BM20" i="16"/>
  <c r="BM21" i="16"/>
  <c r="BM22" i="16"/>
  <c r="BM23" i="16"/>
  <c r="BM24" i="16"/>
  <c r="BM25" i="16"/>
  <c r="BM26" i="16"/>
  <c r="BM27" i="16"/>
  <c r="BM28" i="16"/>
  <c r="BM29" i="16"/>
  <c r="BM30" i="16"/>
  <c r="BM31" i="16"/>
  <c r="BM32" i="16"/>
  <c r="BM33" i="16"/>
  <c r="BM34" i="16"/>
  <c r="BM35" i="16"/>
  <c r="BM36" i="16"/>
  <c r="BM37" i="16"/>
  <c r="BM38" i="16"/>
  <c r="BM39" i="16"/>
  <c r="BM40" i="16"/>
  <c r="BM41" i="16"/>
  <c r="BM42" i="16"/>
  <c r="BM43" i="16"/>
  <c r="BM44" i="16"/>
  <c r="BM45" i="16"/>
  <c r="BM46" i="16"/>
  <c r="BM47" i="16"/>
  <c r="BM48" i="16"/>
  <c r="BM49" i="16"/>
  <c r="BM50" i="16"/>
  <c r="BM51" i="16"/>
  <c r="BM52" i="16"/>
  <c r="BM53" i="16"/>
  <c r="BM54" i="16"/>
  <c r="BM55" i="16"/>
  <c r="BM56" i="16"/>
  <c r="BM57" i="16"/>
  <c r="BM58" i="16"/>
  <c r="BM59" i="16"/>
  <c r="BM60" i="16"/>
  <c r="BM61" i="16"/>
  <c r="BM62" i="16"/>
  <c r="BM63" i="16"/>
  <c r="BM67" i="16"/>
  <c r="BM68" i="16"/>
  <c r="BM69" i="16"/>
  <c r="BM70" i="16"/>
  <c r="BM71" i="16"/>
  <c r="BM72" i="16"/>
  <c r="BM73" i="16"/>
  <c r="BM74" i="16"/>
  <c r="BM75" i="16"/>
  <c r="BM76" i="16"/>
  <c r="BM77" i="16"/>
  <c r="BM78" i="16"/>
  <c r="BM79" i="16"/>
  <c r="BM80" i="16"/>
  <c r="BM82" i="16"/>
  <c r="BM83" i="16"/>
  <c r="BM84" i="16"/>
  <c r="BM86" i="16"/>
  <c r="BM87" i="16"/>
  <c r="BM88" i="16"/>
  <c r="BM90" i="16"/>
  <c r="BM91" i="16"/>
  <c r="BM92" i="16"/>
  <c r="BM94" i="16"/>
  <c r="BM95" i="16"/>
  <c r="BM96" i="16"/>
  <c r="BM98" i="16"/>
  <c r="BM99" i="16"/>
  <c r="BM100" i="16"/>
  <c r="BM102" i="16"/>
  <c r="BM103" i="16"/>
  <c r="BM104" i="16"/>
  <c r="BM106" i="16"/>
  <c r="BM107" i="16"/>
  <c r="BM108" i="16"/>
  <c r="BM110" i="16"/>
  <c r="BM111" i="16"/>
  <c r="BM112" i="16"/>
  <c r="BM114" i="16"/>
  <c r="BM115" i="16"/>
  <c r="BM116" i="16"/>
  <c r="BM118" i="16"/>
  <c r="BM119" i="16"/>
  <c r="BM120" i="16"/>
  <c r="BM122" i="16"/>
  <c r="BM123" i="16"/>
  <c r="BM124" i="16"/>
  <c r="BM126" i="16"/>
  <c r="BM127" i="16"/>
  <c r="BM128" i="16"/>
  <c r="BM130" i="16"/>
  <c r="BM131" i="16"/>
  <c r="BM132" i="16"/>
  <c r="BM134" i="16"/>
  <c r="BM135" i="16"/>
  <c r="BM136" i="16"/>
  <c r="BM138" i="16"/>
  <c r="BM139" i="16"/>
  <c r="BM140" i="16"/>
  <c r="BM142" i="16"/>
  <c r="BM143" i="16"/>
  <c r="BM144" i="16"/>
  <c r="BM146" i="16"/>
  <c r="BM147" i="16"/>
  <c r="BM148" i="16"/>
  <c r="BM150" i="16"/>
  <c r="BM151" i="16"/>
  <c r="BM152" i="16"/>
  <c r="BM154" i="16"/>
  <c r="BM155" i="16"/>
  <c r="BM156" i="16"/>
  <c r="BM158" i="16"/>
  <c r="BM159" i="16"/>
  <c r="BM160" i="16"/>
  <c r="BM162" i="16"/>
  <c r="BM163" i="16"/>
  <c r="BM164" i="16"/>
  <c r="BM166" i="16"/>
  <c r="BM167" i="16"/>
  <c r="BM168" i="16"/>
  <c r="BM170" i="16"/>
  <c r="BM171" i="16"/>
  <c r="BM172" i="16"/>
  <c r="BM174" i="16"/>
  <c r="BM175" i="16"/>
  <c r="BM176" i="16"/>
  <c r="BM178" i="16"/>
  <c r="BM179" i="16"/>
  <c r="BM180" i="16"/>
  <c r="BM182" i="16"/>
  <c r="BM183" i="16"/>
  <c r="BM184" i="16"/>
  <c r="BM186" i="16"/>
  <c r="BM187" i="16"/>
  <c r="BM188" i="16"/>
  <c r="BM190" i="16"/>
  <c r="BM191" i="16"/>
  <c r="BM192" i="16"/>
  <c r="BM194" i="16"/>
  <c r="BM195" i="16"/>
  <c r="BM196" i="16"/>
  <c r="BM198" i="16"/>
  <c r="BM199" i="16"/>
  <c r="BM200" i="16"/>
  <c r="BM202" i="16"/>
  <c r="BM203" i="16"/>
  <c r="BM204" i="16"/>
  <c r="BM206" i="16"/>
  <c r="BM207" i="16"/>
  <c r="BM208" i="16"/>
  <c r="BM9" i="16"/>
  <c r="BC64" i="16"/>
  <c r="BM64" i="16" s="1"/>
  <c r="BC65" i="16"/>
  <c r="BM65" i="16" s="1"/>
  <c r="BC66" i="16"/>
  <c r="BM66" i="16" s="1"/>
  <c r="BC67" i="16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K24" i="22" l="1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8" i="2"/>
  <c r="H10" i="16" l="1"/>
  <c r="I10" i="16"/>
  <c r="J10" i="16"/>
  <c r="W10" i="16"/>
  <c r="X10" i="16"/>
  <c r="AG10" i="16"/>
  <c r="AM10" i="16"/>
  <c r="H11" i="16"/>
  <c r="J11" i="16" s="1"/>
  <c r="I11" i="16"/>
  <c r="W11" i="16"/>
  <c r="X11" i="16"/>
  <c r="AG11" i="16"/>
  <c r="AM11" i="16"/>
  <c r="H12" i="16"/>
  <c r="I12" i="16"/>
  <c r="W12" i="16"/>
  <c r="X12" i="16"/>
  <c r="AG12" i="16"/>
  <c r="AM12" i="16"/>
  <c r="H13" i="16"/>
  <c r="I13" i="16"/>
  <c r="W13" i="16"/>
  <c r="X13" i="16"/>
  <c r="AG13" i="16"/>
  <c r="AM13" i="16"/>
  <c r="H14" i="16"/>
  <c r="I14" i="16"/>
  <c r="W14" i="16"/>
  <c r="X14" i="16"/>
  <c r="AG14" i="16"/>
  <c r="AM14" i="16"/>
  <c r="H15" i="16"/>
  <c r="I15" i="16"/>
  <c r="J15" i="16" s="1"/>
  <c r="W15" i="16"/>
  <c r="X15" i="16"/>
  <c r="AG15" i="16"/>
  <c r="AM15" i="16"/>
  <c r="H16" i="16"/>
  <c r="I16" i="16"/>
  <c r="W16" i="16"/>
  <c r="X16" i="16"/>
  <c r="AG16" i="16"/>
  <c r="AM16" i="16"/>
  <c r="H17" i="16"/>
  <c r="I17" i="16"/>
  <c r="W17" i="16"/>
  <c r="X17" i="16"/>
  <c r="AG17" i="16"/>
  <c r="AM17" i="16"/>
  <c r="H18" i="16"/>
  <c r="J18" i="16" s="1"/>
  <c r="I18" i="16"/>
  <c r="W18" i="16"/>
  <c r="X18" i="16"/>
  <c r="AG18" i="16"/>
  <c r="AM18" i="16"/>
  <c r="H19" i="16"/>
  <c r="I19" i="16"/>
  <c r="J19" i="16" s="1"/>
  <c r="W19" i="16"/>
  <c r="X19" i="16"/>
  <c r="AG19" i="16"/>
  <c r="AM19" i="16"/>
  <c r="H20" i="16"/>
  <c r="I20" i="16"/>
  <c r="W20" i="16"/>
  <c r="X20" i="16"/>
  <c r="AG20" i="16"/>
  <c r="AM20" i="16"/>
  <c r="H21" i="16"/>
  <c r="I21" i="16"/>
  <c r="W21" i="16"/>
  <c r="X21" i="16"/>
  <c r="AG21" i="16"/>
  <c r="AM21" i="16"/>
  <c r="H22" i="16"/>
  <c r="I22" i="16"/>
  <c r="J22" i="16"/>
  <c r="W22" i="16"/>
  <c r="X22" i="16"/>
  <c r="AG22" i="16"/>
  <c r="AM22" i="16"/>
  <c r="H23" i="16"/>
  <c r="I23" i="16"/>
  <c r="W23" i="16"/>
  <c r="X23" i="16"/>
  <c r="AG23" i="16"/>
  <c r="AM23" i="16"/>
  <c r="H24" i="16"/>
  <c r="I24" i="16"/>
  <c r="W24" i="16"/>
  <c r="X24" i="16"/>
  <c r="AG24" i="16"/>
  <c r="AM24" i="16"/>
  <c r="H25" i="16"/>
  <c r="J25" i="16" s="1"/>
  <c r="I25" i="16"/>
  <c r="W25" i="16"/>
  <c r="X25" i="16"/>
  <c r="AG25" i="16"/>
  <c r="AM25" i="16"/>
  <c r="H26" i="16"/>
  <c r="I26" i="16"/>
  <c r="J26" i="16"/>
  <c r="W26" i="16"/>
  <c r="X26" i="16"/>
  <c r="AG26" i="16"/>
  <c r="AM26" i="16"/>
  <c r="H27" i="16"/>
  <c r="I27" i="16"/>
  <c r="J27" i="16"/>
  <c r="W27" i="16"/>
  <c r="X27" i="16"/>
  <c r="AG27" i="16"/>
  <c r="AM27" i="16"/>
  <c r="H28" i="16"/>
  <c r="J28" i="16" s="1"/>
  <c r="I28" i="16"/>
  <c r="W28" i="16"/>
  <c r="X28" i="16"/>
  <c r="AG28" i="16"/>
  <c r="AM28" i="16"/>
  <c r="H29" i="16"/>
  <c r="I29" i="16"/>
  <c r="W29" i="16"/>
  <c r="X29" i="16"/>
  <c r="AG29" i="16"/>
  <c r="AM29" i="16"/>
  <c r="H30" i="16"/>
  <c r="J30" i="16" s="1"/>
  <c r="I30" i="16"/>
  <c r="W30" i="16"/>
  <c r="X30" i="16"/>
  <c r="AG30" i="16"/>
  <c r="AM30" i="16"/>
  <c r="H31" i="16"/>
  <c r="I31" i="16"/>
  <c r="J31" i="16" s="1"/>
  <c r="W31" i="16"/>
  <c r="X31" i="16"/>
  <c r="AG31" i="16"/>
  <c r="AM31" i="16"/>
  <c r="H32" i="16"/>
  <c r="I32" i="16"/>
  <c r="W32" i="16"/>
  <c r="X32" i="16"/>
  <c r="AG32" i="16"/>
  <c r="AM32" i="16"/>
  <c r="H33" i="16"/>
  <c r="I33" i="16"/>
  <c r="W33" i="16"/>
  <c r="X33" i="16"/>
  <c r="AG33" i="16"/>
  <c r="AM33" i="16"/>
  <c r="H34" i="16"/>
  <c r="I34" i="16"/>
  <c r="J34" i="16"/>
  <c r="W34" i="16"/>
  <c r="X34" i="16"/>
  <c r="AG34" i="16"/>
  <c r="AM34" i="16"/>
  <c r="H35" i="16"/>
  <c r="J35" i="16" s="1"/>
  <c r="I35" i="16"/>
  <c r="W35" i="16"/>
  <c r="X35" i="16"/>
  <c r="AG35" i="16"/>
  <c r="AM35" i="16"/>
  <c r="H36" i="16"/>
  <c r="I36" i="16"/>
  <c r="W36" i="16"/>
  <c r="X36" i="16"/>
  <c r="AG36" i="16"/>
  <c r="AM36" i="16"/>
  <c r="H37" i="16"/>
  <c r="J37" i="16" s="1"/>
  <c r="I37" i="16"/>
  <c r="W37" i="16"/>
  <c r="X37" i="16"/>
  <c r="AG37" i="16"/>
  <c r="AM37" i="16"/>
  <c r="H38" i="16"/>
  <c r="J38" i="16" s="1"/>
  <c r="I38" i="16"/>
  <c r="W38" i="16"/>
  <c r="X38" i="16"/>
  <c r="AG38" i="16"/>
  <c r="AM38" i="16"/>
  <c r="H39" i="16"/>
  <c r="I39" i="16"/>
  <c r="W39" i="16"/>
  <c r="X39" i="16"/>
  <c r="AG39" i="16"/>
  <c r="AM39" i="16"/>
  <c r="H40" i="16"/>
  <c r="J40" i="16" s="1"/>
  <c r="I40" i="16"/>
  <c r="W40" i="16"/>
  <c r="X40" i="16"/>
  <c r="AG40" i="16"/>
  <c r="AM40" i="16"/>
  <c r="H41" i="16"/>
  <c r="I41" i="16"/>
  <c r="J41" i="16"/>
  <c r="W41" i="16"/>
  <c r="X41" i="16"/>
  <c r="AG41" i="16"/>
  <c r="AM41" i="16"/>
  <c r="H42" i="16"/>
  <c r="I42" i="16"/>
  <c r="J42" i="16"/>
  <c r="W42" i="16"/>
  <c r="X42" i="16"/>
  <c r="AG42" i="16"/>
  <c r="AM42" i="16"/>
  <c r="H43" i="16"/>
  <c r="J43" i="16" s="1"/>
  <c r="I43" i="16"/>
  <c r="W43" i="16"/>
  <c r="X43" i="16"/>
  <c r="AG43" i="16"/>
  <c r="AM43" i="16"/>
  <c r="H44" i="16"/>
  <c r="I44" i="16"/>
  <c r="W44" i="16"/>
  <c r="X44" i="16"/>
  <c r="AG44" i="16"/>
  <c r="AM44" i="16"/>
  <c r="H45" i="16"/>
  <c r="J45" i="16" s="1"/>
  <c r="I45" i="16"/>
  <c r="W45" i="16"/>
  <c r="X45" i="16"/>
  <c r="AG45" i="16"/>
  <c r="AM45" i="16"/>
  <c r="H46" i="16"/>
  <c r="J46" i="16" s="1"/>
  <c r="I46" i="16"/>
  <c r="W46" i="16"/>
  <c r="X46" i="16"/>
  <c r="AG46" i="16"/>
  <c r="AM46" i="16"/>
  <c r="H47" i="16"/>
  <c r="I47" i="16"/>
  <c r="W47" i="16"/>
  <c r="X47" i="16"/>
  <c r="AG47" i="16"/>
  <c r="AM47" i="16"/>
  <c r="H48" i="16"/>
  <c r="J48" i="16" s="1"/>
  <c r="I48" i="16"/>
  <c r="W48" i="16"/>
  <c r="X48" i="16"/>
  <c r="AG48" i="16"/>
  <c r="AM48" i="16"/>
  <c r="H49" i="16"/>
  <c r="I49" i="16"/>
  <c r="J49" i="16"/>
  <c r="W49" i="16"/>
  <c r="X49" i="16"/>
  <c r="AG49" i="16"/>
  <c r="AM49" i="16"/>
  <c r="H50" i="16"/>
  <c r="I50" i="16"/>
  <c r="J50" i="16"/>
  <c r="W50" i="16"/>
  <c r="X50" i="16"/>
  <c r="AG50" i="16"/>
  <c r="AM50" i="16"/>
  <c r="H51" i="16"/>
  <c r="J51" i="16" s="1"/>
  <c r="I51" i="16"/>
  <c r="W51" i="16"/>
  <c r="X51" i="16"/>
  <c r="AG51" i="16"/>
  <c r="AM51" i="16"/>
  <c r="H52" i="16"/>
  <c r="I52" i="16"/>
  <c r="W52" i="16"/>
  <c r="X52" i="16"/>
  <c r="AG52" i="16"/>
  <c r="AM52" i="16"/>
  <c r="H53" i="16"/>
  <c r="I53" i="16"/>
  <c r="W53" i="16"/>
  <c r="X53" i="16"/>
  <c r="AG53" i="16"/>
  <c r="AM53" i="16"/>
  <c r="H54" i="16"/>
  <c r="I54" i="16"/>
  <c r="W54" i="16"/>
  <c r="X54" i="16"/>
  <c r="AG54" i="16"/>
  <c r="AM54" i="16"/>
  <c r="H55" i="16"/>
  <c r="I55" i="16"/>
  <c r="W55" i="16"/>
  <c r="X55" i="16"/>
  <c r="AG55" i="16"/>
  <c r="AM55" i="16"/>
  <c r="H56" i="16"/>
  <c r="I56" i="16"/>
  <c r="J56" i="16"/>
  <c r="W56" i="16"/>
  <c r="X56" i="16"/>
  <c r="AG56" i="16"/>
  <c r="AM56" i="16"/>
  <c r="H57" i="16"/>
  <c r="I57" i="16"/>
  <c r="J57" i="16" s="1"/>
  <c r="W57" i="16"/>
  <c r="X57" i="16"/>
  <c r="AG57" i="16"/>
  <c r="AM57" i="16"/>
  <c r="H58" i="16"/>
  <c r="I58" i="16"/>
  <c r="W58" i="16"/>
  <c r="X58" i="16"/>
  <c r="AG58" i="16"/>
  <c r="AM58" i="16"/>
  <c r="H59" i="16"/>
  <c r="I59" i="16"/>
  <c r="W59" i="16"/>
  <c r="X59" i="16"/>
  <c r="AG59" i="16"/>
  <c r="AM59" i="16"/>
  <c r="H60" i="16"/>
  <c r="I60" i="16"/>
  <c r="W60" i="16"/>
  <c r="X60" i="16"/>
  <c r="AG60" i="16"/>
  <c r="AM60" i="16"/>
  <c r="H61" i="16"/>
  <c r="I61" i="16"/>
  <c r="J61" i="16"/>
  <c r="W61" i="16"/>
  <c r="X61" i="16"/>
  <c r="AG61" i="16"/>
  <c r="AM61" i="16"/>
  <c r="H62" i="16"/>
  <c r="J62" i="16" s="1"/>
  <c r="I62" i="16"/>
  <c r="W62" i="16"/>
  <c r="X62" i="16"/>
  <c r="AG62" i="16"/>
  <c r="AM62" i="16"/>
  <c r="H63" i="16"/>
  <c r="I63" i="16"/>
  <c r="W63" i="16"/>
  <c r="X63" i="16"/>
  <c r="AG63" i="16"/>
  <c r="AM63" i="16"/>
  <c r="H64" i="16"/>
  <c r="I64" i="16"/>
  <c r="W64" i="16"/>
  <c r="X64" i="16"/>
  <c r="AG64" i="16"/>
  <c r="AM64" i="16"/>
  <c r="H65" i="16"/>
  <c r="I65" i="16"/>
  <c r="W65" i="16"/>
  <c r="X65" i="16"/>
  <c r="AG65" i="16"/>
  <c r="AM65" i="16"/>
  <c r="H66" i="16"/>
  <c r="I66" i="16"/>
  <c r="W66" i="16"/>
  <c r="X66" i="16"/>
  <c r="AG66" i="16"/>
  <c r="AM66" i="16"/>
  <c r="AP66" i="16"/>
  <c r="AS66" i="16"/>
  <c r="H67" i="16"/>
  <c r="J67" i="16" s="1"/>
  <c r="I67" i="16"/>
  <c r="W67" i="16"/>
  <c r="X67" i="16"/>
  <c r="AG67" i="16"/>
  <c r="AM67" i="16"/>
  <c r="AP67" i="16"/>
  <c r="AS67" i="16"/>
  <c r="H68" i="16"/>
  <c r="I68" i="16"/>
  <c r="W68" i="16"/>
  <c r="X68" i="16"/>
  <c r="AG68" i="16"/>
  <c r="AM68" i="16"/>
  <c r="AP68" i="16"/>
  <c r="AS68" i="16"/>
  <c r="H69" i="16"/>
  <c r="I69" i="16"/>
  <c r="J69" i="16" s="1"/>
  <c r="W69" i="16"/>
  <c r="Y69" i="16" s="1"/>
  <c r="X69" i="16"/>
  <c r="AG69" i="16"/>
  <c r="AM69" i="16"/>
  <c r="AP69" i="16"/>
  <c r="AS69" i="16"/>
  <c r="H70" i="16"/>
  <c r="I70" i="16"/>
  <c r="W70" i="16"/>
  <c r="Y70" i="16" s="1"/>
  <c r="X70" i="16"/>
  <c r="AG70" i="16"/>
  <c r="AM70" i="16"/>
  <c r="AP70" i="16"/>
  <c r="AS70" i="16"/>
  <c r="H71" i="16"/>
  <c r="I71" i="16"/>
  <c r="W71" i="16"/>
  <c r="Y71" i="16" s="1"/>
  <c r="X71" i="16"/>
  <c r="AG71" i="16"/>
  <c r="AM71" i="16"/>
  <c r="AP71" i="16"/>
  <c r="AS71" i="16"/>
  <c r="H72" i="16"/>
  <c r="J72" i="16" s="1"/>
  <c r="I72" i="16"/>
  <c r="W72" i="16"/>
  <c r="X72" i="16"/>
  <c r="AG72" i="16"/>
  <c r="AM72" i="16"/>
  <c r="AP72" i="16"/>
  <c r="AS72" i="16"/>
  <c r="H73" i="16"/>
  <c r="I73" i="16"/>
  <c r="J73" i="16" s="1"/>
  <c r="W73" i="16"/>
  <c r="X73" i="16"/>
  <c r="AG73" i="16"/>
  <c r="AM73" i="16"/>
  <c r="AP73" i="16"/>
  <c r="AS73" i="16"/>
  <c r="H74" i="16"/>
  <c r="I74" i="16"/>
  <c r="W74" i="16"/>
  <c r="X74" i="16"/>
  <c r="AG74" i="16"/>
  <c r="AM74" i="16"/>
  <c r="AP74" i="16"/>
  <c r="AS74" i="16"/>
  <c r="H75" i="16"/>
  <c r="I75" i="16"/>
  <c r="W75" i="16"/>
  <c r="X75" i="16"/>
  <c r="AG75" i="16"/>
  <c r="AM75" i="16"/>
  <c r="AP75" i="16"/>
  <c r="AS75" i="16"/>
  <c r="H76" i="16"/>
  <c r="J76" i="16" s="1"/>
  <c r="I76" i="16"/>
  <c r="W76" i="16"/>
  <c r="Y76" i="16" s="1"/>
  <c r="X76" i="16"/>
  <c r="AG76" i="16"/>
  <c r="AM76" i="16"/>
  <c r="AP76" i="16"/>
  <c r="AS76" i="16"/>
  <c r="H77" i="16"/>
  <c r="I77" i="16"/>
  <c r="W77" i="16"/>
  <c r="X77" i="16"/>
  <c r="AG77" i="16"/>
  <c r="AM77" i="16"/>
  <c r="AP77" i="16"/>
  <c r="AS77" i="16"/>
  <c r="H78" i="16"/>
  <c r="I78" i="16"/>
  <c r="W78" i="16"/>
  <c r="X78" i="16"/>
  <c r="Y78" i="16" s="1"/>
  <c r="AG78" i="16"/>
  <c r="AM78" i="16"/>
  <c r="AP78" i="16"/>
  <c r="AS78" i="16"/>
  <c r="H79" i="16"/>
  <c r="J79" i="16" s="1"/>
  <c r="I79" i="16"/>
  <c r="W79" i="16"/>
  <c r="X79" i="16"/>
  <c r="AG79" i="16"/>
  <c r="AM79" i="16"/>
  <c r="AP79" i="16"/>
  <c r="AS79" i="16"/>
  <c r="H80" i="16"/>
  <c r="I80" i="16"/>
  <c r="J80" i="16" s="1"/>
  <c r="W80" i="16"/>
  <c r="Y80" i="16" s="1"/>
  <c r="X80" i="16"/>
  <c r="AG80" i="16"/>
  <c r="AM80" i="16"/>
  <c r="AP80" i="16"/>
  <c r="AS80" i="16"/>
  <c r="H81" i="16"/>
  <c r="I81" i="16"/>
  <c r="J81" i="16" s="1"/>
  <c r="W81" i="16"/>
  <c r="X81" i="16"/>
  <c r="Y81" i="16"/>
  <c r="AG81" i="16"/>
  <c r="AM81" i="16"/>
  <c r="AP81" i="16"/>
  <c r="AS81" i="16"/>
  <c r="H82" i="16"/>
  <c r="I82" i="16"/>
  <c r="W82" i="16"/>
  <c r="X82" i="16"/>
  <c r="Y82" i="16" s="1"/>
  <c r="AG82" i="16"/>
  <c r="AM82" i="16"/>
  <c r="AP82" i="16"/>
  <c r="AS82" i="16"/>
  <c r="H83" i="16"/>
  <c r="J83" i="16" s="1"/>
  <c r="I83" i="16"/>
  <c r="W83" i="16"/>
  <c r="X83" i="16"/>
  <c r="AG83" i="16"/>
  <c r="AM83" i="16"/>
  <c r="AP83" i="16"/>
  <c r="AS83" i="16"/>
  <c r="H84" i="16"/>
  <c r="I84" i="16"/>
  <c r="J84" i="16"/>
  <c r="W84" i="16"/>
  <c r="X84" i="16"/>
  <c r="AG84" i="16"/>
  <c r="AM84" i="16"/>
  <c r="AP84" i="16"/>
  <c r="AS84" i="16"/>
  <c r="H85" i="16"/>
  <c r="I85" i="16"/>
  <c r="J85" i="16" s="1"/>
  <c r="W85" i="16"/>
  <c r="X85" i="16"/>
  <c r="Y85" i="16"/>
  <c r="AG85" i="16"/>
  <c r="AM85" i="16"/>
  <c r="AP85" i="16"/>
  <c r="AS85" i="16"/>
  <c r="H86" i="16"/>
  <c r="I86" i="16"/>
  <c r="W86" i="16"/>
  <c r="X86" i="16"/>
  <c r="AG86" i="16"/>
  <c r="AM86" i="16"/>
  <c r="AP86" i="16"/>
  <c r="AS86" i="16"/>
  <c r="H87" i="16"/>
  <c r="J87" i="16" s="1"/>
  <c r="I87" i="16"/>
  <c r="W87" i="16"/>
  <c r="X87" i="16"/>
  <c r="AG87" i="16"/>
  <c r="AM87" i="16"/>
  <c r="AP87" i="16"/>
  <c r="AS87" i="16"/>
  <c r="H88" i="16"/>
  <c r="I88" i="16"/>
  <c r="J88" i="16"/>
  <c r="W88" i="16"/>
  <c r="X88" i="16"/>
  <c r="AG88" i="16"/>
  <c r="AM88" i="16"/>
  <c r="AP88" i="16"/>
  <c r="AS88" i="16"/>
  <c r="H89" i="16"/>
  <c r="I89" i="16"/>
  <c r="J89" i="16" s="1"/>
  <c r="W89" i="16"/>
  <c r="Y89" i="16" s="1"/>
  <c r="X89" i="16"/>
  <c r="AG89" i="16"/>
  <c r="AM89" i="16"/>
  <c r="AP89" i="16"/>
  <c r="AS89" i="16"/>
  <c r="H90" i="16"/>
  <c r="I90" i="16"/>
  <c r="W90" i="16"/>
  <c r="X90" i="16"/>
  <c r="AG90" i="16"/>
  <c r="AM90" i="16"/>
  <c r="AP90" i="16"/>
  <c r="AS90" i="16"/>
  <c r="H91" i="16"/>
  <c r="I91" i="16"/>
  <c r="W91" i="16"/>
  <c r="X91" i="16"/>
  <c r="AG91" i="16"/>
  <c r="AM91" i="16"/>
  <c r="AP91" i="16"/>
  <c r="AS91" i="16"/>
  <c r="H92" i="16"/>
  <c r="J92" i="16" s="1"/>
  <c r="I92" i="16"/>
  <c r="W92" i="16"/>
  <c r="X92" i="16"/>
  <c r="AG92" i="16"/>
  <c r="AM92" i="16"/>
  <c r="AP92" i="16"/>
  <c r="AS92" i="16"/>
  <c r="H93" i="16"/>
  <c r="I93" i="16"/>
  <c r="W93" i="16"/>
  <c r="X93" i="16"/>
  <c r="AG93" i="16"/>
  <c r="AM93" i="16"/>
  <c r="AP93" i="16"/>
  <c r="AS93" i="16"/>
  <c r="H94" i="16"/>
  <c r="I94" i="16"/>
  <c r="J94" i="16"/>
  <c r="W94" i="16"/>
  <c r="X94" i="16"/>
  <c r="AG94" i="16"/>
  <c r="AM94" i="16"/>
  <c r="AP94" i="16"/>
  <c r="AS94" i="16"/>
  <c r="H95" i="16"/>
  <c r="J95" i="16" s="1"/>
  <c r="I95" i="16"/>
  <c r="W95" i="16"/>
  <c r="X95" i="16"/>
  <c r="AG95" i="16"/>
  <c r="AM95" i="16"/>
  <c r="AP95" i="16"/>
  <c r="AS95" i="16"/>
  <c r="H96" i="16"/>
  <c r="I96" i="16"/>
  <c r="J96" i="16"/>
  <c r="W96" i="16"/>
  <c r="X96" i="16"/>
  <c r="AG96" i="16"/>
  <c r="AM96" i="16"/>
  <c r="AP96" i="16"/>
  <c r="AS96" i="16"/>
  <c r="H97" i="16"/>
  <c r="I97" i="16"/>
  <c r="W97" i="16"/>
  <c r="X97" i="16"/>
  <c r="AG97" i="16"/>
  <c r="AM97" i="16"/>
  <c r="AP97" i="16"/>
  <c r="AS97" i="16"/>
  <c r="H98" i="16"/>
  <c r="I98" i="16"/>
  <c r="W98" i="16"/>
  <c r="X98" i="16"/>
  <c r="AG98" i="16"/>
  <c r="AM98" i="16"/>
  <c r="AP98" i="16"/>
  <c r="AS98" i="16"/>
  <c r="H99" i="16"/>
  <c r="J99" i="16" s="1"/>
  <c r="I99" i="16"/>
  <c r="W99" i="16"/>
  <c r="X99" i="16"/>
  <c r="AG99" i="16"/>
  <c r="AM99" i="16"/>
  <c r="AP99" i="16"/>
  <c r="AS99" i="16"/>
  <c r="H100" i="16"/>
  <c r="I100" i="16"/>
  <c r="J100" i="16"/>
  <c r="W100" i="16"/>
  <c r="X100" i="16"/>
  <c r="AG100" i="16"/>
  <c r="AM100" i="16"/>
  <c r="AP100" i="16"/>
  <c r="AS100" i="16"/>
  <c r="H101" i="16"/>
  <c r="I101" i="16"/>
  <c r="W101" i="16"/>
  <c r="Y101" i="16" s="1"/>
  <c r="X101" i="16"/>
  <c r="AG101" i="16"/>
  <c r="AM101" i="16"/>
  <c r="AP101" i="16"/>
  <c r="AS101" i="16"/>
  <c r="H102" i="16"/>
  <c r="I102" i="16"/>
  <c r="W102" i="16"/>
  <c r="Y102" i="16" s="1"/>
  <c r="X102" i="16"/>
  <c r="AG102" i="16"/>
  <c r="AM102" i="16"/>
  <c r="AP102" i="16"/>
  <c r="AS102" i="16"/>
  <c r="H103" i="16"/>
  <c r="J103" i="16" s="1"/>
  <c r="I103" i="16"/>
  <c r="W103" i="16"/>
  <c r="X103" i="16"/>
  <c r="AG103" i="16"/>
  <c r="AM103" i="16"/>
  <c r="AP103" i="16"/>
  <c r="AS103" i="16"/>
  <c r="H104" i="16"/>
  <c r="I104" i="16"/>
  <c r="W104" i="16"/>
  <c r="Y104" i="16" s="1"/>
  <c r="X104" i="16"/>
  <c r="AG104" i="16"/>
  <c r="AM104" i="16"/>
  <c r="AP104" i="16"/>
  <c r="AS104" i="16"/>
  <c r="H105" i="16"/>
  <c r="J105" i="16" s="1"/>
  <c r="I105" i="16"/>
  <c r="W105" i="16"/>
  <c r="X105" i="16"/>
  <c r="AG105" i="16"/>
  <c r="AM105" i="16"/>
  <c r="AP105" i="16"/>
  <c r="AS105" i="16"/>
  <c r="H106" i="16"/>
  <c r="I106" i="16"/>
  <c r="W106" i="16"/>
  <c r="Y106" i="16" s="1"/>
  <c r="X106" i="16"/>
  <c r="AG106" i="16"/>
  <c r="AM106" i="16"/>
  <c r="AP106" i="16"/>
  <c r="AS106" i="16"/>
  <c r="H107" i="16"/>
  <c r="J107" i="16" s="1"/>
  <c r="I107" i="16"/>
  <c r="W107" i="16"/>
  <c r="X107" i="16"/>
  <c r="AG107" i="16"/>
  <c r="AM107" i="16"/>
  <c r="AP107" i="16"/>
  <c r="AS107" i="16"/>
  <c r="H108" i="16"/>
  <c r="J108" i="16" s="1"/>
  <c r="I108" i="16"/>
  <c r="W108" i="16"/>
  <c r="X108" i="16"/>
  <c r="AG108" i="16"/>
  <c r="AM108" i="16"/>
  <c r="AP108" i="16"/>
  <c r="AS108" i="16"/>
  <c r="H109" i="16"/>
  <c r="I109" i="16"/>
  <c r="J109" i="16" s="1"/>
  <c r="W109" i="16"/>
  <c r="X109" i="16"/>
  <c r="AG109" i="16"/>
  <c r="AM109" i="16"/>
  <c r="AP109" i="16"/>
  <c r="AS109" i="16"/>
  <c r="H110" i="16"/>
  <c r="I110" i="16"/>
  <c r="J110" i="16" s="1"/>
  <c r="W110" i="16"/>
  <c r="Y110" i="16" s="1"/>
  <c r="X110" i="16"/>
  <c r="AG110" i="16"/>
  <c r="AM110" i="16"/>
  <c r="AP110" i="16"/>
  <c r="AS110" i="16"/>
  <c r="H111" i="16"/>
  <c r="I111" i="16"/>
  <c r="W111" i="16"/>
  <c r="X111" i="16"/>
  <c r="AG111" i="16"/>
  <c r="AM111" i="16"/>
  <c r="AP111" i="16"/>
  <c r="AS111" i="16"/>
  <c r="H112" i="16"/>
  <c r="J112" i="16" s="1"/>
  <c r="I112" i="16"/>
  <c r="W112" i="16"/>
  <c r="Y112" i="16" s="1"/>
  <c r="X112" i="16"/>
  <c r="AG112" i="16"/>
  <c r="AM112" i="16"/>
  <c r="AP112" i="16"/>
  <c r="AS112" i="16"/>
  <c r="H113" i="16"/>
  <c r="I113" i="16"/>
  <c r="W113" i="16"/>
  <c r="X113" i="16"/>
  <c r="AG113" i="16"/>
  <c r="AM113" i="16"/>
  <c r="AP113" i="16"/>
  <c r="AS113" i="16"/>
  <c r="H114" i="16"/>
  <c r="I114" i="16"/>
  <c r="W114" i="16"/>
  <c r="X114" i="16"/>
  <c r="AG114" i="16"/>
  <c r="AM114" i="16"/>
  <c r="AP114" i="16"/>
  <c r="AS114" i="16"/>
  <c r="H115" i="16"/>
  <c r="I115" i="16"/>
  <c r="W115" i="16"/>
  <c r="Y115" i="16" s="1"/>
  <c r="X115" i="16"/>
  <c r="AG115" i="16"/>
  <c r="AM115" i="16"/>
  <c r="AP115" i="16"/>
  <c r="AS115" i="16"/>
  <c r="H116" i="16"/>
  <c r="I116" i="16"/>
  <c r="J116" i="16"/>
  <c r="W116" i="16"/>
  <c r="Y116" i="16" s="1"/>
  <c r="X116" i="16"/>
  <c r="AG116" i="16"/>
  <c r="AM116" i="16"/>
  <c r="AP116" i="16"/>
  <c r="AS116" i="16"/>
  <c r="H117" i="16"/>
  <c r="I117" i="16"/>
  <c r="W117" i="16"/>
  <c r="Y117" i="16" s="1"/>
  <c r="X117" i="16"/>
  <c r="AG117" i="16"/>
  <c r="AM117" i="16"/>
  <c r="AP117" i="16"/>
  <c r="AS117" i="16"/>
  <c r="H118" i="16"/>
  <c r="I118" i="16"/>
  <c r="W118" i="16"/>
  <c r="X118" i="16"/>
  <c r="AG118" i="16"/>
  <c r="AM118" i="16"/>
  <c r="AP118" i="16"/>
  <c r="AS118" i="16"/>
  <c r="H119" i="16"/>
  <c r="I119" i="16"/>
  <c r="W119" i="16"/>
  <c r="Y119" i="16" s="1"/>
  <c r="X119" i="16"/>
  <c r="AG119" i="16"/>
  <c r="AM119" i="16"/>
  <c r="AP119" i="16"/>
  <c r="AS119" i="16"/>
  <c r="H120" i="16"/>
  <c r="I120" i="16"/>
  <c r="J120" i="16"/>
  <c r="W120" i="16"/>
  <c r="Y120" i="16" s="1"/>
  <c r="X120" i="16"/>
  <c r="AG120" i="16"/>
  <c r="AM120" i="16"/>
  <c r="AP120" i="16"/>
  <c r="AS120" i="16"/>
  <c r="H121" i="16"/>
  <c r="I121" i="16"/>
  <c r="W121" i="16"/>
  <c r="X121" i="16"/>
  <c r="AG121" i="16"/>
  <c r="AM121" i="16"/>
  <c r="AP121" i="16"/>
  <c r="AS121" i="16"/>
  <c r="H122" i="16"/>
  <c r="I122" i="16"/>
  <c r="W122" i="16"/>
  <c r="X122" i="16"/>
  <c r="AG122" i="16"/>
  <c r="AM122" i="16"/>
  <c r="AP122" i="16"/>
  <c r="AS122" i="16"/>
  <c r="H123" i="16"/>
  <c r="I123" i="16"/>
  <c r="W123" i="16"/>
  <c r="Y123" i="16" s="1"/>
  <c r="X123" i="16"/>
  <c r="AG123" i="16"/>
  <c r="AM123" i="16"/>
  <c r="AP123" i="16"/>
  <c r="AS123" i="16"/>
  <c r="H124" i="16"/>
  <c r="I124" i="16"/>
  <c r="J124" i="16"/>
  <c r="W124" i="16"/>
  <c r="Y124" i="16" s="1"/>
  <c r="X124" i="16"/>
  <c r="AG124" i="16"/>
  <c r="AM124" i="16"/>
  <c r="AP124" i="16"/>
  <c r="AS124" i="16"/>
  <c r="H125" i="16"/>
  <c r="I125" i="16"/>
  <c r="J125" i="16" s="1"/>
  <c r="W125" i="16"/>
  <c r="X125" i="16"/>
  <c r="AG125" i="16"/>
  <c r="AM125" i="16"/>
  <c r="AP125" i="16"/>
  <c r="AS125" i="16"/>
  <c r="H126" i="16"/>
  <c r="I126" i="16"/>
  <c r="W126" i="16"/>
  <c r="X126" i="16"/>
  <c r="AG126" i="16"/>
  <c r="AM126" i="16"/>
  <c r="AP126" i="16"/>
  <c r="AS126" i="16"/>
  <c r="H127" i="16"/>
  <c r="I127" i="16"/>
  <c r="W127" i="16"/>
  <c r="X127" i="16"/>
  <c r="AG127" i="16"/>
  <c r="AM127" i="16"/>
  <c r="AP127" i="16"/>
  <c r="AS127" i="16"/>
  <c r="H128" i="16"/>
  <c r="I128" i="16"/>
  <c r="W128" i="16"/>
  <c r="X128" i="16"/>
  <c r="AG128" i="16"/>
  <c r="AM128" i="16"/>
  <c r="AP128" i="16"/>
  <c r="AS128" i="16"/>
  <c r="H129" i="16"/>
  <c r="I129" i="16"/>
  <c r="J129" i="16" s="1"/>
  <c r="W129" i="16"/>
  <c r="Y129" i="16" s="1"/>
  <c r="X129" i="16"/>
  <c r="AG129" i="16"/>
  <c r="AM129" i="16"/>
  <c r="AP129" i="16"/>
  <c r="AS129" i="16"/>
  <c r="AP130" i="16"/>
  <c r="AP131" i="16"/>
  <c r="AP132" i="16"/>
  <c r="AP133" i="16"/>
  <c r="AP134" i="16"/>
  <c r="AP135" i="16"/>
  <c r="AP136" i="16"/>
  <c r="AP137" i="16"/>
  <c r="AP138" i="16"/>
  <c r="AP139" i="16"/>
  <c r="AP140" i="16"/>
  <c r="AP141" i="16"/>
  <c r="AP142" i="16"/>
  <c r="AP143" i="16"/>
  <c r="AP144" i="16"/>
  <c r="AP145" i="16"/>
  <c r="AP146" i="16"/>
  <c r="AP147" i="16"/>
  <c r="AP148" i="16"/>
  <c r="AP149" i="16"/>
  <c r="AP150" i="16"/>
  <c r="AP151" i="16"/>
  <c r="AP152" i="16"/>
  <c r="AP153" i="16"/>
  <c r="AP154" i="16"/>
  <c r="AP155" i="16"/>
  <c r="AP156" i="16"/>
  <c r="AP157" i="16"/>
  <c r="AP158" i="16"/>
  <c r="AP159" i="16"/>
  <c r="AP160" i="16"/>
  <c r="AP161" i="16"/>
  <c r="AP162" i="16"/>
  <c r="AP163" i="16"/>
  <c r="AP164" i="16"/>
  <c r="AP165" i="16"/>
  <c r="AP166" i="16"/>
  <c r="AP167" i="16"/>
  <c r="AP168" i="16"/>
  <c r="AP169" i="16"/>
  <c r="AP170" i="16"/>
  <c r="AP171" i="16"/>
  <c r="AP172" i="16"/>
  <c r="AP173" i="16"/>
  <c r="AP174" i="16"/>
  <c r="AP175" i="16"/>
  <c r="AP176" i="16"/>
  <c r="AP177" i="16"/>
  <c r="AP178" i="16"/>
  <c r="AP179" i="16"/>
  <c r="AP180" i="16"/>
  <c r="AP181" i="16"/>
  <c r="AP182" i="16"/>
  <c r="AP183" i="16"/>
  <c r="AP184" i="16"/>
  <c r="AP185" i="16"/>
  <c r="AP186" i="16"/>
  <c r="AP187" i="16"/>
  <c r="AP188" i="16"/>
  <c r="AP189" i="16"/>
  <c r="AP190" i="16"/>
  <c r="AP191" i="16"/>
  <c r="AP192" i="16"/>
  <c r="AP193" i="16"/>
  <c r="AP194" i="16"/>
  <c r="AP195" i="16"/>
  <c r="AP196" i="16"/>
  <c r="AP197" i="16"/>
  <c r="AP198" i="16"/>
  <c r="AP199" i="16"/>
  <c r="AP200" i="16"/>
  <c r="AP201" i="16"/>
  <c r="AP202" i="16"/>
  <c r="AP203" i="16"/>
  <c r="AP204" i="16"/>
  <c r="AP205" i="16"/>
  <c r="AP206" i="16"/>
  <c r="AP207" i="16"/>
  <c r="AP208" i="16"/>
  <c r="AG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9" i="16"/>
  <c r="O207" i="10"/>
  <c r="O206" i="10"/>
  <c r="O205" i="10"/>
  <c r="O204" i="10"/>
  <c r="O203" i="10"/>
  <c r="O202" i="10"/>
  <c r="O201" i="10"/>
  <c r="O200" i="10"/>
  <c r="O199" i="10"/>
  <c r="O198" i="10"/>
  <c r="O197" i="10"/>
  <c r="O196" i="10"/>
  <c r="O195" i="10"/>
  <c r="O194" i="10"/>
  <c r="O193" i="10"/>
  <c r="O192" i="10"/>
  <c r="O191" i="10"/>
  <c r="O190" i="10"/>
  <c r="O189" i="10"/>
  <c r="O188" i="10"/>
  <c r="O187" i="10"/>
  <c r="O186" i="10"/>
  <c r="O185" i="10"/>
  <c r="O184" i="10"/>
  <c r="O183" i="10"/>
  <c r="O182" i="10"/>
  <c r="O181" i="10"/>
  <c r="O180" i="10"/>
  <c r="O179" i="10"/>
  <c r="O178" i="10"/>
  <c r="O177" i="10"/>
  <c r="O176" i="10"/>
  <c r="O175" i="10"/>
  <c r="O174" i="10"/>
  <c r="O173" i="10"/>
  <c r="O172" i="10"/>
  <c r="O171" i="10"/>
  <c r="O170" i="10"/>
  <c r="O169" i="10"/>
  <c r="O168" i="10"/>
  <c r="O167" i="10"/>
  <c r="O166" i="10"/>
  <c r="O165" i="10"/>
  <c r="O164" i="10"/>
  <c r="O163" i="10"/>
  <c r="O162" i="10"/>
  <c r="O161" i="10"/>
  <c r="O160" i="10"/>
  <c r="O159" i="10"/>
  <c r="O158" i="10"/>
  <c r="O157" i="10"/>
  <c r="O156" i="10"/>
  <c r="O155" i="10"/>
  <c r="O154" i="10"/>
  <c r="O153" i="10"/>
  <c r="O152" i="10"/>
  <c r="O151" i="10"/>
  <c r="O150" i="10"/>
  <c r="O149" i="10"/>
  <c r="O148" i="10"/>
  <c r="O147" i="10"/>
  <c r="O146" i="10"/>
  <c r="O145" i="10"/>
  <c r="O144" i="10"/>
  <c r="O143" i="10"/>
  <c r="O142" i="10"/>
  <c r="O141" i="10"/>
  <c r="O140" i="10"/>
  <c r="O139" i="10"/>
  <c r="O138" i="10"/>
  <c r="O137" i="10"/>
  <c r="O136" i="10"/>
  <c r="O135" i="10"/>
  <c r="O134" i="10"/>
  <c r="O133" i="10"/>
  <c r="O132" i="10"/>
  <c r="O131" i="10"/>
  <c r="O130" i="10"/>
  <c r="O129" i="10"/>
  <c r="O128" i="10"/>
  <c r="O127" i="10"/>
  <c r="O126" i="10"/>
  <c r="O125" i="10"/>
  <c r="O124" i="10"/>
  <c r="O123" i="10"/>
  <c r="O122" i="10"/>
  <c r="O121" i="10"/>
  <c r="O120" i="10"/>
  <c r="O119" i="10"/>
  <c r="O118" i="10"/>
  <c r="O117" i="10"/>
  <c r="O116" i="10"/>
  <c r="O115" i="10"/>
  <c r="O114" i="10"/>
  <c r="O113" i="10"/>
  <c r="O112" i="10"/>
  <c r="O111" i="10"/>
  <c r="O110" i="10"/>
  <c r="O109" i="10"/>
  <c r="O108" i="10"/>
  <c r="O107" i="10"/>
  <c r="O106" i="10"/>
  <c r="O105" i="10"/>
  <c r="O104" i="10"/>
  <c r="O10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207" i="26"/>
  <c r="O206" i="26"/>
  <c r="O205" i="26"/>
  <c r="O204" i="26"/>
  <c r="O203" i="26"/>
  <c r="O202" i="26"/>
  <c r="O201" i="26"/>
  <c r="O200" i="26"/>
  <c r="O199" i="26"/>
  <c r="O198" i="26"/>
  <c r="O197" i="26"/>
  <c r="O196" i="26"/>
  <c r="O195" i="26"/>
  <c r="O194" i="26"/>
  <c r="O193" i="26"/>
  <c r="O192" i="26"/>
  <c r="O191" i="26"/>
  <c r="O190" i="26"/>
  <c r="O189" i="26"/>
  <c r="O188" i="26"/>
  <c r="O187" i="26"/>
  <c r="O186" i="26"/>
  <c r="O185" i="26"/>
  <c r="O184" i="26"/>
  <c r="O183" i="26"/>
  <c r="O182" i="26"/>
  <c r="O181" i="26"/>
  <c r="O180" i="26"/>
  <c r="O179" i="26"/>
  <c r="O178" i="26"/>
  <c r="O177" i="26"/>
  <c r="O176" i="26"/>
  <c r="O175" i="26"/>
  <c r="O174" i="26"/>
  <c r="O173" i="26"/>
  <c r="O172" i="26"/>
  <c r="O171" i="26"/>
  <c r="O170" i="26"/>
  <c r="O169" i="26"/>
  <c r="O168" i="26"/>
  <c r="O167" i="26"/>
  <c r="O166" i="26"/>
  <c r="O165" i="26"/>
  <c r="O164" i="26"/>
  <c r="O163" i="26"/>
  <c r="O162" i="26"/>
  <c r="O161" i="26"/>
  <c r="O160" i="26"/>
  <c r="O159" i="26"/>
  <c r="O158" i="26"/>
  <c r="O157" i="26"/>
  <c r="O156" i="26"/>
  <c r="O155" i="26"/>
  <c r="O154" i="26"/>
  <c r="O153" i="26"/>
  <c r="O152" i="26"/>
  <c r="O151" i="26"/>
  <c r="O150" i="26"/>
  <c r="O149" i="26"/>
  <c r="O148" i="26"/>
  <c r="O147" i="26"/>
  <c r="O146" i="26"/>
  <c r="O145" i="26"/>
  <c r="O144" i="26"/>
  <c r="O143" i="26"/>
  <c r="O142" i="26"/>
  <c r="O141" i="26"/>
  <c r="O140" i="26"/>
  <c r="O139" i="26"/>
  <c r="O138" i="26"/>
  <c r="O137" i="26"/>
  <c r="O136" i="26"/>
  <c r="O135" i="26"/>
  <c r="O134" i="26"/>
  <c r="O133" i="26"/>
  <c r="O132" i="26"/>
  <c r="O131" i="26"/>
  <c r="O130" i="26"/>
  <c r="O129" i="26"/>
  <c r="O128" i="26"/>
  <c r="O127" i="26"/>
  <c r="O126" i="26"/>
  <c r="O125" i="26"/>
  <c r="O124" i="26"/>
  <c r="O123" i="26"/>
  <c r="O122" i="26"/>
  <c r="O121" i="26"/>
  <c r="O120" i="26"/>
  <c r="O119" i="26"/>
  <c r="O118" i="26"/>
  <c r="O117" i="26"/>
  <c r="O116" i="26"/>
  <c r="O115" i="26"/>
  <c r="O114" i="26"/>
  <c r="O113" i="26"/>
  <c r="O112" i="26"/>
  <c r="O111" i="26"/>
  <c r="O110" i="26"/>
  <c r="O109" i="26"/>
  <c r="O108" i="26"/>
  <c r="O107" i="26"/>
  <c r="O106" i="26"/>
  <c r="O105" i="26"/>
  <c r="O104" i="26"/>
  <c r="O103" i="26"/>
  <c r="O102" i="26"/>
  <c r="O101" i="26"/>
  <c r="O100" i="26"/>
  <c r="O99" i="26"/>
  <c r="O98" i="26"/>
  <c r="O97" i="26"/>
  <c r="O96" i="26"/>
  <c r="O95" i="26"/>
  <c r="O94" i="26"/>
  <c r="O93" i="26"/>
  <c r="O92" i="26"/>
  <c r="O91" i="26"/>
  <c r="O90" i="26"/>
  <c r="O89" i="26"/>
  <c r="O88" i="26"/>
  <c r="O87" i="26"/>
  <c r="O86" i="26"/>
  <c r="O85" i="26"/>
  <c r="O84" i="26"/>
  <c r="O83" i="26"/>
  <c r="O82" i="26"/>
  <c r="O81" i="26"/>
  <c r="O80" i="26"/>
  <c r="O79" i="26"/>
  <c r="O78" i="26"/>
  <c r="O77" i="26"/>
  <c r="O76" i="26"/>
  <c r="O75" i="26"/>
  <c r="O74" i="26"/>
  <c r="O73" i="26"/>
  <c r="O72" i="26"/>
  <c r="O71" i="26"/>
  <c r="O70" i="26"/>
  <c r="O69" i="26"/>
  <c r="O68" i="26"/>
  <c r="O67" i="26"/>
  <c r="O66" i="26"/>
  <c r="O65" i="26"/>
  <c r="O207" i="22"/>
  <c r="O206" i="22"/>
  <c r="O205" i="22"/>
  <c r="O204" i="22"/>
  <c r="O203" i="22"/>
  <c r="O202" i="22"/>
  <c r="O201" i="22"/>
  <c r="O200" i="22"/>
  <c r="O199" i="22"/>
  <c r="O198" i="22"/>
  <c r="O197" i="22"/>
  <c r="O196" i="22"/>
  <c r="O195" i="22"/>
  <c r="O194" i="22"/>
  <c r="O193" i="22"/>
  <c r="O192" i="22"/>
  <c r="O191" i="22"/>
  <c r="O190" i="22"/>
  <c r="O189" i="22"/>
  <c r="O188" i="22"/>
  <c r="O187" i="22"/>
  <c r="O186" i="22"/>
  <c r="O185" i="22"/>
  <c r="O184" i="22"/>
  <c r="O183" i="22"/>
  <c r="O182" i="22"/>
  <c r="O181" i="22"/>
  <c r="O180" i="22"/>
  <c r="O179" i="22"/>
  <c r="O178" i="22"/>
  <c r="O177" i="22"/>
  <c r="O176" i="22"/>
  <c r="O175" i="22"/>
  <c r="O174" i="22"/>
  <c r="O173" i="22"/>
  <c r="O172" i="22"/>
  <c r="O171" i="22"/>
  <c r="O170" i="22"/>
  <c r="O169" i="22"/>
  <c r="O168" i="22"/>
  <c r="O167" i="22"/>
  <c r="O166" i="22"/>
  <c r="O165" i="22"/>
  <c r="O164" i="22"/>
  <c r="O163" i="22"/>
  <c r="O162" i="22"/>
  <c r="O161" i="22"/>
  <c r="O160" i="22"/>
  <c r="O159" i="22"/>
  <c r="O158" i="22"/>
  <c r="O157" i="22"/>
  <c r="O156" i="22"/>
  <c r="O155" i="22"/>
  <c r="O154" i="22"/>
  <c r="O153" i="22"/>
  <c r="O152" i="22"/>
  <c r="O151" i="22"/>
  <c r="O150" i="22"/>
  <c r="O149" i="22"/>
  <c r="O148" i="22"/>
  <c r="O147" i="22"/>
  <c r="O146" i="22"/>
  <c r="O145" i="22"/>
  <c r="O144" i="22"/>
  <c r="O143" i="22"/>
  <c r="O142" i="22"/>
  <c r="O141" i="22"/>
  <c r="O140" i="22"/>
  <c r="O139" i="22"/>
  <c r="O138" i="22"/>
  <c r="O137" i="22"/>
  <c r="O136" i="22"/>
  <c r="O135" i="22"/>
  <c r="O134" i="22"/>
  <c r="O133" i="22"/>
  <c r="O132" i="22"/>
  <c r="O131" i="22"/>
  <c r="O130" i="22"/>
  <c r="O129" i="22"/>
  <c r="O128" i="22"/>
  <c r="O127" i="22"/>
  <c r="O126" i="22"/>
  <c r="O125" i="22"/>
  <c r="O124" i="22"/>
  <c r="O123" i="22"/>
  <c r="O122" i="22"/>
  <c r="O121" i="22"/>
  <c r="O120" i="22"/>
  <c r="O119" i="22"/>
  <c r="O118" i="22"/>
  <c r="O117" i="22"/>
  <c r="O116" i="22"/>
  <c r="O115" i="22"/>
  <c r="O114" i="22"/>
  <c r="O113" i="22"/>
  <c r="O112" i="22"/>
  <c r="O111" i="22"/>
  <c r="O110" i="22"/>
  <c r="O109" i="22"/>
  <c r="O108" i="22"/>
  <c r="O107" i="22"/>
  <c r="O106" i="22"/>
  <c r="O105" i="22"/>
  <c r="O104" i="22"/>
  <c r="O103" i="22"/>
  <c r="O102" i="22"/>
  <c r="O101" i="22"/>
  <c r="O100" i="22"/>
  <c r="O99" i="22"/>
  <c r="O98" i="22"/>
  <c r="O97" i="22"/>
  <c r="O96" i="22"/>
  <c r="O95" i="22"/>
  <c r="O94" i="22"/>
  <c r="O93" i="22"/>
  <c r="O92" i="22"/>
  <c r="O91" i="22"/>
  <c r="O90" i="22"/>
  <c r="O89" i="22"/>
  <c r="O88" i="22"/>
  <c r="O87" i="22"/>
  <c r="O86" i="22"/>
  <c r="O85" i="22"/>
  <c r="O84" i="22"/>
  <c r="O83" i="22"/>
  <c r="O82" i="22"/>
  <c r="O81" i="22"/>
  <c r="O80" i="22"/>
  <c r="O79" i="22"/>
  <c r="O78" i="22"/>
  <c r="O77" i="22"/>
  <c r="O76" i="22"/>
  <c r="O75" i="22"/>
  <c r="O74" i="22"/>
  <c r="O73" i="22"/>
  <c r="O72" i="22"/>
  <c r="O71" i="22"/>
  <c r="O70" i="22"/>
  <c r="O69" i="22"/>
  <c r="O68" i="22"/>
  <c r="O67" i="22"/>
  <c r="O66" i="22"/>
  <c r="O65" i="22"/>
  <c r="O32" i="22"/>
  <c r="O31" i="22"/>
  <c r="O24" i="22"/>
  <c r="O15" i="22"/>
  <c r="O207" i="23"/>
  <c r="O206" i="23"/>
  <c r="O205" i="23"/>
  <c r="O204" i="23"/>
  <c r="O203" i="23"/>
  <c r="O202" i="23"/>
  <c r="O201" i="23"/>
  <c r="O200" i="23"/>
  <c r="O199" i="23"/>
  <c r="O198" i="23"/>
  <c r="O197" i="23"/>
  <c r="O196" i="23"/>
  <c r="O195" i="23"/>
  <c r="O194" i="23"/>
  <c r="O193" i="23"/>
  <c r="O192" i="23"/>
  <c r="O191" i="23"/>
  <c r="O190" i="23"/>
  <c r="O189" i="23"/>
  <c r="O188" i="23"/>
  <c r="O187" i="23"/>
  <c r="O186" i="23"/>
  <c r="O185" i="23"/>
  <c r="O184" i="23"/>
  <c r="O183" i="23"/>
  <c r="O182" i="23"/>
  <c r="O181" i="23"/>
  <c r="O180" i="23"/>
  <c r="O179" i="23"/>
  <c r="O178" i="23"/>
  <c r="O177" i="23"/>
  <c r="O176" i="23"/>
  <c r="O175" i="23"/>
  <c r="O174" i="23"/>
  <c r="O173" i="23"/>
  <c r="O172" i="23"/>
  <c r="O171" i="23"/>
  <c r="O170" i="23"/>
  <c r="O169" i="23"/>
  <c r="O168" i="23"/>
  <c r="O167" i="23"/>
  <c r="O166" i="23"/>
  <c r="O165" i="23"/>
  <c r="O164" i="23"/>
  <c r="O163" i="23"/>
  <c r="O162" i="23"/>
  <c r="O161" i="23"/>
  <c r="O160" i="23"/>
  <c r="O159" i="23"/>
  <c r="O158" i="23"/>
  <c r="O157" i="23"/>
  <c r="O156" i="23"/>
  <c r="O155" i="23"/>
  <c r="O154" i="23"/>
  <c r="O153" i="23"/>
  <c r="O152" i="23"/>
  <c r="O151" i="23"/>
  <c r="O150" i="23"/>
  <c r="O149" i="23"/>
  <c r="O148" i="23"/>
  <c r="O147" i="23"/>
  <c r="O146" i="23"/>
  <c r="O145" i="23"/>
  <c r="O144" i="23"/>
  <c r="O143" i="23"/>
  <c r="O142" i="23"/>
  <c r="O141" i="23"/>
  <c r="O140" i="23"/>
  <c r="O139" i="23"/>
  <c r="O138" i="23"/>
  <c r="O137" i="23"/>
  <c r="O136" i="23"/>
  <c r="O135" i="23"/>
  <c r="O134" i="23"/>
  <c r="O133" i="23"/>
  <c r="O132" i="23"/>
  <c r="O131" i="23"/>
  <c r="O130" i="23"/>
  <c r="O129" i="23"/>
  <c r="O128" i="23"/>
  <c r="O127" i="23"/>
  <c r="O126" i="23"/>
  <c r="O125" i="23"/>
  <c r="O124" i="23"/>
  <c r="O123" i="23"/>
  <c r="O122" i="23"/>
  <c r="O121" i="23"/>
  <c r="O120" i="23"/>
  <c r="O119" i="23"/>
  <c r="O118" i="23"/>
  <c r="O117" i="23"/>
  <c r="O116" i="23"/>
  <c r="O115" i="23"/>
  <c r="O114" i="23"/>
  <c r="O113" i="23"/>
  <c r="O112" i="23"/>
  <c r="O111" i="23"/>
  <c r="O110" i="23"/>
  <c r="O109" i="23"/>
  <c r="O108" i="23"/>
  <c r="O107" i="23"/>
  <c r="O106" i="23"/>
  <c r="O105" i="23"/>
  <c r="O104" i="23"/>
  <c r="O103" i="23"/>
  <c r="O102" i="23"/>
  <c r="O101" i="23"/>
  <c r="O100" i="23"/>
  <c r="O99" i="23"/>
  <c r="O98" i="23"/>
  <c r="O97" i="23"/>
  <c r="O96" i="23"/>
  <c r="O95" i="23"/>
  <c r="O94" i="23"/>
  <c r="O93" i="23"/>
  <c r="O92" i="23"/>
  <c r="O91" i="23"/>
  <c r="O90" i="23"/>
  <c r="O89" i="23"/>
  <c r="O88" i="23"/>
  <c r="O87" i="23"/>
  <c r="O86" i="23"/>
  <c r="O85" i="23"/>
  <c r="O84" i="23"/>
  <c r="O83" i="23"/>
  <c r="O82" i="23"/>
  <c r="O81" i="23"/>
  <c r="O80" i="23"/>
  <c r="O79" i="23"/>
  <c r="O78" i="23"/>
  <c r="O77" i="23"/>
  <c r="O76" i="23"/>
  <c r="O75" i="23"/>
  <c r="O74" i="23"/>
  <c r="O73" i="23"/>
  <c r="O72" i="23"/>
  <c r="O71" i="23"/>
  <c r="O70" i="23"/>
  <c r="O69" i="23"/>
  <c r="O68" i="23"/>
  <c r="O67" i="23"/>
  <c r="O66" i="23"/>
  <c r="O65" i="23"/>
  <c r="O65" i="25"/>
  <c r="O66" i="25"/>
  <c r="O67" i="25"/>
  <c r="O68" i="25"/>
  <c r="O69" i="25"/>
  <c r="O70" i="25"/>
  <c r="O71" i="25"/>
  <c r="O72" i="25"/>
  <c r="O73" i="25"/>
  <c r="O74" i="25"/>
  <c r="O75" i="25"/>
  <c r="O76" i="25"/>
  <c r="O77" i="25"/>
  <c r="O78" i="25"/>
  <c r="O79" i="25"/>
  <c r="O80" i="25"/>
  <c r="O81" i="25"/>
  <c r="O82" i="25"/>
  <c r="O83" i="25"/>
  <c r="O84" i="25"/>
  <c r="O85" i="25"/>
  <c r="O86" i="25"/>
  <c r="O87" i="25"/>
  <c r="O88" i="25"/>
  <c r="O89" i="25"/>
  <c r="O90" i="25"/>
  <c r="O91" i="25"/>
  <c r="O92" i="25"/>
  <c r="O93" i="25"/>
  <c r="O94" i="25"/>
  <c r="O95" i="25"/>
  <c r="O96" i="25"/>
  <c r="O97" i="25"/>
  <c r="O98" i="25"/>
  <c r="O99" i="25"/>
  <c r="O100" i="25"/>
  <c r="O101" i="25"/>
  <c r="O102" i="25"/>
  <c r="O103" i="25"/>
  <c r="O104" i="25"/>
  <c r="O105" i="25"/>
  <c r="O106" i="25"/>
  <c r="O107" i="25"/>
  <c r="O108" i="25"/>
  <c r="O109" i="25"/>
  <c r="O110" i="25"/>
  <c r="O111" i="25"/>
  <c r="O112" i="25"/>
  <c r="O113" i="25"/>
  <c r="O114" i="25"/>
  <c r="O115" i="25"/>
  <c r="O116" i="25"/>
  <c r="O117" i="25"/>
  <c r="O118" i="25"/>
  <c r="O119" i="25"/>
  <c r="O120" i="25"/>
  <c r="O121" i="25"/>
  <c r="O122" i="25"/>
  <c r="O123" i="25"/>
  <c r="O124" i="25"/>
  <c r="O125" i="25"/>
  <c r="O126" i="25"/>
  <c r="O127" i="25"/>
  <c r="O128" i="25"/>
  <c r="O129" i="25"/>
  <c r="O130" i="25"/>
  <c r="O131" i="25"/>
  <c r="O132" i="25"/>
  <c r="O133" i="25"/>
  <c r="O134" i="25"/>
  <c r="O135" i="25"/>
  <c r="O136" i="25"/>
  <c r="O137" i="25"/>
  <c r="O138" i="25"/>
  <c r="O139" i="25"/>
  <c r="O140" i="25"/>
  <c r="O141" i="25"/>
  <c r="O142" i="25"/>
  <c r="O143" i="25"/>
  <c r="O144" i="25"/>
  <c r="O145" i="25"/>
  <c r="O146" i="25"/>
  <c r="O147" i="25"/>
  <c r="O148" i="25"/>
  <c r="O149" i="25"/>
  <c r="O150" i="25"/>
  <c r="O151" i="25"/>
  <c r="O152" i="25"/>
  <c r="O153" i="25"/>
  <c r="O154" i="25"/>
  <c r="O155" i="25"/>
  <c r="O156" i="25"/>
  <c r="O157" i="25"/>
  <c r="O158" i="25"/>
  <c r="O159" i="25"/>
  <c r="O160" i="25"/>
  <c r="O161" i="25"/>
  <c r="O162" i="25"/>
  <c r="O163" i="25"/>
  <c r="O164" i="25"/>
  <c r="O165" i="25"/>
  <c r="O166" i="25"/>
  <c r="O167" i="25"/>
  <c r="O168" i="25"/>
  <c r="O169" i="25"/>
  <c r="O170" i="25"/>
  <c r="O171" i="25"/>
  <c r="O172" i="25"/>
  <c r="O173" i="25"/>
  <c r="O174" i="25"/>
  <c r="O175" i="25"/>
  <c r="O176" i="25"/>
  <c r="O177" i="25"/>
  <c r="O178" i="25"/>
  <c r="O179" i="25"/>
  <c r="O180" i="25"/>
  <c r="O181" i="25"/>
  <c r="O182" i="25"/>
  <c r="O183" i="25"/>
  <c r="O184" i="25"/>
  <c r="O185" i="25"/>
  <c r="O186" i="25"/>
  <c r="O187" i="25"/>
  <c r="O188" i="25"/>
  <c r="O189" i="25"/>
  <c r="O190" i="25"/>
  <c r="O191" i="25"/>
  <c r="O192" i="25"/>
  <c r="O193" i="25"/>
  <c r="O194" i="25"/>
  <c r="O195" i="25"/>
  <c r="O196" i="25"/>
  <c r="O197" i="25"/>
  <c r="O198" i="25"/>
  <c r="O199" i="25"/>
  <c r="O200" i="25"/>
  <c r="O201" i="25"/>
  <c r="O202" i="25"/>
  <c r="O203" i="25"/>
  <c r="O204" i="25"/>
  <c r="O205" i="25"/>
  <c r="O206" i="25"/>
  <c r="O207" i="25"/>
  <c r="U31" i="30"/>
  <c r="K31" i="30"/>
  <c r="A31" i="30"/>
  <c r="U1" i="30"/>
  <c r="K1" i="30"/>
  <c r="A1" i="30"/>
  <c r="W56" i="30"/>
  <c r="C56" i="30"/>
  <c r="M56" i="30" s="1"/>
  <c r="W55" i="30"/>
  <c r="C55" i="30"/>
  <c r="M55" i="30" s="1"/>
  <c r="C26" i="30"/>
  <c r="M26" i="30" s="1"/>
  <c r="C25" i="30"/>
  <c r="M25" i="30" s="1"/>
  <c r="W26" i="30"/>
  <c r="W25" i="30"/>
  <c r="Y17" i="16" l="1"/>
  <c r="Y15" i="16"/>
  <c r="Y10" i="16"/>
  <c r="J128" i="16"/>
  <c r="Y113" i="16"/>
  <c r="Y127" i="16"/>
  <c r="J127" i="16"/>
  <c r="J126" i="16"/>
  <c r="Y125" i="16"/>
  <c r="Y121" i="16"/>
  <c r="J123" i="16"/>
  <c r="J122" i="16"/>
  <c r="J121" i="16"/>
  <c r="J119" i="16"/>
  <c r="J118" i="16"/>
  <c r="J117" i="16"/>
  <c r="J115" i="16"/>
  <c r="J114" i="16"/>
  <c r="J113" i="16"/>
  <c r="J111" i="16"/>
  <c r="Y109" i="16"/>
  <c r="J102" i="16"/>
  <c r="Y100" i="16"/>
  <c r="J97" i="16"/>
  <c r="Y128" i="16"/>
  <c r="Y122" i="16"/>
  <c r="Y114" i="16"/>
  <c r="Y108" i="16"/>
  <c r="J106" i="16"/>
  <c r="Y105" i="16"/>
  <c r="J104" i="16"/>
  <c r="J101" i="16"/>
  <c r="Y88" i="16"/>
  <c r="Y73" i="16"/>
  <c r="J68" i="16"/>
  <c r="J65" i="16"/>
  <c r="Y99" i="16"/>
  <c r="Y98" i="16"/>
  <c r="J98" i="16"/>
  <c r="Y97" i="16"/>
  <c r="Y95" i="16"/>
  <c r="J93" i="16"/>
  <c r="Y92" i="16"/>
  <c r="J91" i="16"/>
  <c r="Y84" i="16"/>
  <c r="J14" i="16"/>
  <c r="Y67" i="16"/>
  <c r="Y66" i="16"/>
  <c r="J66" i="16"/>
  <c r="J63" i="16"/>
  <c r="J60" i="16"/>
  <c r="J58" i="16"/>
  <c r="Y45" i="16"/>
  <c r="J21" i="16"/>
  <c r="J54" i="16"/>
  <c r="J52" i="16"/>
  <c r="J44" i="16"/>
  <c r="J36" i="16"/>
  <c r="J29" i="16"/>
  <c r="J17" i="16"/>
  <c r="Y93" i="16"/>
  <c r="Y77" i="16"/>
  <c r="J77" i="16"/>
  <c r="J75" i="16"/>
  <c r="Y72" i="16"/>
  <c r="J64" i="16"/>
  <c r="Y63" i="16"/>
  <c r="Y58" i="16"/>
  <c r="J53" i="16"/>
  <c r="Y49" i="16"/>
  <c r="J23" i="16"/>
  <c r="J20" i="16"/>
  <c r="J13" i="16"/>
  <c r="Y57" i="16"/>
  <c r="Y56" i="16"/>
  <c r="Y37" i="16"/>
  <c r="Y32" i="16"/>
  <c r="Y30" i="16"/>
  <c r="Y18" i="16"/>
  <c r="Y11" i="16"/>
  <c r="Y65" i="16"/>
  <c r="Y53" i="16"/>
  <c r="Y51" i="16"/>
  <c r="Y48" i="16"/>
  <c r="Y46" i="16"/>
  <c r="Y43" i="16"/>
  <c r="Y40" i="16"/>
  <c r="Y38" i="16"/>
  <c r="Y35" i="16"/>
  <c r="Y23" i="16"/>
  <c r="Y16" i="16"/>
  <c r="Y14" i="16"/>
  <c r="Y41" i="16"/>
  <c r="Y33" i="16"/>
  <c r="Y31" i="16"/>
  <c r="Y26" i="16"/>
  <c r="Y19" i="16"/>
  <c r="Y61" i="16"/>
  <c r="Y54" i="16"/>
  <c r="Y52" i="16"/>
  <c r="Y50" i="16"/>
  <c r="Y47" i="16"/>
  <c r="Y42" i="16"/>
  <c r="Y39" i="16"/>
  <c r="Y34" i="16"/>
  <c r="Y27" i="16"/>
  <c r="Y24" i="16"/>
  <c r="Y22" i="16"/>
  <c r="Y55" i="16"/>
  <c r="Y12" i="16"/>
  <c r="Y107" i="16"/>
  <c r="Y118" i="16"/>
  <c r="Y103" i="16"/>
  <c r="Y20" i="16"/>
  <c r="Y94" i="16"/>
  <c r="Y86" i="16"/>
  <c r="Y62" i="16"/>
  <c r="Y126" i="16"/>
  <c r="Y111" i="16"/>
  <c r="Y90" i="16"/>
  <c r="Y74" i="16"/>
  <c r="Y28" i="16"/>
  <c r="Y96" i="16"/>
  <c r="Y91" i="16"/>
  <c r="J86" i="16"/>
  <c r="Y83" i="16"/>
  <c r="J78" i="16"/>
  <c r="Y75" i="16"/>
  <c r="Y59" i="16"/>
  <c r="J90" i="16"/>
  <c r="Y87" i="16"/>
  <c r="J82" i="16"/>
  <c r="Y79" i="16"/>
  <c r="J74" i="16"/>
  <c r="J70" i="16"/>
  <c r="Y68" i="16"/>
  <c r="Y64" i="16"/>
  <c r="J59" i="16"/>
  <c r="J47" i="16"/>
  <c r="Y44" i="16"/>
  <c r="J39" i="16"/>
  <c r="Y36" i="16"/>
  <c r="J33" i="16"/>
  <c r="J71" i="16"/>
  <c r="Y60" i="16"/>
  <c r="J55" i="16"/>
  <c r="J12" i="16"/>
  <c r="Y25" i="16"/>
  <c r="J32" i="16"/>
  <c r="Y29" i="16"/>
  <c r="J24" i="16"/>
  <c r="Y21" i="16"/>
  <c r="J16" i="16"/>
  <c r="Y13" i="16"/>
  <c r="T31" i="27" l="1"/>
  <c r="T32" i="27"/>
  <c r="T33" i="27"/>
  <c r="T34" i="27"/>
  <c r="T35" i="27"/>
  <c r="T36" i="27"/>
  <c r="T37" i="27"/>
  <c r="CJ73" i="16" l="1"/>
  <c r="CJ77" i="16"/>
  <c r="CJ89" i="16"/>
  <c r="CJ93" i="16"/>
  <c r="CJ105" i="16"/>
  <c r="CJ109" i="16"/>
  <c r="S8" i="14"/>
  <c r="CJ10" i="16" s="1"/>
  <c r="S9" i="14"/>
  <c r="CJ11" i="16" s="1"/>
  <c r="S10" i="14"/>
  <c r="CJ12" i="16" s="1"/>
  <c r="S11" i="14"/>
  <c r="CJ13" i="16" s="1"/>
  <c r="S12" i="14"/>
  <c r="CJ14" i="16" s="1"/>
  <c r="S13" i="14"/>
  <c r="CJ15" i="16" s="1"/>
  <c r="S14" i="14"/>
  <c r="CJ16" i="16" s="1"/>
  <c r="S15" i="14"/>
  <c r="CJ17" i="16" s="1"/>
  <c r="S16" i="14"/>
  <c r="CJ18" i="16" s="1"/>
  <c r="S17" i="14"/>
  <c r="CJ19" i="16" s="1"/>
  <c r="S18" i="14"/>
  <c r="CJ20" i="16" s="1"/>
  <c r="S19" i="14"/>
  <c r="CJ21" i="16" s="1"/>
  <c r="S20" i="14"/>
  <c r="CJ22" i="16" s="1"/>
  <c r="S21" i="14"/>
  <c r="CJ23" i="16" s="1"/>
  <c r="S22" i="14"/>
  <c r="CJ24" i="16" s="1"/>
  <c r="S23" i="14"/>
  <c r="CJ25" i="16" s="1"/>
  <c r="S24" i="14"/>
  <c r="CJ26" i="16" s="1"/>
  <c r="S25" i="14"/>
  <c r="CJ27" i="16" s="1"/>
  <c r="S26" i="14"/>
  <c r="CJ28" i="16" s="1"/>
  <c r="S27" i="14"/>
  <c r="CJ29" i="16" s="1"/>
  <c r="S28" i="14"/>
  <c r="CJ30" i="16" s="1"/>
  <c r="S29" i="14"/>
  <c r="CJ31" i="16" s="1"/>
  <c r="S30" i="14"/>
  <c r="CJ32" i="16" s="1"/>
  <c r="S31" i="14"/>
  <c r="CJ33" i="16" s="1"/>
  <c r="S32" i="14"/>
  <c r="CJ34" i="16" s="1"/>
  <c r="S33" i="14"/>
  <c r="CJ35" i="16" s="1"/>
  <c r="S34" i="14"/>
  <c r="CJ36" i="16" s="1"/>
  <c r="S35" i="14"/>
  <c r="CJ37" i="16" s="1"/>
  <c r="S36" i="14"/>
  <c r="CJ38" i="16" s="1"/>
  <c r="S37" i="14"/>
  <c r="CJ39" i="16" s="1"/>
  <c r="S38" i="14"/>
  <c r="CJ40" i="16" s="1"/>
  <c r="S39" i="14"/>
  <c r="CJ41" i="16" s="1"/>
  <c r="S40" i="14"/>
  <c r="CJ42" i="16" s="1"/>
  <c r="S41" i="14"/>
  <c r="CJ43" i="16" s="1"/>
  <c r="S42" i="14"/>
  <c r="CJ44" i="16" s="1"/>
  <c r="S43" i="14"/>
  <c r="CJ45" i="16" s="1"/>
  <c r="S44" i="14"/>
  <c r="CJ46" i="16" s="1"/>
  <c r="S45" i="14"/>
  <c r="CJ47" i="16" s="1"/>
  <c r="S46" i="14"/>
  <c r="CJ48" i="16" s="1"/>
  <c r="S47" i="14"/>
  <c r="CJ49" i="16" s="1"/>
  <c r="S48" i="14"/>
  <c r="CJ50" i="16" s="1"/>
  <c r="S49" i="14"/>
  <c r="CJ51" i="16" s="1"/>
  <c r="S50" i="14"/>
  <c r="CJ52" i="16" s="1"/>
  <c r="S51" i="14"/>
  <c r="CJ53" i="16" s="1"/>
  <c r="S52" i="14"/>
  <c r="CJ54" i="16" s="1"/>
  <c r="S53" i="14"/>
  <c r="CJ55" i="16" s="1"/>
  <c r="S54" i="14"/>
  <c r="CJ56" i="16" s="1"/>
  <c r="S55" i="14"/>
  <c r="CJ57" i="16" s="1"/>
  <c r="S56" i="14"/>
  <c r="CJ58" i="16" s="1"/>
  <c r="S57" i="14"/>
  <c r="CJ59" i="16" s="1"/>
  <c r="S58" i="14"/>
  <c r="CJ60" i="16" s="1"/>
  <c r="S59" i="14"/>
  <c r="CJ61" i="16" s="1"/>
  <c r="S60" i="14"/>
  <c r="CJ62" i="16" s="1"/>
  <c r="S61" i="14"/>
  <c r="CJ63" i="16" s="1"/>
  <c r="S62" i="14"/>
  <c r="CJ64" i="16" s="1"/>
  <c r="S63" i="14"/>
  <c r="CJ65" i="16" s="1"/>
  <c r="S64" i="14"/>
  <c r="CJ66" i="16" s="1"/>
  <c r="S65" i="14"/>
  <c r="CJ67" i="16" s="1"/>
  <c r="S66" i="14"/>
  <c r="CJ68" i="16" s="1"/>
  <c r="S67" i="14"/>
  <c r="CJ69" i="16" s="1"/>
  <c r="S68" i="14"/>
  <c r="CJ70" i="16" s="1"/>
  <c r="S69" i="14"/>
  <c r="CJ71" i="16" s="1"/>
  <c r="S70" i="14"/>
  <c r="CJ72" i="16" s="1"/>
  <c r="S71" i="14"/>
  <c r="S72" i="14"/>
  <c r="CJ74" i="16" s="1"/>
  <c r="S73" i="14"/>
  <c r="CJ75" i="16" s="1"/>
  <c r="S74" i="14"/>
  <c r="CJ76" i="16" s="1"/>
  <c r="S75" i="14"/>
  <c r="S76" i="14"/>
  <c r="CJ78" i="16" s="1"/>
  <c r="S77" i="14"/>
  <c r="CJ79" i="16" s="1"/>
  <c r="S78" i="14"/>
  <c r="CJ80" i="16" s="1"/>
  <c r="S79" i="14"/>
  <c r="CJ81" i="16" s="1"/>
  <c r="S80" i="14"/>
  <c r="CJ82" i="16" s="1"/>
  <c r="S81" i="14"/>
  <c r="CJ83" i="16" s="1"/>
  <c r="S82" i="14"/>
  <c r="CJ84" i="16" s="1"/>
  <c r="S83" i="14"/>
  <c r="CJ85" i="16" s="1"/>
  <c r="S84" i="14"/>
  <c r="CJ86" i="16" s="1"/>
  <c r="S85" i="14"/>
  <c r="CJ87" i="16" s="1"/>
  <c r="S86" i="14"/>
  <c r="CJ88" i="16" s="1"/>
  <c r="S87" i="14"/>
  <c r="S88" i="14"/>
  <c r="CJ90" i="16" s="1"/>
  <c r="S89" i="14"/>
  <c r="CJ91" i="16" s="1"/>
  <c r="S90" i="14"/>
  <c r="CJ92" i="16" s="1"/>
  <c r="S91" i="14"/>
  <c r="S92" i="14"/>
  <c r="CJ94" i="16" s="1"/>
  <c r="S93" i="14"/>
  <c r="CJ95" i="16" s="1"/>
  <c r="S94" i="14"/>
  <c r="CJ96" i="16" s="1"/>
  <c r="S95" i="14"/>
  <c r="CJ97" i="16" s="1"/>
  <c r="S96" i="14"/>
  <c r="CJ98" i="16" s="1"/>
  <c r="S97" i="14"/>
  <c r="CJ99" i="16" s="1"/>
  <c r="S98" i="14"/>
  <c r="CJ100" i="16" s="1"/>
  <c r="S99" i="14"/>
  <c r="CJ101" i="16" s="1"/>
  <c r="S100" i="14"/>
  <c r="CJ102" i="16" s="1"/>
  <c r="S101" i="14"/>
  <c r="CJ103" i="16" s="1"/>
  <c r="S102" i="14"/>
  <c r="CJ104" i="16" s="1"/>
  <c r="S103" i="14"/>
  <c r="S104" i="14"/>
  <c r="CJ106" i="16" s="1"/>
  <c r="S105" i="14"/>
  <c r="CJ107" i="16" s="1"/>
  <c r="S106" i="14"/>
  <c r="CJ108" i="16" s="1"/>
  <c r="S107" i="14"/>
  <c r="S108" i="14"/>
  <c r="CJ110" i="16" s="1"/>
  <c r="S109" i="14"/>
  <c r="CJ111" i="16" s="1"/>
  <c r="S110" i="14"/>
  <c r="CJ112" i="16" s="1"/>
  <c r="S111" i="14"/>
  <c r="CJ113" i="16" s="1"/>
  <c r="S112" i="14"/>
  <c r="CJ114" i="16" s="1"/>
  <c r="S113" i="14"/>
  <c r="CJ115" i="16" s="1"/>
  <c r="S114" i="14"/>
  <c r="CJ116" i="16" s="1"/>
  <c r="S115" i="14"/>
  <c r="S116" i="14"/>
  <c r="S117" i="14"/>
  <c r="S118" i="14"/>
  <c r="S119" i="14"/>
  <c r="S120" i="14"/>
  <c r="S121" i="14"/>
  <c r="S122" i="14"/>
  <c r="S123" i="14"/>
  <c r="S124" i="14"/>
  <c r="S125" i="14"/>
  <c r="S126" i="14"/>
  <c r="S127" i="14"/>
  <c r="S128" i="14"/>
  <c r="S129" i="14"/>
  <c r="S130" i="14"/>
  <c r="S131" i="14"/>
  <c r="S132" i="14"/>
  <c r="S133" i="14"/>
  <c r="S134" i="14"/>
  <c r="S135" i="14"/>
  <c r="S136" i="14"/>
  <c r="S137" i="14"/>
  <c r="S138" i="14"/>
  <c r="S139" i="14"/>
  <c r="S140" i="14"/>
  <c r="S141" i="14"/>
  <c r="S142" i="14"/>
  <c r="S143" i="14"/>
  <c r="S144" i="14"/>
  <c r="S145" i="14"/>
  <c r="S146" i="14"/>
  <c r="S147" i="14"/>
  <c r="S148" i="14"/>
  <c r="S149" i="14"/>
  <c r="S150" i="14"/>
  <c r="S151" i="14"/>
  <c r="S152" i="14"/>
  <c r="S153" i="14"/>
  <c r="S154" i="14"/>
  <c r="S155" i="14"/>
  <c r="S156" i="14"/>
  <c r="S157" i="14"/>
  <c r="S158" i="14"/>
  <c r="S159" i="14"/>
  <c r="S160" i="14"/>
  <c r="S161" i="14"/>
  <c r="S162" i="14"/>
  <c r="S163" i="14"/>
  <c r="S164" i="14"/>
  <c r="S165" i="14"/>
  <c r="S166" i="14"/>
  <c r="S167" i="14"/>
  <c r="S168" i="14"/>
  <c r="S169" i="14"/>
  <c r="S170" i="14"/>
  <c r="S171" i="14"/>
  <c r="S172" i="14"/>
  <c r="S173" i="14"/>
  <c r="S174" i="14"/>
  <c r="S175" i="14"/>
  <c r="S176" i="14"/>
  <c r="S177" i="14"/>
  <c r="S178" i="14"/>
  <c r="S179" i="14"/>
  <c r="S180" i="14"/>
  <c r="S181" i="14"/>
  <c r="S182" i="14"/>
  <c r="S183" i="14"/>
  <c r="S184" i="14"/>
  <c r="S185" i="14"/>
  <c r="S186" i="14"/>
  <c r="S187" i="14"/>
  <c r="S188" i="14"/>
  <c r="S189" i="14"/>
  <c r="S190" i="14"/>
  <c r="S191" i="14"/>
  <c r="S192" i="14"/>
  <c r="S193" i="14"/>
  <c r="S194" i="14"/>
  <c r="S195" i="14"/>
  <c r="S196" i="14"/>
  <c r="S197" i="14"/>
  <c r="S198" i="14"/>
  <c r="S199" i="14"/>
  <c r="S200" i="14"/>
  <c r="S201" i="14"/>
  <c r="S202" i="14"/>
  <c r="S203" i="14"/>
  <c r="S204" i="14"/>
  <c r="S205" i="14"/>
  <c r="S206" i="14"/>
  <c r="S7" i="14"/>
  <c r="CJ9" i="16" s="1"/>
  <c r="AA28" i="27"/>
  <c r="AA27" i="27"/>
  <c r="AA29" i="27"/>
  <c r="V38" i="27" l="1"/>
  <c r="U31" i="27"/>
  <c r="V31" i="27"/>
  <c r="W31" i="27"/>
  <c r="U32" i="27"/>
  <c r="V32" i="27"/>
  <c r="W32" i="27"/>
  <c r="U33" i="27"/>
  <c r="V33" i="27"/>
  <c r="W33" i="27"/>
  <c r="U34" i="27"/>
  <c r="V34" i="27"/>
  <c r="W34" i="27"/>
  <c r="U35" i="27"/>
  <c r="V35" i="27"/>
  <c r="W35" i="27"/>
  <c r="U36" i="27"/>
  <c r="V36" i="27"/>
  <c r="W36" i="27"/>
  <c r="U37" i="27"/>
  <c r="V37" i="27"/>
  <c r="W37" i="27"/>
  <c r="X35" i="27"/>
  <c r="AA36" i="27"/>
  <c r="AA37" i="27"/>
  <c r="Y37" i="27"/>
  <c r="Y33" i="27"/>
  <c r="Y35" i="27"/>
  <c r="AA32" i="27"/>
  <c r="Z38" i="27"/>
  <c r="X31" i="27"/>
  <c r="AA34" i="27"/>
  <c r="Z32" i="27"/>
  <c r="X36" i="27"/>
  <c r="X33" i="27"/>
  <c r="Z31" i="27"/>
  <c r="Y32" i="27"/>
  <c r="Z35" i="27"/>
  <c r="AA31" i="27"/>
  <c r="Z33" i="27"/>
  <c r="Y34" i="27"/>
  <c r="AA33" i="27"/>
  <c r="Y31" i="27"/>
  <c r="Z36" i="27"/>
  <c r="AA35" i="27"/>
  <c r="X32" i="27"/>
  <c r="Z34" i="27"/>
  <c r="Z37" i="27"/>
  <c r="X34" i="27"/>
  <c r="Y36" i="27"/>
  <c r="X37" i="27"/>
  <c r="AB37" i="27" l="1"/>
  <c r="AB36" i="27"/>
  <c r="AB35" i="27"/>
  <c r="AB34" i="27"/>
  <c r="AB33" i="27"/>
  <c r="AB32" i="27"/>
  <c r="AB31" i="27"/>
  <c r="AC30" i="27"/>
  <c r="H33" i="31" l="1"/>
  <c r="K9" i="9"/>
  <c r="K10" i="9"/>
  <c r="K11" i="9"/>
  <c r="K12" i="9"/>
  <c r="R12" i="9" s="1"/>
  <c r="K13" i="9"/>
  <c r="R13" i="9" s="1"/>
  <c r="K14" i="9"/>
  <c r="K15" i="9"/>
  <c r="K16" i="9"/>
  <c r="K17" i="9"/>
  <c r="K18" i="9"/>
  <c r="K19" i="9"/>
  <c r="K20" i="9"/>
  <c r="R20" i="9" s="1"/>
  <c r="K21" i="9"/>
  <c r="R21" i="9" s="1"/>
  <c r="K22" i="9"/>
  <c r="R22" i="9" s="1"/>
  <c r="K23" i="9"/>
  <c r="R23" i="9" s="1"/>
  <c r="K24" i="9"/>
  <c r="K25" i="9"/>
  <c r="R25" i="9" s="1"/>
  <c r="K26" i="9"/>
  <c r="K27" i="9"/>
  <c r="K28" i="9"/>
  <c r="K29" i="9"/>
  <c r="R29" i="9" s="1"/>
  <c r="K30" i="9"/>
  <c r="R30" i="9" s="1"/>
  <c r="K31" i="9"/>
  <c r="K32" i="9"/>
  <c r="K33" i="9"/>
  <c r="R33" i="9" s="1"/>
  <c r="K34" i="9"/>
  <c r="K35" i="9"/>
  <c r="R35" i="9" s="1"/>
  <c r="K36" i="9"/>
  <c r="R36" i="9" s="1"/>
  <c r="K37" i="9"/>
  <c r="R37" i="9" s="1"/>
  <c r="K38" i="9"/>
  <c r="R38" i="9" s="1"/>
  <c r="K39" i="9"/>
  <c r="K40" i="9"/>
  <c r="K41" i="9"/>
  <c r="R41" i="9" s="1"/>
  <c r="K42" i="9"/>
  <c r="K43" i="9"/>
  <c r="R43" i="9" s="1"/>
  <c r="K44" i="9"/>
  <c r="K45" i="9"/>
  <c r="K46" i="9"/>
  <c r="R46" i="9" s="1"/>
  <c r="K47" i="9"/>
  <c r="K48" i="9"/>
  <c r="K49" i="9"/>
  <c r="R49" i="9" s="1"/>
  <c r="K50" i="9"/>
  <c r="K51" i="9"/>
  <c r="R51" i="9" s="1"/>
  <c r="K52" i="9"/>
  <c r="R52" i="9" s="1"/>
  <c r="K53" i="9"/>
  <c r="R53" i="9" s="1"/>
  <c r="K54" i="9"/>
  <c r="R54" i="9" s="1"/>
  <c r="K55" i="9"/>
  <c r="K56" i="9"/>
  <c r="K57" i="9"/>
  <c r="K58" i="9"/>
  <c r="K59" i="9"/>
  <c r="R59" i="9" s="1"/>
  <c r="K60" i="9"/>
  <c r="K61" i="9"/>
  <c r="R61" i="9" s="1"/>
  <c r="K62" i="9"/>
  <c r="K63" i="9"/>
  <c r="K64" i="9"/>
  <c r="K65" i="9"/>
  <c r="R65" i="9" s="1"/>
  <c r="K66" i="9"/>
  <c r="K67" i="9"/>
  <c r="K68" i="9"/>
  <c r="R68" i="9" s="1"/>
  <c r="K69" i="9"/>
  <c r="R69" i="9" s="1"/>
  <c r="K70" i="9"/>
  <c r="R70" i="9" s="1"/>
  <c r="K71" i="9"/>
  <c r="K72" i="9"/>
  <c r="K73" i="9"/>
  <c r="R73" i="9" s="1"/>
  <c r="K74" i="9"/>
  <c r="K75" i="9"/>
  <c r="R75" i="9" s="1"/>
  <c r="K76" i="9"/>
  <c r="K77" i="9"/>
  <c r="R77" i="9" s="1"/>
  <c r="K78" i="9"/>
  <c r="K79" i="9"/>
  <c r="K80" i="9"/>
  <c r="K81" i="9"/>
  <c r="R81" i="9" s="1"/>
  <c r="K82" i="9"/>
  <c r="K83" i="9"/>
  <c r="K84" i="9"/>
  <c r="K85" i="9"/>
  <c r="K86" i="9"/>
  <c r="R86" i="9" s="1"/>
  <c r="K87" i="9"/>
  <c r="K88" i="9"/>
  <c r="K89" i="9"/>
  <c r="R89" i="9" s="1"/>
  <c r="K90" i="9"/>
  <c r="K91" i="9"/>
  <c r="R91" i="9" s="1"/>
  <c r="K92" i="9"/>
  <c r="K93" i="9"/>
  <c r="R93" i="9" s="1"/>
  <c r="K94" i="9"/>
  <c r="K95" i="9"/>
  <c r="K96" i="9"/>
  <c r="K97" i="9"/>
  <c r="K98" i="9"/>
  <c r="K99" i="9"/>
  <c r="K100" i="9"/>
  <c r="K101" i="9"/>
  <c r="R101" i="9" s="1"/>
  <c r="K102" i="9"/>
  <c r="R102" i="9" s="1"/>
  <c r="K103" i="9"/>
  <c r="K104" i="9"/>
  <c r="K105" i="9"/>
  <c r="K106" i="9"/>
  <c r="K107" i="9"/>
  <c r="R107" i="9" s="1"/>
  <c r="K108" i="9"/>
  <c r="K109" i="9"/>
  <c r="R109" i="9" s="1"/>
  <c r="K110" i="9"/>
  <c r="K111" i="9"/>
  <c r="K112" i="9"/>
  <c r="K113" i="9"/>
  <c r="R113" i="9" s="1"/>
  <c r="K114" i="9"/>
  <c r="K115" i="9"/>
  <c r="R115" i="9" s="1"/>
  <c r="K116" i="9"/>
  <c r="R116" i="9" s="1"/>
  <c r="K117" i="9"/>
  <c r="R117" i="9" s="1"/>
  <c r="K118" i="9"/>
  <c r="R118" i="9" s="1"/>
  <c r="K119" i="9"/>
  <c r="R119" i="9" s="1"/>
  <c r="K120" i="9"/>
  <c r="K121" i="9"/>
  <c r="R121" i="9" s="1"/>
  <c r="K122" i="9"/>
  <c r="K123" i="9"/>
  <c r="K124" i="9"/>
  <c r="K125" i="9"/>
  <c r="K126" i="9"/>
  <c r="K127" i="9"/>
  <c r="K128" i="9"/>
  <c r="K129" i="9"/>
  <c r="N129" i="9" s="1"/>
  <c r="AV130" i="16" s="1"/>
  <c r="K130" i="9"/>
  <c r="N130" i="9" s="1"/>
  <c r="AV131" i="16" s="1"/>
  <c r="K131" i="9"/>
  <c r="N131" i="9" s="1"/>
  <c r="AV132" i="16" s="1"/>
  <c r="K132" i="9"/>
  <c r="N132" i="9" s="1"/>
  <c r="AV133" i="16" s="1"/>
  <c r="K133" i="9"/>
  <c r="N133" i="9" s="1"/>
  <c r="AV134" i="16" s="1"/>
  <c r="K134" i="9"/>
  <c r="N134" i="9" s="1"/>
  <c r="AV135" i="16" s="1"/>
  <c r="K135" i="9"/>
  <c r="N135" i="9" s="1"/>
  <c r="AV136" i="16" s="1"/>
  <c r="K136" i="9"/>
  <c r="K137" i="9"/>
  <c r="N137" i="9" s="1"/>
  <c r="AV138" i="16" s="1"/>
  <c r="K138" i="9"/>
  <c r="N138" i="9" s="1"/>
  <c r="AV139" i="16" s="1"/>
  <c r="K139" i="9"/>
  <c r="N139" i="9" s="1"/>
  <c r="AV140" i="16" s="1"/>
  <c r="K140" i="9"/>
  <c r="K141" i="9"/>
  <c r="N141" i="9" s="1"/>
  <c r="AV142" i="16" s="1"/>
  <c r="K142" i="9"/>
  <c r="N142" i="9" s="1"/>
  <c r="AV143" i="16" s="1"/>
  <c r="K143" i="9"/>
  <c r="N143" i="9" s="1"/>
  <c r="AV144" i="16" s="1"/>
  <c r="K144" i="9"/>
  <c r="K145" i="9"/>
  <c r="N145" i="9" s="1"/>
  <c r="AV146" i="16" s="1"/>
  <c r="K146" i="9"/>
  <c r="N146" i="9" s="1"/>
  <c r="AV147" i="16" s="1"/>
  <c r="K147" i="9"/>
  <c r="N147" i="9" s="1"/>
  <c r="AV148" i="16" s="1"/>
  <c r="K148" i="9"/>
  <c r="N148" i="9" s="1"/>
  <c r="AV149" i="16" s="1"/>
  <c r="K149" i="9"/>
  <c r="N149" i="9" s="1"/>
  <c r="AV150" i="16" s="1"/>
  <c r="K150" i="9"/>
  <c r="N150" i="9" s="1"/>
  <c r="AV151" i="16" s="1"/>
  <c r="K151" i="9"/>
  <c r="N151" i="9" s="1"/>
  <c r="AV152" i="16" s="1"/>
  <c r="K152" i="9"/>
  <c r="K153" i="9"/>
  <c r="N153" i="9" s="1"/>
  <c r="AV154" i="16" s="1"/>
  <c r="K154" i="9"/>
  <c r="N154" i="9" s="1"/>
  <c r="AV155" i="16" s="1"/>
  <c r="K155" i="9"/>
  <c r="N155" i="9" s="1"/>
  <c r="AV156" i="16" s="1"/>
  <c r="K156" i="9"/>
  <c r="K157" i="9"/>
  <c r="N157" i="9" s="1"/>
  <c r="AV158" i="16" s="1"/>
  <c r="K158" i="9"/>
  <c r="N158" i="9" s="1"/>
  <c r="AV159" i="16" s="1"/>
  <c r="K159" i="9"/>
  <c r="N159" i="9" s="1"/>
  <c r="AV160" i="16" s="1"/>
  <c r="K160" i="9"/>
  <c r="K161" i="9"/>
  <c r="N161" i="9" s="1"/>
  <c r="AV162" i="16" s="1"/>
  <c r="K162" i="9"/>
  <c r="N162" i="9" s="1"/>
  <c r="AV163" i="16" s="1"/>
  <c r="K163" i="9"/>
  <c r="N163" i="9" s="1"/>
  <c r="AV164" i="16" s="1"/>
  <c r="K164" i="9"/>
  <c r="N164" i="9" s="1"/>
  <c r="AV165" i="16" s="1"/>
  <c r="K165" i="9"/>
  <c r="N165" i="9" s="1"/>
  <c r="AV166" i="16" s="1"/>
  <c r="K166" i="9"/>
  <c r="N166" i="9" s="1"/>
  <c r="AV167" i="16" s="1"/>
  <c r="K167" i="9"/>
  <c r="N167" i="9" s="1"/>
  <c r="AV168" i="16" s="1"/>
  <c r="K168" i="9"/>
  <c r="N168" i="9" s="1"/>
  <c r="AV169" i="16" s="1"/>
  <c r="K169" i="9"/>
  <c r="N169" i="9" s="1"/>
  <c r="AV170" i="16" s="1"/>
  <c r="K170" i="9"/>
  <c r="N170" i="9" s="1"/>
  <c r="AV171" i="16" s="1"/>
  <c r="K171" i="9"/>
  <c r="N171" i="9" s="1"/>
  <c r="AV172" i="16" s="1"/>
  <c r="K172" i="9"/>
  <c r="N172" i="9" s="1"/>
  <c r="AV173" i="16" s="1"/>
  <c r="K173" i="9"/>
  <c r="N173" i="9" s="1"/>
  <c r="AV174" i="16" s="1"/>
  <c r="K174" i="9"/>
  <c r="N174" i="9" s="1"/>
  <c r="AV175" i="16" s="1"/>
  <c r="K175" i="9"/>
  <c r="N175" i="9" s="1"/>
  <c r="AV176" i="16" s="1"/>
  <c r="K176" i="9"/>
  <c r="N176" i="9" s="1"/>
  <c r="AV177" i="16" s="1"/>
  <c r="K177" i="9"/>
  <c r="N177" i="9" s="1"/>
  <c r="AV178" i="16" s="1"/>
  <c r="K178" i="9"/>
  <c r="N178" i="9" s="1"/>
  <c r="AV179" i="16" s="1"/>
  <c r="K179" i="9"/>
  <c r="N179" i="9" s="1"/>
  <c r="AV180" i="16" s="1"/>
  <c r="K180" i="9"/>
  <c r="N180" i="9" s="1"/>
  <c r="AV181" i="16" s="1"/>
  <c r="K181" i="9"/>
  <c r="N181" i="9" s="1"/>
  <c r="AV182" i="16" s="1"/>
  <c r="K182" i="9"/>
  <c r="N182" i="9" s="1"/>
  <c r="AV183" i="16" s="1"/>
  <c r="K183" i="9"/>
  <c r="N183" i="9" s="1"/>
  <c r="AV184" i="16" s="1"/>
  <c r="K184" i="9"/>
  <c r="N184" i="9" s="1"/>
  <c r="AV185" i="16" s="1"/>
  <c r="K185" i="9"/>
  <c r="N185" i="9" s="1"/>
  <c r="AV186" i="16" s="1"/>
  <c r="K186" i="9"/>
  <c r="N186" i="9" s="1"/>
  <c r="AV187" i="16" s="1"/>
  <c r="K187" i="9"/>
  <c r="N187" i="9" s="1"/>
  <c r="AV188" i="16" s="1"/>
  <c r="K188" i="9"/>
  <c r="N188" i="9" s="1"/>
  <c r="AV189" i="16" s="1"/>
  <c r="K189" i="9"/>
  <c r="N189" i="9" s="1"/>
  <c r="AV190" i="16" s="1"/>
  <c r="K190" i="9"/>
  <c r="N190" i="9" s="1"/>
  <c r="AV191" i="16" s="1"/>
  <c r="K191" i="9"/>
  <c r="N191" i="9" s="1"/>
  <c r="AV192" i="16" s="1"/>
  <c r="K192" i="9"/>
  <c r="N192" i="9" s="1"/>
  <c r="AV193" i="16" s="1"/>
  <c r="K193" i="9"/>
  <c r="N193" i="9" s="1"/>
  <c r="AV194" i="16" s="1"/>
  <c r="K194" i="9"/>
  <c r="N194" i="9" s="1"/>
  <c r="AV195" i="16" s="1"/>
  <c r="K195" i="9"/>
  <c r="N195" i="9" s="1"/>
  <c r="AV196" i="16" s="1"/>
  <c r="K196" i="9"/>
  <c r="N196" i="9" s="1"/>
  <c r="AV197" i="16" s="1"/>
  <c r="K197" i="9"/>
  <c r="N197" i="9" s="1"/>
  <c r="AV198" i="16" s="1"/>
  <c r="K198" i="9"/>
  <c r="N198" i="9" s="1"/>
  <c r="AV199" i="16" s="1"/>
  <c r="K199" i="9"/>
  <c r="N199" i="9" s="1"/>
  <c r="AV200" i="16" s="1"/>
  <c r="K200" i="9"/>
  <c r="N200" i="9" s="1"/>
  <c r="AV201" i="16" s="1"/>
  <c r="K201" i="9"/>
  <c r="N201" i="9" s="1"/>
  <c r="AV202" i="16" s="1"/>
  <c r="K202" i="9"/>
  <c r="N202" i="9" s="1"/>
  <c r="AV203" i="16" s="1"/>
  <c r="K203" i="9"/>
  <c r="N203" i="9" s="1"/>
  <c r="AV204" i="16" s="1"/>
  <c r="K204" i="9"/>
  <c r="N204" i="9" s="1"/>
  <c r="AV205" i="16" s="1"/>
  <c r="K205" i="9"/>
  <c r="N205" i="9" s="1"/>
  <c r="AV206" i="16" s="1"/>
  <c r="K206" i="9"/>
  <c r="N206" i="9" s="1"/>
  <c r="AV207" i="16" s="1"/>
  <c r="K207" i="9"/>
  <c r="N207" i="9" s="1"/>
  <c r="AV208" i="16" s="1"/>
  <c r="K8" i="9"/>
  <c r="N8" i="9" s="1"/>
  <c r="AV9" i="16" s="1"/>
  <c r="R9" i="9"/>
  <c r="R84" i="9"/>
  <c r="R100" i="9"/>
  <c r="R148" i="9"/>
  <c r="R17" i="9"/>
  <c r="R18" i="9"/>
  <c r="R19" i="9"/>
  <c r="R34" i="9"/>
  <c r="R45" i="9"/>
  <c r="R50" i="9"/>
  <c r="R57" i="9"/>
  <c r="R62" i="9"/>
  <c r="R66" i="9"/>
  <c r="R67" i="9"/>
  <c r="R78" i="9"/>
  <c r="R82" i="9"/>
  <c r="R83" i="9"/>
  <c r="R85" i="9"/>
  <c r="R94" i="9"/>
  <c r="R97" i="9"/>
  <c r="R98" i="9"/>
  <c r="R99" i="9"/>
  <c r="R105" i="9"/>
  <c r="R110" i="9"/>
  <c r="R114" i="9"/>
  <c r="R125" i="9"/>
  <c r="R126" i="9"/>
  <c r="R130" i="9"/>
  <c r="R131" i="9"/>
  <c r="R142" i="9"/>
  <c r="R146" i="9"/>
  <c r="R147" i="9"/>
  <c r="R149" i="9"/>
  <c r="R158" i="9"/>
  <c r="R161" i="9"/>
  <c r="R14" i="9"/>
  <c r="BR10" i="16"/>
  <c r="BR11" i="16"/>
  <c r="BR12" i="16"/>
  <c r="BR13" i="16"/>
  <c r="BR14" i="16"/>
  <c r="BR15" i="16"/>
  <c r="BR16" i="16"/>
  <c r="BR17" i="16"/>
  <c r="BR18" i="16"/>
  <c r="BR19" i="16"/>
  <c r="BR20" i="16"/>
  <c r="BR21" i="16"/>
  <c r="BR22" i="16"/>
  <c r="BR23" i="16"/>
  <c r="BR24" i="16"/>
  <c r="BR25" i="16"/>
  <c r="BR26" i="16"/>
  <c r="BR27" i="16"/>
  <c r="BR28" i="16"/>
  <c r="BR29" i="16"/>
  <c r="BR30" i="16"/>
  <c r="BR31" i="16"/>
  <c r="BR32" i="16"/>
  <c r="BR33" i="16"/>
  <c r="BR34" i="16"/>
  <c r="BR35" i="16"/>
  <c r="BR36" i="16"/>
  <c r="BR37" i="16"/>
  <c r="BR38" i="16"/>
  <c r="BR39" i="16"/>
  <c r="BR40" i="16"/>
  <c r="BR41" i="16"/>
  <c r="BR42" i="16"/>
  <c r="BR43" i="16"/>
  <c r="BR44" i="16"/>
  <c r="BR45" i="16"/>
  <c r="BR46" i="16"/>
  <c r="BR47" i="16"/>
  <c r="BR48" i="16"/>
  <c r="BR49" i="16"/>
  <c r="BR50" i="16"/>
  <c r="BR51" i="16"/>
  <c r="BR52" i="16"/>
  <c r="BR53" i="16"/>
  <c r="BR54" i="16"/>
  <c r="BR55" i="16"/>
  <c r="BR56" i="16"/>
  <c r="BR57" i="16"/>
  <c r="BR58" i="16"/>
  <c r="BR59" i="16"/>
  <c r="BR60" i="16"/>
  <c r="BR61" i="16"/>
  <c r="BR62" i="16"/>
  <c r="BR63" i="16"/>
  <c r="BR64" i="16"/>
  <c r="BR65" i="16"/>
  <c r="BR66" i="16"/>
  <c r="BR67" i="16"/>
  <c r="BR68" i="16"/>
  <c r="BR69" i="16"/>
  <c r="BR70" i="16"/>
  <c r="BR71" i="16"/>
  <c r="BR72" i="16"/>
  <c r="BR73" i="16"/>
  <c r="BR74" i="16"/>
  <c r="BR75" i="16"/>
  <c r="BR76" i="16"/>
  <c r="BR77" i="16"/>
  <c r="BR78" i="16"/>
  <c r="BR79" i="16"/>
  <c r="BR80" i="16"/>
  <c r="BR81" i="16"/>
  <c r="BR82" i="16"/>
  <c r="BR83" i="16"/>
  <c r="BR84" i="16"/>
  <c r="BR85" i="16"/>
  <c r="BR86" i="16"/>
  <c r="BR87" i="16"/>
  <c r="BR88" i="16"/>
  <c r="BR89" i="16"/>
  <c r="BR90" i="16"/>
  <c r="BR91" i="16"/>
  <c r="BR92" i="16"/>
  <c r="BR93" i="16"/>
  <c r="BR94" i="16"/>
  <c r="BR95" i="16"/>
  <c r="BR96" i="16"/>
  <c r="BR97" i="16"/>
  <c r="BR98" i="16"/>
  <c r="BR99" i="16"/>
  <c r="BR100" i="16"/>
  <c r="BR101" i="16"/>
  <c r="BR102" i="16"/>
  <c r="BR103" i="16"/>
  <c r="BR104" i="16"/>
  <c r="BR105" i="16"/>
  <c r="BR106" i="16"/>
  <c r="BR107" i="16"/>
  <c r="BR108" i="16"/>
  <c r="BR109" i="16"/>
  <c r="BR110" i="16"/>
  <c r="BR111" i="16"/>
  <c r="BR112" i="16"/>
  <c r="BR113" i="16"/>
  <c r="BR114" i="16"/>
  <c r="BR115" i="16"/>
  <c r="BR116" i="16"/>
  <c r="BR117" i="16"/>
  <c r="BR118" i="16"/>
  <c r="BR119" i="16"/>
  <c r="BR120" i="16"/>
  <c r="BR121" i="16"/>
  <c r="BR122" i="16"/>
  <c r="BR123" i="16"/>
  <c r="BR124" i="16"/>
  <c r="BR125" i="16"/>
  <c r="BR126" i="16"/>
  <c r="BR127" i="16"/>
  <c r="BR128" i="16"/>
  <c r="BR129" i="16"/>
  <c r="BR9" i="16"/>
  <c r="BZ10" i="16"/>
  <c r="CC10" i="16"/>
  <c r="CF10" i="16"/>
  <c r="BZ11" i="16"/>
  <c r="CC11" i="16"/>
  <c r="CF11" i="16"/>
  <c r="BZ12" i="16"/>
  <c r="CC12" i="16"/>
  <c r="CF12" i="16"/>
  <c r="BZ13" i="16"/>
  <c r="CC13" i="16"/>
  <c r="CF13" i="16"/>
  <c r="BZ14" i="16"/>
  <c r="CC14" i="16"/>
  <c r="CF14" i="16"/>
  <c r="BZ15" i="16"/>
  <c r="CC15" i="16"/>
  <c r="CF15" i="16"/>
  <c r="BZ16" i="16"/>
  <c r="CC16" i="16"/>
  <c r="CF16" i="16"/>
  <c r="BZ17" i="16"/>
  <c r="CC17" i="16"/>
  <c r="CF17" i="16"/>
  <c r="BZ18" i="16"/>
  <c r="CC18" i="16"/>
  <c r="CF18" i="16"/>
  <c r="BZ19" i="16"/>
  <c r="CC19" i="16"/>
  <c r="CF19" i="16"/>
  <c r="BZ20" i="16"/>
  <c r="CC20" i="16"/>
  <c r="CF20" i="16"/>
  <c r="BZ21" i="16"/>
  <c r="CC21" i="16"/>
  <c r="CF21" i="16"/>
  <c r="BZ22" i="16"/>
  <c r="CC22" i="16"/>
  <c r="CF22" i="16"/>
  <c r="BZ23" i="16"/>
  <c r="CC23" i="16"/>
  <c r="CF23" i="16"/>
  <c r="BZ24" i="16"/>
  <c r="CC24" i="16"/>
  <c r="CF24" i="16"/>
  <c r="BZ25" i="16"/>
  <c r="CC25" i="16"/>
  <c r="CF25" i="16"/>
  <c r="BZ26" i="16"/>
  <c r="CC26" i="16"/>
  <c r="CF26" i="16"/>
  <c r="BZ27" i="16"/>
  <c r="CC27" i="16"/>
  <c r="CF27" i="16"/>
  <c r="BZ28" i="16"/>
  <c r="CC28" i="16"/>
  <c r="CF28" i="16"/>
  <c r="BZ29" i="16"/>
  <c r="CC29" i="16"/>
  <c r="CF29" i="16"/>
  <c r="BZ30" i="16"/>
  <c r="CC30" i="16"/>
  <c r="CF30" i="16"/>
  <c r="BZ31" i="16"/>
  <c r="CC31" i="16"/>
  <c r="CF31" i="16"/>
  <c r="BZ32" i="16"/>
  <c r="CC32" i="16"/>
  <c r="CF32" i="16"/>
  <c r="BZ33" i="16"/>
  <c r="CC33" i="16"/>
  <c r="CF33" i="16"/>
  <c r="BZ34" i="16"/>
  <c r="CC34" i="16"/>
  <c r="CF34" i="16"/>
  <c r="BZ35" i="16"/>
  <c r="CC35" i="16"/>
  <c r="CF35" i="16"/>
  <c r="BZ36" i="16"/>
  <c r="CC36" i="16"/>
  <c r="CF36" i="16"/>
  <c r="BZ37" i="16"/>
  <c r="CC37" i="16"/>
  <c r="CF37" i="16"/>
  <c r="BZ38" i="16"/>
  <c r="CC38" i="16"/>
  <c r="CF38" i="16"/>
  <c r="BZ39" i="16"/>
  <c r="CC39" i="16"/>
  <c r="CF39" i="16"/>
  <c r="BZ40" i="16"/>
  <c r="CC40" i="16"/>
  <c r="CF40" i="16"/>
  <c r="BZ41" i="16"/>
  <c r="CC41" i="16"/>
  <c r="CF41" i="16"/>
  <c r="BZ42" i="16"/>
  <c r="CC42" i="16"/>
  <c r="CF42" i="16"/>
  <c r="BZ43" i="16"/>
  <c r="CC43" i="16"/>
  <c r="CF43" i="16"/>
  <c r="BZ44" i="16"/>
  <c r="CC44" i="16"/>
  <c r="CF44" i="16"/>
  <c r="BZ45" i="16"/>
  <c r="CC45" i="16"/>
  <c r="CF45" i="16"/>
  <c r="BZ46" i="16"/>
  <c r="CC46" i="16"/>
  <c r="CF46" i="16"/>
  <c r="BZ47" i="16"/>
  <c r="CC47" i="16"/>
  <c r="CF47" i="16"/>
  <c r="BZ48" i="16"/>
  <c r="CC48" i="16"/>
  <c r="CF48" i="16"/>
  <c r="BZ49" i="16"/>
  <c r="CC49" i="16"/>
  <c r="CF49" i="16"/>
  <c r="BZ50" i="16"/>
  <c r="CC50" i="16"/>
  <c r="CF50" i="16"/>
  <c r="BZ51" i="16"/>
  <c r="CC51" i="16"/>
  <c r="CF51" i="16"/>
  <c r="BZ52" i="16"/>
  <c r="CC52" i="16"/>
  <c r="CF52" i="16"/>
  <c r="BZ53" i="16"/>
  <c r="CC53" i="16"/>
  <c r="CF53" i="16"/>
  <c r="BZ54" i="16"/>
  <c r="CC54" i="16"/>
  <c r="CF54" i="16"/>
  <c r="BZ55" i="16"/>
  <c r="CC55" i="16"/>
  <c r="CF55" i="16"/>
  <c r="BZ56" i="16"/>
  <c r="CC56" i="16"/>
  <c r="CF56" i="16"/>
  <c r="BZ57" i="16"/>
  <c r="CC57" i="16"/>
  <c r="CF57" i="16"/>
  <c r="BZ58" i="16"/>
  <c r="CC58" i="16"/>
  <c r="CF58" i="16"/>
  <c r="BZ59" i="16"/>
  <c r="CC59" i="16"/>
  <c r="CF59" i="16"/>
  <c r="BZ60" i="16"/>
  <c r="CC60" i="16"/>
  <c r="CF60" i="16"/>
  <c r="BZ61" i="16"/>
  <c r="CC61" i="16"/>
  <c r="CF61" i="16"/>
  <c r="BZ62" i="16"/>
  <c r="CC62" i="16"/>
  <c r="CF62" i="16"/>
  <c r="BZ63" i="16"/>
  <c r="CC63" i="16"/>
  <c r="CF63" i="16"/>
  <c r="BZ64" i="16"/>
  <c r="CC64" i="16"/>
  <c r="CF64" i="16"/>
  <c r="BZ65" i="16"/>
  <c r="CC65" i="16"/>
  <c r="CF65" i="16"/>
  <c r="BZ66" i="16"/>
  <c r="CC66" i="16"/>
  <c r="CF66" i="16"/>
  <c r="BZ67" i="16"/>
  <c r="CC67" i="16"/>
  <c r="CF67" i="16"/>
  <c r="BZ68" i="16"/>
  <c r="CC68" i="16"/>
  <c r="CF68" i="16"/>
  <c r="BZ69" i="16"/>
  <c r="CC69" i="16"/>
  <c r="CF69" i="16"/>
  <c r="BZ70" i="16"/>
  <c r="CC70" i="16"/>
  <c r="CF70" i="16"/>
  <c r="BZ71" i="16"/>
  <c r="CC71" i="16"/>
  <c r="CF71" i="16"/>
  <c r="BZ72" i="16"/>
  <c r="CC72" i="16"/>
  <c r="CF72" i="16"/>
  <c r="BZ73" i="16"/>
  <c r="CC73" i="16"/>
  <c r="CF73" i="16"/>
  <c r="BZ74" i="16"/>
  <c r="CC74" i="16"/>
  <c r="CF74" i="16"/>
  <c r="BZ75" i="16"/>
  <c r="CC75" i="16"/>
  <c r="CF75" i="16"/>
  <c r="BZ76" i="16"/>
  <c r="CC76" i="16"/>
  <c r="CF76" i="16"/>
  <c r="BZ77" i="16"/>
  <c r="CC77" i="16"/>
  <c r="CF77" i="16"/>
  <c r="BZ78" i="16"/>
  <c r="CC78" i="16"/>
  <c r="CF78" i="16"/>
  <c r="BZ79" i="16"/>
  <c r="CC79" i="16"/>
  <c r="CF79" i="16"/>
  <c r="BZ80" i="16"/>
  <c r="CC80" i="16"/>
  <c r="CF80" i="16"/>
  <c r="BZ81" i="16"/>
  <c r="CC81" i="16"/>
  <c r="CF81" i="16"/>
  <c r="BZ82" i="16"/>
  <c r="CC82" i="16"/>
  <c r="CF82" i="16"/>
  <c r="BZ83" i="16"/>
  <c r="CC83" i="16"/>
  <c r="CF83" i="16"/>
  <c r="BZ84" i="16"/>
  <c r="CC84" i="16"/>
  <c r="CF84" i="16"/>
  <c r="BZ85" i="16"/>
  <c r="CC85" i="16"/>
  <c r="CF85" i="16"/>
  <c r="BZ86" i="16"/>
  <c r="CC86" i="16"/>
  <c r="CF86" i="16"/>
  <c r="BZ87" i="16"/>
  <c r="CC87" i="16"/>
  <c r="CF87" i="16"/>
  <c r="BZ88" i="16"/>
  <c r="CC88" i="16"/>
  <c r="CF88" i="16"/>
  <c r="BZ89" i="16"/>
  <c r="CC89" i="16"/>
  <c r="CF89" i="16"/>
  <c r="BZ90" i="16"/>
  <c r="CC90" i="16"/>
  <c r="CF90" i="16"/>
  <c r="BZ91" i="16"/>
  <c r="CC91" i="16"/>
  <c r="CF91" i="16"/>
  <c r="BZ92" i="16"/>
  <c r="CC92" i="16"/>
  <c r="CF92" i="16"/>
  <c r="BZ93" i="16"/>
  <c r="CC93" i="16"/>
  <c r="CF93" i="16"/>
  <c r="BZ94" i="16"/>
  <c r="CC94" i="16"/>
  <c r="CF94" i="16"/>
  <c r="BZ95" i="16"/>
  <c r="CC95" i="16"/>
  <c r="CF95" i="16"/>
  <c r="BZ96" i="16"/>
  <c r="CC96" i="16"/>
  <c r="CF96" i="16"/>
  <c r="BZ97" i="16"/>
  <c r="CC97" i="16"/>
  <c r="CF97" i="16"/>
  <c r="BZ98" i="16"/>
  <c r="CC98" i="16"/>
  <c r="CF98" i="16"/>
  <c r="BZ99" i="16"/>
  <c r="CC99" i="16"/>
  <c r="CF99" i="16"/>
  <c r="BZ100" i="16"/>
  <c r="CC100" i="16"/>
  <c r="CF100" i="16"/>
  <c r="BZ101" i="16"/>
  <c r="CC101" i="16"/>
  <c r="CF101" i="16"/>
  <c r="BZ102" i="16"/>
  <c r="CC102" i="16"/>
  <c r="CF102" i="16"/>
  <c r="BZ103" i="16"/>
  <c r="CC103" i="16"/>
  <c r="CF103" i="16"/>
  <c r="BZ104" i="16"/>
  <c r="CC104" i="16"/>
  <c r="CF104" i="16"/>
  <c r="BZ105" i="16"/>
  <c r="CC105" i="16"/>
  <c r="CF105" i="16"/>
  <c r="BZ106" i="16"/>
  <c r="CC106" i="16"/>
  <c r="CF106" i="16"/>
  <c r="BZ107" i="16"/>
  <c r="CC107" i="16"/>
  <c r="CF107" i="16"/>
  <c r="BZ108" i="16"/>
  <c r="CC108" i="16"/>
  <c r="CF108" i="16"/>
  <c r="BZ109" i="16"/>
  <c r="CC109" i="16"/>
  <c r="CF109" i="16"/>
  <c r="BZ110" i="16"/>
  <c r="CC110" i="16"/>
  <c r="CF110" i="16"/>
  <c r="BZ111" i="16"/>
  <c r="CC111" i="16"/>
  <c r="CF111" i="16"/>
  <c r="BZ112" i="16"/>
  <c r="CC112" i="16"/>
  <c r="CF112" i="16"/>
  <c r="BZ113" i="16"/>
  <c r="CC113" i="16"/>
  <c r="CF113" i="16"/>
  <c r="BZ114" i="16"/>
  <c r="CC114" i="16"/>
  <c r="CF114" i="16"/>
  <c r="BZ115" i="16"/>
  <c r="CC115" i="16"/>
  <c r="CF115" i="16"/>
  <c r="BZ116" i="16"/>
  <c r="CC116" i="16"/>
  <c r="CF116" i="16"/>
  <c r="BZ117" i="16"/>
  <c r="CC117" i="16"/>
  <c r="CF117" i="16"/>
  <c r="BZ118" i="16"/>
  <c r="CC118" i="16"/>
  <c r="CF118" i="16"/>
  <c r="BZ119" i="16"/>
  <c r="CC119" i="16"/>
  <c r="CF119" i="16"/>
  <c r="BZ120" i="16"/>
  <c r="CC120" i="16"/>
  <c r="CF120" i="16"/>
  <c r="BZ121" i="16"/>
  <c r="CC121" i="16"/>
  <c r="CF121" i="16"/>
  <c r="BZ122" i="16"/>
  <c r="CC122" i="16"/>
  <c r="CF122" i="16"/>
  <c r="BZ123" i="16"/>
  <c r="CC123" i="16"/>
  <c r="CF123" i="16"/>
  <c r="BZ124" i="16"/>
  <c r="CC124" i="16"/>
  <c r="CF124" i="16"/>
  <c r="BZ125" i="16"/>
  <c r="CC125" i="16"/>
  <c r="CF125" i="16"/>
  <c r="BZ126" i="16"/>
  <c r="CC126" i="16"/>
  <c r="CF126" i="16"/>
  <c r="BZ127" i="16"/>
  <c r="CC127" i="16"/>
  <c r="CF127" i="16"/>
  <c r="BZ128" i="16"/>
  <c r="CC128" i="16"/>
  <c r="CF128" i="16"/>
  <c r="BZ129" i="16"/>
  <c r="CC129" i="16"/>
  <c r="CF129" i="16"/>
  <c r="BZ130" i="16"/>
  <c r="CC130" i="16"/>
  <c r="CF130" i="16"/>
  <c r="BZ131" i="16"/>
  <c r="CC131" i="16"/>
  <c r="CF131" i="16"/>
  <c r="BZ132" i="16"/>
  <c r="CC132" i="16"/>
  <c r="CF132" i="16"/>
  <c r="BZ133" i="16"/>
  <c r="CC133" i="16"/>
  <c r="CF133" i="16"/>
  <c r="BZ134" i="16"/>
  <c r="CC134" i="16"/>
  <c r="CF134" i="16"/>
  <c r="BZ135" i="16"/>
  <c r="CC135" i="16"/>
  <c r="CF135" i="16"/>
  <c r="BZ136" i="16"/>
  <c r="CC136" i="16"/>
  <c r="CF136" i="16"/>
  <c r="BZ137" i="16"/>
  <c r="CC137" i="16"/>
  <c r="CF137" i="16"/>
  <c r="BZ138" i="16"/>
  <c r="CC138" i="16"/>
  <c r="CF138" i="16"/>
  <c r="BZ139" i="16"/>
  <c r="CC139" i="16"/>
  <c r="CF139" i="16"/>
  <c r="BZ140" i="16"/>
  <c r="CC140" i="16"/>
  <c r="CF140" i="16"/>
  <c r="BZ141" i="16"/>
  <c r="CC141" i="16"/>
  <c r="CF141" i="16"/>
  <c r="BZ142" i="16"/>
  <c r="CC142" i="16"/>
  <c r="CF142" i="16"/>
  <c r="BZ143" i="16"/>
  <c r="CC143" i="16"/>
  <c r="CF143" i="16"/>
  <c r="BZ144" i="16"/>
  <c r="CC144" i="16"/>
  <c r="CF144" i="16"/>
  <c r="BZ145" i="16"/>
  <c r="CC145" i="16"/>
  <c r="CF145" i="16"/>
  <c r="BZ146" i="16"/>
  <c r="CC146" i="16"/>
  <c r="CF146" i="16"/>
  <c r="BZ147" i="16"/>
  <c r="CC147" i="16"/>
  <c r="CF147" i="16"/>
  <c r="BZ148" i="16"/>
  <c r="CC148" i="16"/>
  <c r="CF148" i="16"/>
  <c r="BZ149" i="16"/>
  <c r="CC149" i="16"/>
  <c r="CF149" i="16"/>
  <c r="BZ150" i="16"/>
  <c r="CC150" i="16"/>
  <c r="CF150" i="16"/>
  <c r="BZ151" i="16"/>
  <c r="CC151" i="16"/>
  <c r="CF151" i="16"/>
  <c r="BZ152" i="16"/>
  <c r="CC152" i="16"/>
  <c r="CF152" i="16"/>
  <c r="BZ153" i="16"/>
  <c r="CC153" i="16"/>
  <c r="CF153" i="16"/>
  <c r="BZ154" i="16"/>
  <c r="CC154" i="16"/>
  <c r="CF154" i="16"/>
  <c r="BZ155" i="16"/>
  <c r="CC155" i="16"/>
  <c r="CF155" i="16"/>
  <c r="BZ156" i="16"/>
  <c r="CC156" i="16"/>
  <c r="CF156" i="16"/>
  <c r="BZ157" i="16"/>
  <c r="CC157" i="16"/>
  <c r="CF157" i="16"/>
  <c r="BZ158" i="16"/>
  <c r="CC158" i="16"/>
  <c r="CF158" i="16"/>
  <c r="BZ159" i="16"/>
  <c r="CC159" i="16"/>
  <c r="CF159" i="16"/>
  <c r="BZ160" i="16"/>
  <c r="CC160" i="16"/>
  <c r="CF160" i="16"/>
  <c r="BZ161" i="16"/>
  <c r="CC161" i="16"/>
  <c r="CF161" i="16"/>
  <c r="BZ162" i="16"/>
  <c r="CC162" i="16"/>
  <c r="CF162" i="16"/>
  <c r="BZ163" i="16"/>
  <c r="CC163" i="16"/>
  <c r="CF163" i="16"/>
  <c r="BZ164" i="16"/>
  <c r="CC164" i="16"/>
  <c r="CF164" i="16"/>
  <c r="BZ165" i="16"/>
  <c r="CC165" i="16"/>
  <c r="CF165" i="16"/>
  <c r="BZ166" i="16"/>
  <c r="CC166" i="16"/>
  <c r="CF166" i="16"/>
  <c r="BZ167" i="16"/>
  <c r="CC167" i="16"/>
  <c r="CF167" i="16"/>
  <c r="BZ168" i="16"/>
  <c r="CC168" i="16"/>
  <c r="CF168" i="16"/>
  <c r="BZ169" i="16"/>
  <c r="CC169" i="16"/>
  <c r="CF169" i="16"/>
  <c r="BZ170" i="16"/>
  <c r="CC170" i="16"/>
  <c r="CF170" i="16"/>
  <c r="BZ171" i="16"/>
  <c r="CC171" i="16"/>
  <c r="CF171" i="16"/>
  <c r="BZ172" i="16"/>
  <c r="CC172" i="16"/>
  <c r="CF172" i="16"/>
  <c r="BZ173" i="16"/>
  <c r="CC173" i="16"/>
  <c r="CF173" i="16"/>
  <c r="BZ174" i="16"/>
  <c r="CC174" i="16"/>
  <c r="CF174" i="16"/>
  <c r="BZ175" i="16"/>
  <c r="CC175" i="16"/>
  <c r="CF175" i="16"/>
  <c r="BZ176" i="16"/>
  <c r="CC176" i="16"/>
  <c r="CF176" i="16"/>
  <c r="BZ177" i="16"/>
  <c r="CC177" i="16"/>
  <c r="CF177" i="16"/>
  <c r="BZ178" i="16"/>
  <c r="CC178" i="16"/>
  <c r="CF178" i="16"/>
  <c r="BZ179" i="16"/>
  <c r="CC179" i="16"/>
  <c r="CF179" i="16"/>
  <c r="BZ180" i="16"/>
  <c r="CC180" i="16"/>
  <c r="CF180" i="16"/>
  <c r="BZ181" i="16"/>
  <c r="CC181" i="16"/>
  <c r="CF181" i="16"/>
  <c r="BZ182" i="16"/>
  <c r="CC182" i="16"/>
  <c r="CF182" i="16"/>
  <c r="BZ183" i="16"/>
  <c r="CC183" i="16"/>
  <c r="CF183" i="16"/>
  <c r="BZ184" i="16"/>
  <c r="CC184" i="16"/>
  <c r="CF184" i="16"/>
  <c r="BZ185" i="16"/>
  <c r="CC185" i="16"/>
  <c r="CF185" i="16"/>
  <c r="BZ186" i="16"/>
  <c r="CC186" i="16"/>
  <c r="CF186" i="16"/>
  <c r="BZ187" i="16"/>
  <c r="CC187" i="16"/>
  <c r="CF187" i="16"/>
  <c r="BZ188" i="16"/>
  <c r="CC188" i="16"/>
  <c r="CF188" i="16"/>
  <c r="BZ189" i="16"/>
  <c r="CC189" i="16"/>
  <c r="CF189" i="16"/>
  <c r="BZ190" i="16"/>
  <c r="CC190" i="16"/>
  <c r="CF190" i="16"/>
  <c r="BZ191" i="16"/>
  <c r="CC191" i="16"/>
  <c r="CF191" i="16"/>
  <c r="BZ192" i="16"/>
  <c r="CC192" i="16"/>
  <c r="CF192" i="16"/>
  <c r="BZ193" i="16"/>
  <c r="CC193" i="16"/>
  <c r="CF193" i="16"/>
  <c r="BZ194" i="16"/>
  <c r="CC194" i="16"/>
  <c r="CF194" i="16"/>
  <c r="BZ195" i="16"/>
  <c r="CC195" i="16"/>
  <c r="CF195" i="16"/>
  <c r="BZ196" i="16"/>
  <c r="CC196" i="16"/>
  <c r="CF196" i="16"/>
  <c r="BZ197" i="16"/>
  <c r="CC197" i="16"/>
  <c r="CF197" i="16"/>
  <c r="BZ198" i="16"/>
  <c r="CC198" i="16"/>
  <c r="CF198" i="16"/>
  <c r="BZ199" i="16"/>
  <c r="CC199" i="16"/>
  <c r="CF199" i="16"/>
  <c r="BZ200" i="16"/>
  <c r="CC200" i="16"/>
  <c r="CF200" i="16"/>
  <c r="BZ201" i="16"/>
  <c r="CC201" i="16"/>
  <c r="CF201" i="16"/>
  <c r="BZ202" i="16"/>
  <c r="CC202" i="16"/>
  <c r="CF202" i="16"/>
  <c r="BZ203" i="16"/>
  <c r="CC203" i="16"/>
  <c r="CF203" i="16"/>
  <c r="BZ204" i="16"/>
  <c r="CC204" i="16"/>
  <c r="CF204" i="16"/>
  <c r="BZ205" i="16"/>
  <c r="CC205" i="16"/>
  <c r="CF205" i="16"/>
  <c r="BZ206" i="16"/>
  <c r="CC206" i="16"/>
  <c r="CF206" i="16"/>
  <c r="BZ207" i="16"/>
  <c r="CC207" i="16"/>
  <c r="CF207" i="16"/>
  <c r="BZ208" i="16"/>
  <c r="CC208" i="16"/>
  <c r="CF208" i="16"/>
  <c r="BZ9" i="16"/>
  <c r="CC9" i="16"/>
  <c r="CF9" i="16"/>
  <c r="R157" i="9" l="1"/>
  <c r="R137" i="9"/>
  <c r="R129" i="9"/>
  <c r="R132" i="9"/>
  <c r="R163" i="9"/>
  <c r="R153" i="9"/>
  <c r="R145" i="9"/>
  <c r="R133" i="9"/>
  <c r="R141" i="9"/>
  <c r="AU124" i="16"/>
  <c r="N123" i="9"/>
  <c r="AV124" i="16" s="1"/>
  <c r="AU116" i="16"/>
  <c r="N115" i="9"/>
  <c r="AV116" i="16" s="1"/>
  <c r="AU104" i="16"/>
  <c r="N103" i="9"/>
  <c r="AV104" i="16" s="1"/>
  <c r="AU96" i="16"/>
  <c r="N95" i="9"/>
  <c r="AV96" i="16" s="1"/>
  <c r="AU88" i="16"/>
  <c r="N87" i="9"/>
  <c r="AV88" i="16" s="1"/>
  <c r="AU80" i="16"/>
  <c r="N79" i="9"/>
  <c r="AV80" i="16" s="1"/>
  <c r="AU72" i="16"/>
  <c r="N71" i="9"/>
  <c r="AV72" i="16" s="1"/>
  <c r="AU64" i="16"/>
  <c r="N63" i="9"/>
  <c r="AV64" i="16" s="1"/>
  <c r="AU56" i="16"/>
  <c r="N55" i="9"/>
  <c r="AV56" i="16" s="1"/>
  <c r="AU48" i="16"/>
  <c r="N47" i="9"/>
  <c r="AV48" i="16" s="1"/>
  <c r="AU40" i="16"/>
  <c r="N39" i="9"/>
  <c r="AV40" i="16" s="1"/>
  <c r="AU28" i="16"/>
  <c r="N27" i="9"/>
  <c r="AV28" i="16" s="1"/>
  <c r="AU16" i="16"/>
  <c r="N15" i="9"/>
  <c r="AV16" i="16" s="1"/>
  <c r="R151" i="9"/>
  <c r="R135" i="9"/>
  <c r="R103" i="9"/>
  <c r="R71" i="9"/>
  <c r="R55" i="9"/>
  <c r="R39" i="9"/>
  <c r="AU112" i="16"/>
  <c r="N111" i="9"/>
  <c r="AV112" i="16" s="1"/>
  <c r="AU123" i="16"/>
  <c r="N122" i="9"/>
  <c r="AV123" i="16" s="1"/>
  <c r="AU115" i="16"/>
  <c r="N114" i="9"/>
  <c r="AV115" i="16" s="1"/>
  <c r="AU107" i="16"/>
  <c r="N106" i="9"/>
  <c r="AV107" i="16" s="1"/>
  <c r="AU99" i="16"/>
  <c r="N98" i="9"/>
  <c r="AV99" i="16" s="1"/>
  <c r="AU91" i="16"/>
  <c r="N90" i="9"/>
  <c r="AV91" i="16" s="1"/>
  <c r="AU83" i="16"/>
  <c r="N82" i="9"/>
  <c r="AV83" i="16" s="1"/>
  <c r="AU75" i="16"/>
  <c r="N74" i="9"/>
  <c r="AV75" i="16" s="1"/>
  <c r="N66" i="9"/>
  <c r="AV67" i="16" s="1"/>
  <c r="AU67" i="16"/>
  <c r="AU59" i="16"/>
  <c r="N58" i="9"/>
  <c r="AV59" i="16" s="1"/>
  <c r="AU47" i="16"/>
  <c r="N46" i="9"/>
  <c r="AV47" i="16" s="1"/>
  <c r="N10" i="9"/>
  <c r="AV11" i="16" s="1"/>
  <c r="AU11" i="16"/>
  <c r="R155" i="9"/>
  <c r="R150" i="9"/>
  <c r="R139" i="9"/>
  <c r="R134" i="9"/>
  <c r="R123" i="9"/>
  <c r="R27" i="9"/>
  <c r="R10" i="9"/>
  <c r="AU126" i="16"/>
  <c r="N125" i="9"/>
  <c r="AV126" i="16" s="1"/>
  <c r="N121" i="9"/>
  <c r="AV122" i="16" s="1"/>
  <c r="AU122" i="16"/>
  <c r="AU118" i="16"/>
  <c r="N117" i="9"/>
  <c r="AV118" i="16" s="1"/>
  <c r="AU114" i="16"/>
  <c r="N113" i="9"/>
  <c r="AV114" i="16" s="1"/>
  <c r="AU110" i="16"/>
  <c r="N109" i="9"/>
  <c r="AV110" i="16" s="1"/>
  <c r="AU106" i="16"/>
  <c r="N105" i="9"/>
  <c r="AV106" i="16" s="1"/>
  <c r="AU102" i="16"/>
  <c r="N101" i="9"/>
  <c r="AV102" i="16" s="1"/>
  <c r="AU98" i="16"/>
  <c r="N97" i="9"/>
  <c r="AV98" i="16" s="1"/>
  <c r="AW98" i="16" s="1"/>
  <c r="AU94" i="16"/>
  <c r="N93" i="9"/>
  <c r="AV94" i="16" s="1"/>
  <c r="N89" i="9"/>
  <c r="AV90" i="16" s="1"/>
  <c r="AU90" i="16"/>
  <c r="AW90" i="16" s="1"/>
  <c r="AU86" i="16"/>
  <c r="N85" i="9"/>
  <c r="AV86" i="16" s="1"/>
  <c r="AU82" i="16"/>
  <c r="N81" i="9"/>
  <c r="AV82" i="16" s="1"/>
  <c r="AW82" i="16" s="1"/>
  <c r="AU78" i="16"/>
  <c r="N77" i="9"/>
  <c r="AV78" i="16" s="1"/>
  <c r="AU74" i="16"/>
  <c r="N73" i="9"/>
  <c r="AV74" i="16" s="1"/>
  <c r="AW74" i="16" s="1"/>
  <c r="AU70" i="16"/>
  <c r="N69" i="9"/>
  <c r="AV70" i="16" s="1"/>
  <c r="AU66" i="16"/>
  <c r="N65" i="9"/>
  <c r="AV66" i="16" s="1"/>
  <c r="N61" i="9"/>
  <c r="AV62" i="16" s="1"/>
  <c r="AU62" i="16"/>
  <c r="AU58" i="16"/>
  <c r="N57" i="9"/>
  <c r="AV58" i="16" s="1"/>
  <c r="AU54" i="16"/>
  <c r="N53" i="9"/>
  <c r="AV54" i="16" s="1"/>
  <c r="AU50" i="16"/>
  <c r="N49" i="9"/>
  <c r="AV50" i="16" s="1"/>
  <c r="AU46" i="16"/>
  <c r="N45" i="9"/>
  <c r="AV46" i="16" s="1"/>
  <c r="AU42" i="16"/>
  <c r="N41" i="9"/>
  <c r="AV42" i="16" s="1"/>
  <c r="AU38" i="16"/>
  <c r="N37" i="9"/>
  <c r="AV38" i="16" s="1"/>
  <c r="AU34" i="16"/>
  <c r="N33" i="9"/>
  <c r="AV34" i="16" s="1"/>
  <c r="AU30" i="16"/>
  <c r="N29" i="9"/>
  <c r="AV30" i="16" s="1"/>
  <c r="AU26" i="16"/>
  <c r="N25" i="9"/>
  <c r="AV26" i="16" s="1"/>
  <c r="AU22" i="16"/>
  <c r="N21" i="9"/>
  <c r="AV22" i="16" s="1"/>
  <c r="AU18" i="16"/>
  <c r="N17" i="9"/>
  <c r="AV18" i="16" s="1"/>
  <c r="AU14" i="16"/>
  <c r="N13" i="9"/>
  <c r="AV14" i="16" s="1"/>
  <c r="AU10" i="16"/>
  <c r="N9" i="9"/>
  <c r="AV10" i="16" s="1"/>
  <c r="AU128" i="16"/>
  <c r="N127" i="9"/>
  <c r="AV128" i="16" s="1"/>
  <c r="AU120" i="16"/>
  <c r="N119" i="9"/>
  <c r="AV120" i="16" s="1"/>
  <c r="AU108" i="16"/>
  <c r="N107" i="9"/>
  <c r="AV108" i="16" s="1"/>
  <c r="AU100" i="16"/>
  <c r="N99" i="9"/>
  <c r="AV100" i="16" s="1"/>
  <c r="AU92" i="16"/>
  <c r="N91" i="9"/>
  <c r="AV92" i="16" s="1"/>
  <c r="AU84" i="16"/>
  <c r="N83" i="9"/>
  <c r="AV84" i="16" s="1"/>
  <c r="AU76" i="16"/>
  <c r="N75" i="9"/>
  <c r="AV76" i="16" s="1"/>
  <c r="AU68" i="16"/>
  <c r="N67" i="9"/>
  <c r="AV68" i="16" s="1"/>
  <c r="AU60" i="16"/>
  <c r="N59" i="9"/>
  <c r="AV60" i="16" s="1"/>
  <c r="AU52" i="16"/>
  <c r="N51" i="9"/>
  <c r="AV52" i="16" s="1"/>
  <c r="AU44" i="16"/>
  <c r="N43" i="9"/>
  <c r="AV44" i="16" s="1"/>
  <c r="AU36" i="16"/>
  <c r="N35" i="9"/>
  <c r="AV36" i="16" s="1"/>
  <c r="AU32" i="16"/>
  <c r="N31" i="9"/>
  <c r="AV32" i="16" s="1"/>
  <c r="AU24" i="16"/>
  <c r="N23" i="9"/>
  <c r="AV24" i="16" s="1"/>
  <c r="AU20" i="16"/>
  <c r="N19" i="9"/>
  <c r="AV20" i="16" s="1"/>
  <c r="AU12" i="16"/>
  <c r="N11" i="9"/>
  <c r="AV12" i="16" s="1"/>
  <c r="AW12" i="16" s="1"/>
  <c r="R162" i="9"/>
  <c r="R87" i="9"/>
  <c r="AU127" i="16"/>
  <c r="N126" i="9"/>
  <c r="AV127" i="16" s="1"/>
  <c r="AU119" i="16"/>
  <c r="N118" i="9"/>
  <c r="AV119" i="16" s="1"/>
  <c r="AU111" i="16"/>
  <c r="N110" i="9"/>
  <c r="AV111" i="16" s="1"/>
  <c r="N102" i="9"/>
  <c r="AV103" i="16" s="1"/>
  <c r="AU103" i="16"/>
  <c r="AU95" i="16"/>
  <c r="N94" i="9"/>
  <c r="AV95" i="16" s="1"/>
  <c r="N86" i="9"/>
  <c r="AV87" i="16" s="1"/>
  <c r="AU87" i="16"/>
  <c r="N78" i="9"/>
  <c r="AV79" i="16" s="1"/>
  <c r="AU79" i="16"/>
  <c r="AW79" i="16" s="1"/>
  <c r="AU71" i="16"/>
  <c r="N70" i="9"/>
  <c r="AV71" i="16" s="1"/>
  <c r="AU63" i="16"/>
  <c r="N62" i="9"/>
  <c r="AV63" i="16" s="1"/>
  <c r="AU55" i="16"/>
  <c r="N54" i="9"/>
  <c r="AV55" i="16" s="1"/>
  <c r="AU51" i="16"/>
  <c r="N50" i="9"/>
  <c r="AV51" i="16" s="1"/>
  <c r="AU43" i="16"/>
  <c r="N42" i="9"/>
  <c r="AV43" i="16" s="1"/>
  <c r="N38" i="9"/>
  <c r="AV39" i="16" s="1"/>
  <c r="AU39" i="16"/>
  <c r="AU35" i="16"/>
  <c r="N34" i="9"/>
  <c r="AV35" i="16" s="1"/>
  <c r="N30" i="9"/>
  <c r="AV31" i="16" s="1"/>
  <c r="AU31" i="16"/>
  <c r="AU27" i="16"/>
  <c r="N26" i="9"/>
  <c r="AV27" i="16" s="1"/>
  <c r="AU23" i="16"/>
  <c r="N22" i="9"/>
  <c r="AV23" i="16" s="1"/>
  <c r="N18" i="9"/>
  <c r="AV19" i="16" s="1"/>
  <c r="AU19" i="16"/>
  <c r="N14" i="9"/>
  <c r="AV15" i="16" s="1"/>
  <c r="AU15" i="16"/>
  <c r="R11" i="9"/>
  <c r="R159" i="9"/>
  <c r="R154" i="9"/>
  <c r="R143" i="9"/>
  <c r="R138" i="9"/>
  <c r="R127" i="9"/>
  <c r="R122" i="9"/>
  <c r="R111" i="9"/>
  <c r="R106" i="9"/>
  <c r="R95" i="9"/>
  <c r="R90" i="9"/>
  <c r="R79" i="9"/>
  <c r="R74" i="9"/>
  <c r="R63" i="9"/>
  <c r="R58" i="9"/>
  <c r="R47" i="9"/>
  <c r="R42" i="9"/>
  <c r="R31" i="9"/>
  <c r="R26" i="9"/>
  <c r="R15" i="9"/>
  <c r="R160" i="9"/>
  <c r="N160" i="9"/>
  <c r="AV161" i="16" s="1"/>
  <c r="R156" i="9"/>
  <c r="N156" i="9"/>
  <c r="AV157" i="16" s="1"/>
  <c r="R152" i="9"/>
  <c r="N152" i="9"/>
  <c r="AV153" i="16" s="1"/>
  <c r="R144" i="9"/>
  <c r="N144" i="9"/>
  <c r="AV145" i="16" s="1"/>
  <c r="R140" i="9"/>
  <c r="N140" i="9"/>
  <c r="AV141" i="16" s="1"/>
  <c r="R136" i="9"/>
  <c r="N136" i="9"/>
  <c r="AV137" i="16" s="1"/>
  <c r="R128" i="9"/>
  <c r="AU129" i="16"/>
  <c r="N128" i="9"/>
  <c r="AV129" i="16" s="1"/>
  <c r="R124" i="9"/>
  <c r="AU125" i="16"/>
  <c r="N124" i="9"/>
  <c r="AV125" i="16" s="1"/>
  <c r="R120" i="9"/>
  <c r="AU121" i="16"/>
  <c r="N120" i="9"/>
  <c r="AV121" i="16" s="1"/>
  <c r="AU117" i="16"/>
  <c r="N116" i="9"/>
  <c r="AV117" i="16" s="1"/>
  <c r="R112" i="9"/>
  <c r="AU113" i="16"/>
  <c r="N112" i="9"/>
  <c r="AV113" i="16" s="1"/>
  <c r="R108" i="9"/>
  <c r="AU109" i="16"/>
  <c r="N108" i="9"/>
  <c r="AV109" i="16" s="1"/>
  <c r="R104" i="9"/>
  <c r="AU105" i="16"/>
  <c r="N104" i="9"/>
  <c r="AV105" i="16" s="1"/>
  <c r="AU101" i="16"/>
  <c r="N100" i="9"/>
  <c r="AV101" i="16" s="1"/>
  <c r="R96" i="9"/>
  <c r="AU97" i="16"/>
  <c r="N96" i="9"/>
  <c r="AV97" i="16" s="1"/>
  <c r="R92" i="9"/>
  <c r="AU93" i="16"/>
  <c r="N92" i="9"/>
  <c r="AV93" i="16" s="1"/>
  <c r="R88" i="9"/>
  <c r="AU89" i="16"/>
  <c r="N88" i="9"/>
  <c r="AV89" i="16" s="1"/>
  <c r="AU85" i="16"/>
  <c r="N84" i="9"/>
  <c r="AV85" i="16" s="1"/>
  <c r="R80" i="9"/>
  <c r="AU81" i="16"/>
  <c r="N80" i="9"/>
  <c r="AV81" i="16" s="1"/>
  <c r="R76" i="9"/>
  <c r="AU77" i="16"/>
  <c r="N76" i="9"/>
  <c r="AV77" i="16" s="1"/>
  <c r="R72" i="9"/>
  <c r="AU73" i="16"/>
  <c r="N72" i="9"/>
  <c r="AV73" i="16" s="1"/>
  <c r="AU69" i="16"/>
  <c r="N68" i="9"/>
  <c r="AV69" i="16" s="1"/>
  <c r="R64" i="9"/>
  <c r="AU65" i="16"/>
  <c r="N64" i="9"/>
  <c r="AV65" i="16" s="1"/>
  <c r="R60" i="9"/>
  <c r="AU61" i="16"/>
  <c r="N60" i="9"/>
  <c r="AV61" i="16" s="1"/>
  <c r="R56" i="9"/>
  <c r="AU57" i="16"/>
  <c r="N56" i="9"/>
  <c r="AV57" i="16" s="1"/>
  <c r="AU53" i="16"/>
  <c r="N52" i="9"/>
  <c r="AV53" i="16" s="1"/>
  <c r="R48" i="9"/>
  <c r="AU49" i="16"/>
  <c r="N48" i="9"/>
  <c r="AV49" i="16" s="1"/>
  <c r="R44" i="9"/>
  <c r="AU45" i="16"/>
  <c r="N44" i="9"/>
  <c r="AV45" i="16" s="1"/>
  <c r="R40" i="9"/>
  <c r="AU41" i="16"/>
  <c r="N40" i="9"/>
  <c r="AV41" i="16" s="1"/>
  <c r="AU37" i="16"/>
  <c r="N36" i="9"/>
  <c r="AV37" i="16" s="1"/>
  <c r="R32" i="9"/>
  <c r="AU33" i="16"/>
  <c r="N32" i="9"/>
  <c r="AV33" i="16" s="1"/>
  <c r="R28" i="9"/>
  <c r="AU29" i="16"/>
  <c r="N28" i="9"/>
  <c r="AV29" i="16" s="1"/>
  <c r="R24" i="9"/>
  <c r="AU25" i="16"/>
  <c r="N24" i="9"/>
  <c r="AV25" i="16" s="1"/>
  <c r="AU21" i="16"/>
  <c r="N20" i="9"/>
  <c r="AV21" i="16" s="1"/>
  <c r="R16" i="9"/>
  <c r="AU17" i="16"/>
  <c r="N16" i="9"/>
  <c r="AV17" i="16" s="1"/>
  <c r="AU13" i="16"/>
  <c r="N12" i="9"/>
  <c r="AV13" i="16" s="1"/>
  <c r="BK9" i="16"/>
  <c r="AW114" i="16" l="1"/>
  <c r="AW83" i="16"/>
  <c r="AW99" i="16"/>
  <c r="AW115" i="16"/>
  <c r="AW112" i="16"/>
  <c r="AW72" i="16"/>
  <c r="AW88" i="16"/>
  <c r="AW104" i="16"/>
  <c r="AW77" i="16"/>
  <c r="AW89" i="16"/>
  <c r="AW117" i="16"/>
  <c r="AW129" i="16"/>
  <c r="AW49" i="16"/>
  <c r="AW73" i="16"/>
  <c r="AW101" i="16"/>
  <c r="AW113" i="16"/>
  <c r="AW125" i="16"/>
  <c r="AW55" i="16"/>
  <c r="AW71" i="16"/>
  <c r="AW103" i="16"/>
  <c r="AW119" i="16"/>
  <c r="AW76" i="16"/>
  <c r="AW92" i="16"/>
  <c r="AW108" i="16"/>
  <c r="AW128" i="16"/>
  <c r="AW38" i="16"/>
  <c r="AW94" i="16"/>
  <c r="AW102" i="16"/>
  <c r="AW110" i="16"/>
  <c r="AW107" i="16"/>
  <c r="AW60" i="16"/>
  <c r="AW44" i="16"/>
  <c r="AW61" i="16"/>
  <c r="AW47" i="16"/>
  <c r="AW46" i="16"/>
  <c r="AW43" i="16"/>
  <c r="AW39" i="16"/>
  <c r="AW37" i="16"/>
  <c r="AW35" i="16"/>
  <c r="AW32" i="16"/>
  <c r="AW31" i="16"/>
  <c r="AW30" i="16"/>
  <c r="AW28" i="16"/>
  <c r="AW27" i="16"/>
  <c r="AW25" i="16"/>
  <c r="AW22" i="16"/>
  <c r="AW15" i="16"/>
  <c r="AW14" i="16"/>
  <c r="AW13" i="16"/>
  <c r="AW11" i="16"/>
  <c r="AW53" i="16"/>
  <c r="AW40" i="16"/>
  <c r="AW56" i="16"/>
  <c r="AW21" i="16"/>
  <c r="AW57" i="16"/>
  <c r="AW109" i="16"/>
  <c r="AW121" i="16"/>
  <c r="AW63" i="16"/>
  <c r="AW59" i="16"/>
  <c r="AW75" i="16"/>
  <c r="AW91" i="16"/>
  <c r="AW123" i="16"/>
  <c r="AW48" i="16"/>
  <c r="AW64" i="16"/>
  <c r="AW80" i="16"/>
  <c r="AW96" i="16"/>
  <c r="AW116" i="16"/>
  <c r="AW33" i="16"/>
  <c r="AW85" i="16"/>
  <c r="AW97" i="16"/>
  <c r="AW17" i="16"/>
  <c r="AW29" i="16"/>
  <c r="AW41" i="16"/>
  <c r="AW69" i="16"/>
  <c r="AW81" i="16"/>
  <c r="AW93" i="16"/>
  <c r="AW105" i="16"/>
  <c r="AW23" i="16"/>
  <c r="AW51" i="16"/>
  <c r="AW95" i="16"/>
  <c r="AW111" i="16"/>
  <c r="AW127" i="16"/>
  <c r="AW24" i="16"/>
  <c r="AW36" i="16"/>
  <c r="AW52" i="16"/>
  <c r="AW68" i="16"/>
  <c r="AW84" i="16"/>
  <c r="AW100" i="16"/>
  <c r="AW120" i="16"/>
  <c r="AW10" i="16"/>
  <c r="AW18" i="16"/>
  <c r="AW26" i="16"/>
  <c r="AW34" i="16"/>
  <c r="AW42" i="16"/>
  <c r="AW50" i="16"/>
  <c r="AW58" i="16"/>
  <c r="AW66" i="16"/>
  <c r="AW106" i="16"/>
  <c r="AW122" i="16"/>
  <c r="AW67" i="16"/>
  <c r="AW16" i="16"/>
  <c r="AW45" i="16"/>
  <c r="AW65" i="16"/>
  <c r="AW19" i="16"/>
  <c r="AW87" i="16"/>
  <c r="AW20" i="16"/>
  <c r="AW54" i="16"/>
  <c r="AW62" i="16"/>
  <c r="AW70" i="16"/>
  <c r="AW78" i="16"/>
  <c r="AW86" i="16"/>
  <c r="AW118" i="16"/>
  <c r="AW126" i="16"/>
  <c r="AW124" i="16"/>
  <c r="M51" i="9"/>
  <c r="M41" i="9"/>
  <c r="M38" i="9"/>
  <c r="M37" i="9"/>
  <c r="M36" i="9"/>
  <c r="M35" i="9"/>
  <c r="M34" i="9"/>
  <c r="M33" i="9"/>
  <c r="M32" i="9"/>
  <c r="M31" i="9"/>
  <c r="M30" i="9"/>
  <c r="M28" i="9"/>
  <c r="M27" i="9"/>
  <c r="M26" i="9"/>
  <c r="M25" i="9"/>
  <c r="M24" i="9"/>
  <c r="M23" i="9"/>
  <c r="M21" i="9"/>
  <c r="M20" i="9"/>
  <c r="M19" i="9"/>
  <c r="M18" i="9"/>
  <c r="M17" i="9"/>
  <c r="M16" i="9"/>
  <c r="M15" i="9"/>
  <c r="M14" i="9"/>
  <c r="M13" i="9"/>
  <c r="M12" i="9"/>
  <c r="M11" i="9"/>
  <c r="M10" i="9"/>
  <c r="M9" i="9"/>
  <c r="Y7" i="12" l="1"/>
  <c r="F25" i="31" l="1"/>
  <c r="F17" i="27"/>
  <c r="G21" i="13"/>
  <c r="K34" i="22"/>
  <c r="K16" i="3"/>
  <c r="Z17" i="16" l="1"/>
  <c r="BN17" i="16" s="1"/>
  <c r="N16" i="3"/>
  <c r="AA17" i="16" s="1"/>
  <c r="M16" i="3"/>
  <c r="K35" i="16"/>
  <c r="M34" i="22"/>
  <c r="O34" i="22" s="1"/>
  <c r="K8" i="26"/>
  <c r="M8" i="26" s="1"/>
  <c r="O8" i="26" s="1"/>
  <c r="AB17" i="16" l="1"/>
  <c r="BP17" i="16" s="1"/>
  <c r="BO17" i="16"/>
  <c r="B19" i="27"/>
  <c r="Y16" i="12"/>
  <c r="D3" i="16" s="1"/>
  <c r="Y6" i="12"/>
  <c r="B13" i="31" s="1"/>
  <c r="AA6" i="12"/>
  <c r="A3" i="22" l="1"/>
  <c r="D2" i="16"/>
  <c r="A2" i="22"/>
  <c r="B58" i="13"/>
  <c r="C13" i="13" s="1"/>
  <c r="B11" i="27"/>
  <c r="Y14" i="12"/>
  <c r="A3" i="10" l="1"/>
  <c r="A3" i="6"/>
  <c r="A3" i="2"/>
  <c r="A3" i="23"/>
  <c r="A3" i="8"/>
  <c r="A3" i="4"/>
  <c r="A3" i="25"/>
  <c r="A3" i="7"/>
  <c r="A3" i="3"/>
  <c r="A3" i="24"/>
  <c r="A3" i="9"/>
  <c r="A3" i="5"/>
  <c r="A3" i="26"/>
  <c r="A2" i="6"/>
  <c r="A2" i="2"/>
  <c r="A2" i="9"/>
  <c r="A2" i="5"/>
  <c r="A2" i="26"/>
  <c r="A2" i="10"/>
  <c r="A2" i="8"/>
  <c r="A2" i="4"/>
  <c r="A2" i="25"/>
  <c r="A2" i="23"/>
  <c r="A2" i="7"/>
  <c r="A2" i="3"/>
  <c r="A2" i="24"/>
  <c r="B56" i="13"/>
  <c r="B11" i="13" s="1"/>
  <c r="P64" i="14"/>
  <c r="F66" i="16" s="1"/>
  <c r="P65" i="14"/>
  <c r="F67" i="16" s="1"/>
  <c r="P66" i="14"/>
  <c r="F68" i="16" s="1"/>
  <c r="P67" i="14"/>
  <c r="F69" i="16" s="1"/>
  <c r="P68" i="14"/>
  <c r="P69" i="14"/>
  <c r="F71" i="16" s="1"/>
  <c r="P70" i="14"/>
  <c r="P71" i="14"/>
  <c r="F73" i="16" s="1"/>
  <c r="P72" i="14"/>
  <c r="F74" i="16" s="1"/>
  <c r="P73" i="14"/>
  <c r="F75" i="16" s="1"/>
  <c r="P74" i="14"/>
  <c r="F76" i="16" s="1"/>
  <c r="P75" i="14"/>
  <c r="F77" i="16" s="1"/>
  <c r="P76" i="14"/>
  <c r="P77" i="14"/>
  <c r="F79" i="16" s="1"/>
  <c r="P78" i="14"/>
  <c r="P79" i="14"/>
  <c r="F81" i="16" s="1"/>
  <c r="P80" i="14"/>
  <c r="F82" i="16" s="1"/>
  <c r="P81" i="14"/>
  <c r="F83" i="16" s="1"/>
  <c r="P82" i="14"/>
  <c r="F84" i="16" s="1"/>
  <c r="P83" i="14"/>
  <c r="F85" i="16" s="1"/>
  <c r="P84" i="14"/>
  <c r="P85" i="14"/>
  <c r="F87" i="16" s="1"/>
  <c r="P86" i="14"/>
  <c r="P87" i="14"/>
  <c r="F89" i="16" s="1"/>
  <c r="P88" i="14"/>
  <c r="F90" i="16" s="1"/>
  <c r="P89" i="14"/>
  <c r="F91" i="16" s="1"/>
  <c r="P90" i="14"/>
  <c r="F92" i="16" s="1"/>
  <c r="P91" i="14"/>
  <c r="F93" i="16" s="1"/>
  <c r="P92" i="14"/>
  <c r="P93" i="14"/>
  <c r="F95" i="16" s="1"/>
  <c r="P94" i="14"/>
  <c r="P95" i="14"/>
  <c r="F97" i="16" s="1"/>
  <c r="P96" i="14"/>
  <c r="F98" i="16" s="1"/>
  <c r="P97" i="14"/>
  <c r="F99" i="16" s="1"/>
  <c r="P98" i="14"/>
  <c r="F100" i="16" s="1"/>
  <c r="P99" i="14"/>
  <c r="F101" i="16" s="1"/>
  <c r="P100" i="14"/>
  <c r="P101" i="14"/>
  <c r="F103" i="16" s="1"/>
  <c r="P102" i="14"/>
  <c r="P103" i="14"/>
  <c r="F105" i="16" s="1"/>
  <c r="P104" i="14"/>
  <c r="P105" i="14"/>
  <c r="F107" i="16" s="1"/>
  <c r="P106" i="14"/>
  <c r="P107" i="14"/>
  <c r="F109" i="16" s="1"/>
  <c r="P108" i="14"/>
  <c r="P109" i="14"/>
  <c r="F111" i="16" s="1"/>
  <c r="P110" i="14"/>
  <c r="P111" i="14"/>
  <c r="F113" i="16" s="1"/>
  <c r="P112" i="14"/>
  <c r="P113" i="14"/>
  <c r="F115" i="16" s="1"/>
  <c r="P114" i="14"/>
  <c r="P115" i="14"/>
  <c r="F117" i="16" s="1"/>
  <c r="P116" i="14"/>
  <c r="P117" i="14"/>
  <c r="F119" i="16" s="1"/>
  <c r="P118" i="14"/>
  <c r="P119" i="14"/>
  <c r="F121" i="16" s="1"/>
  <c r="P120" i="14"/>
  <c r="P121" i="14"/>
  <c r="F123" i="16" s="1"/>
  <c r="P122" i="14"/>
  <c r="P123" i="14"/>
  <c r="F125" i="16" s="1"/>
  <c r="P124" i="14"/>
  <c r="P125" i="14"/>
  <c r="F127" i="16" s="1"/>
  <c r="P126" i="14"/>
  <c r="P127" i="14"/>
  <c r="F129" i="16" s="1"/>
  <c r="P128" i="14"/>
  <c r="P129" i="14"/>
  <c r="F131" i="16" s="1"/>
  <c r="P130" i="14"/>
  <c r="P131" i="14"/>
  <c r="F133" i="16" s="1"/>
  <c r="P132" i="14"/>
  <c r="P133" i="14"/>
  <c r="F135" i="16" s="1"/>
  <c r="P134" i="14"/>
  <c r="P135" i="14"/>
  <c r="F137" i="16" s="1"/>
  <c r="P136" i="14"/>
  <c r="P137" i="14"/>
  <c r="F139" i="16" s="1"/>
  <c r="P138" i="14"/>
  <c r="P139" i="14"/>
  <c r="F141" i="16" s="1"/>
  <c r="P140" i="14"/>
  <c r="P141" i="14"/>
  <c r="F143" i="16" s="1"/>
  <c r="P142" i="14"/>
  <c r="P143" i="14"/>
  <c r="F145" i="16" s="1"/>
  <c r="P144" i="14"/>
  <c r="P145" i="14"/>
  <c r="F147" i="16" s="1"/>
  <c r="P146" i="14"/>
  <c r="P147" i="14"/>
  <c r="F149" i="16" s="1"/>
  <c r="P148" i="14"/>
  <c r="P149" i="14"/>
  <c r="F151" i="16" s="1"/>
  <c r="P150" i="14"/>
  <c r="P151" i="14"/>
  <c r="F153" i="16" s="1"/>
  <c r="P152" i="14"/>
  <c r="P153" i="14"/>
  <c r="F155" i="16" s="1"/>
  <c r="P154" i="14"/>
  <c r="P155" i="14"/>
  <c r="F157" i="16" s="1"/>
  <c r="P156" i="14"/>
  <c r="P157" i="14"/>
  <c r="F159" i="16" s="1"/>
  <c r="P158" i="14"/>
  <c r="P159" i="14"/>
  <c r="F161" i="16" s="1"/>
  <c r="P160" i="14"/>
  <c r="P161" i="14"/>
  <c r="F163" i="16" s="1"/>
  <c r="P162" i="14"/>
  <c r="P163" i="14"/>
  <c r="F165" i="16" s="1"/>
  <c r="P164" i="14"/>
  <c r="P165" i="14"/>
  <c r="F167" i="16" s="1"/>
  <c r="P166" i="14"/>
  <c r="P167" i="14"/>
  <c r="F169" i="16" s="1"/>
  <c r="P168" i="14"/>
  <c r="P169" i="14"/>
  <c r="F171" i="16" s="1"/>
  <c r="P170" i="14"/>
  <c r="P171" i="14"/>
  <c r="F173" i="16" s="1"/>
  <c r="P172" i="14"/>
  <c r="P173" i="14"/>
  <c r="F175" i="16" s="1"/>
  <c r="P174" i="14"/>
  <c r="P175" i="14"/>
  <c r="F177" i="16" s="1"/>
  <c r="P176" i="14"/>
  <c r="P177" i="14"/>
  <c r="F179" i="16" s="1"/>
  <c r="P178" i="14"/>
  <c r="P179" i="14"/>
  <c r="F181" i="16" s="1"/>
  <c r="P180" i="14"/>
  <c r="P181" i="14"/>
  <c r="F183" i="16" s="1"/>
  <c r="P182" i="14"/>
  <c r="P183" i="14"/>
  <c r="F185" i="16" s="1"/>
  <c r="P184" i="14"/>
  <c r="P185" i="14"/>
  <c r="F187" i="16" s="1"/>
  <c r="P186" i="14"/>
  <c r="P187" i="14"/>
  <c r="F189" i="16" s="1"/>
  <c r="P188" i="14"/>
  <c r="P189" i="14"/>
  <c r="F191" i="16" s="1"/>
  <c r="P190" i="14"/>
  <c r="P191" i="14"/>
  <c r="F193" i="16" s="1"/>
  <c r="P192" i="14"/>
  <c r="P193" i="14"/>
  <c r="F195" i="16" s="1"/>
  <c r="P194" i="14"/>
  <c r="P195" i="14"/>
  <c r="F197" i="16" s="1"/>
  <c r="P196" i="14"/>
  <c r="P197" i="14"/>
  <c r="F199" i="16" s="1"/>
  <c r="P198" i="14"/>
  <c r="P199" i="14"/>
  <c r="F201" i="16" s="1"/>
  <c r="P200" i="14"/>
  <c r="P201" i="14"/>
  <c r="F203" i="16" s="1"/>
  <c r="P202" i="14"/>
  <c r="P203" i="14"/>
  <c r="F205" i="16" s="1"/>
  <c r="P204" i="14"/>
  <c r="P205" i="14"/>
  <c r="F207" i="16" s="1"/>
  <c r="P206" i="14"/>
  <c r="F70" i="16"/>
  <c r="F72" i="16"/>
  <c r="F78" i="16"/>
  <c r="F80" i="16"/>
  <c r="F86" i="16"/>
  <c r="F88" i="16"/>
  <c r="F94" i="16"/>
  <c r="F96" i="16"/>
  <c r="F102" i="16"/>
  <c r="F104" i="16"/>
  <c r="F106" i="16"/>
  <c r="F108" i="16"/>
  <c r="F110" i="16"/>
  <c r="F112" i="16"/>
  <c r="F114" i="16"/>
  <c r="F116" i="16"/>
  <c r="F118" i="16"/>
  <c r="F120" i="16"/>
  <c r="F122" i="16"/>
  <c r="F124" i="16"/>
  <c r="F126" i="16"/>
  <c r="F128" i="16"/>
  <c r="F130" i="16"/>
  <c r="F132" i="16"/>
  <c r="F134" i="16"/>
  <c r="F136" i="16"/>
  <c r="F138" i="16"/>
  <c r="F140" i="16"/>
  <c r="F142" i="16"/>
  <c r="F144" i="16"/>
  <c r="F146" i="16"/>
  <c r="F148" i="16"/>
  <c r="F150" i="16"/>
  <c r="F152" i="16"/>
  <c r="F154" i="16"/>
  <c r="F156" i="16"/>
  <c r="F158" i="16"/>
  <c r="F160" i="16"/>
  <c r="F162" i="16"/>
  <c r="F164" i="16"/>
  <c r="F166" i="16"/>
  <c r="F168" i="16"/>
  <c r="F170" i="16"/>
  <c r="F172" i="16"/>
  <c r="F174" i="16"/>
  <c r="F176" i="16"/>
  <c r="F178" i="16"/>
  <c r="F180" i="16"/>
  <c r="F182" i="16"/>
  <c r="F184" i="16"/>
  <c r="F186" i="16"/>
  <c r="F188" i="16"/>
  <c r="F190" i="16"/>
  <c r="F192" i="16"/>
  <c r="F194" i="16"/>
  <c r="F196" i="16"/>
  <c r="F198" i="16"/>
  <c r="F200" i="16"/>
  <c r="F202" i="16"/>
  <c r="F204" i="16"/>
  <c r="F206" i="16"/>
  <c r="F208" i="16"/>
  <c r="P8" i="14"/>
  <c r="F10" i="16" s="1"/>
  <c r="P9" i="14"/>
  <c r="F11" i="16" s="1"/>
  <c r="P10" i="14"/>
  <c r="F12" i="16" s="1"/>
  <c r="P11" i="14"/>
  <c r="F13" i="16" s="1"/>
  <c r="P12" i="14"/>
  <c r="F14" i="16" s="1"/>
  <c r="P13" i="14"/>
  <c r="F15" i="16" s="1"/>
  <c r="P14" i="14"/>
  <c r="F16" i="16" s="1"/>
  <c r="P15" i="14"/>
  <c r="F17" i="16" s="1"/>
  <c r="P16" i="14"/>
  <c r="F18" i="16" s="1"/>
  <c r="P17" i="14"/>
  <c r="F19" i="16" s="1"/>
  <c r="P18" i="14"/>
  <c r="F20" i="16" s="1"/>
  <c r="P19" i="14"/>
  <c r="F21" i="16" s="1"/>
  <c r="P20" i="14"/>
  <c r="F22" i="16" s="1"/>
  <c r="P21" i="14"/>
  <c r="F23" i="16" s="1"/>
  <c r="P22" i="14"/>
  <c r="F24" i="16" s="1"/>
  <c r="P23" i="14"/>
  <c r="F25" i="16" s="1"/>
  <c r="P24" i="14"/>
  <c r="F26" i="16" s="1"/>
  <c r="P25" i="14"/>
  <c r="F27" i="16" s="1"/>
  <c r="P26" i="14"/>
  <c r="F28" i="16" s="1"/>
  <c r="P27" i="14"/>
  <c r="F29" i="16" s="1"/>
  <c r="P28" i="14"/>
  <c r="F30" i="16" s="1"/>
  <c r="P29" i="14"/>
  <c r="F31" i="16" s="1"/>
  <c r="P30" i="14"/>
  <c r="F32" i="16" s="1"/>
  <c r="P31" i="14"/>
  <c r="F33" i="16" s="1"/>
  <c r="P32" i="14"/>
  <c r="F34" i="16" s="1"/>
  <c r="P33" i="14"/>
  <c r="F35" i="16" s="1"/>
  <c r="P34" i="14"/>
  <c r="F36" i="16" s="1"/>
  <c r="P35" i="14"/>
  <c r="F37" i="16" s="1"/>
  <c r="P36" i="14"/>
  <c r="F38" i="16" s="1"/>
  <c r="P37" i="14"/>
  <c r="F39" i="16" s="1"/>
  <c r="P38" i="14"/>
  <c r="F40" i="16" s="1"/>
  <c r="P39" i="14"/>
  <c r="F41" i="16" s="1"/>
  <c r="P40" i="14"/>
  <c r="F42" i="16" s="1"/>
  <c r="P41" i="14"/>
  <c r="F43" i="16" s="1"/>
  <c r="P42" i="14"/>
  <c r="F44" i="16" s="1"/>
  <c r="P43" i="14"/>
  <c r="F45" i="16" s="1"/>
  <c r="P44" i="14"/>
  <c r="F46" i="16" s="1"/>
  <c r="P45" i="14"/>
  <c r="F47" i="16" s="1"/>
  <c r="P46" i="14"/>
  <c r="F48" i="16" s="1"/>
  <c r="P47" i="14"/>
  <c r="F49" i="16" s="1"/>
  <c r="P48" i="14"/>
  <c r="F50" i="16" s="1"/>
  <c r="P49" i="14"/>
  <c r="F51" i="16" s="1"/>
  <c r="P50" i="14"/>
  <c r="F52" i="16" s="1"/>
  <c r="P51" i="14"/>
  <c r="F53" i="16" s="1"/>
  <c r="P52" i="14"/>
  <c r="F54" i="16" s="1"/>
  <c r="P53" i="14"/>
  <c r="F55" i="16" s="1"/>
  <c r="P54" i="14"/>
  <c r="F56" i="16" s="1"/>
  <c r="P55" i="14"/>
  <c r="F57" i="16" s="1"/>
  <c r="P56" i="14"/>
  <c r="F58" i="16" s="1"/>
  <c r="P57" i="14"/>
  <c r="F59" i="16" s="1"/>
  <c r="P58" i="14"/>
  <c r="F60" i="16" s="1"/>
  <c r="P59" i="14"/>
  <c r="F61" i="16" s="1"/>
  <c r="P60" i="14"/>
  <c r="F62" i="16" s="1"/>
  <c r="P61" i="14"/>
  <c r="F63" i="16" s="1"/>
  <c r="P62" i="14"/>
  <c r="F64" i="16" s="1"/>
  <c r="P63" i="14"/>
  <c r="F65" i="16" s="1"/>
  <c r="P7" i="14"/>
  <c r="F9" i="16" s="1"/>
  <c r="I94" i="13" l="1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O16" i="3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9" i="16"/>
  <c r="E207" i="10"/>
  <c r="D207" i="10"/>
  <c r="C207" i="10"/>
  <c r="B207" i="10"/>
  <c r="E206" i="10"/>
  <c r="D206" i="10"/>
  <c r="C206" i="10"/>
  <c r="B206" i="10"/>
  <c r="E205" i="10"/>
  <c r="D205" i="10"/>
  <c r="C205" i="10"/>
  <c r="B205" i="10"/>
  <c r="E204" i="10"/>
  <c r="D204" i="10"/>
  <c r="C204" i="10"/>
  <c r="B204" i="10"/>
  <c r="E203" i="10"/>
  <c r="D203" i="10"/>
  <c r="C203" i="10"/>
  <c r="B203" i="10"/>
  <c r="E202" i="10"/>
  <c r="D202" i="10"/>
  <c r="C202" i="10"/>
  <c r="B202" i="10"/>
  <c r="E201" i="10"/>
  <c r="D201" i="10"/>
  <c r="C201" i="10"/>
  <c r="B201" i="10"/>
  <c r="E200" i="10"/>
  <c r="D200" i="10"/>
  <c r="C200" i="10"/>
  <c r="B200" i="10"/>
  <c r="E199" i="10"/>
  <c r="D199" i="10"/>
  <c r="C199" i="10"/>
  <c r="B199" i="10"/>
  <c r="E198" i="10"/>
  <c r="D198" i="10"/>
  <c r="C198" i="10"/>
  <c r="B198" i="10"/>
  <c r="E197" i="10"/>
  <c r="D197" i="10"/>
  <c r="C197" i="10"/>
  <c r="B197" i="10"/>
  <c r="E196" i="10"/>
  <c r="D196" i="10"/>
  <c r="C196" i="10"/>
  <c r="B196" i="10"/>
  <c r="E195" i="10"/>
  <c r="D195" i="10"/>
  <c r="C195" i="10"/>
  <c r="B195" i="10"/>
  <c r="E194" i="10"/>
  <c r="D194" i="10"/>
  <c r="C194" i="10"/>
  <c r="B194" i="10"/>
  <c r="E193" i="10"/>
  <c r="D193" i="10"/>
  <c r="C193" i="10"/>
  <c r="B193" i="10"/>
  <c r="E192" i="10"/>
  <c r="D192" i="10"/>
  <c r="C192" i="10"/>
  <c r="B192" i="10"/>
  <c r="E191" i="10"/>
  <c r="D191" i="10"/>
  <c r="C191" i="10"/>
  <c r="B191" i="10"/>
  <c r="E190" i="10"/>
  <c r="D190" i="10"/>
  <c r="C190" i="10"/>
  <c r="B190" i="10"/>
  <c r="E189" i="10"/>
  <c r="D189" i="10"/>
  <c r="C189" i="10"/>
  <c r="B189" i="10"/>
  <c r="E188" i="10"/>
  <c r="D188" i="10"/>
  <c r="C188" i="10"/>
  <c r="B188" i="10"/>
  <c r="E187" i="10"/>
  <c r="D187" i="10"/>
  <c r="C187" i="10"/>
  <c r="B187" i="10"/>
  <c r="E186" i="10"/>
  <c r="D186" i="10"/>
  <c r="C186" i="10"/>
  <c r="B186" i="10"/>
  <c r="E185" i="10"/>
  <c r="D185" i="10"/>
  <c r="C185" i="10"/>
  <c r="B185" i="10"/>
  <c r="E184" i="10"/>
  <c r="D184" i="10"/>
  <c r="C184" i="10"/>
  <c r="B184" i="10"/>
  <c r="E183" i="10"/>
  <c r="D183" i="10"/>
  <c r="C183" i="10"/>
  <c r="B183" i="10"/>
  <c r="E182" i="10"/>
  <c r="D182" i="10"/>
  <c r="C182" i="10"/>
  <c r="B182" i="10"/>
  <c r="E181" i="10"/>
  <c r="D181" i="10"/>
  <c r="C181" i="10"/>
  <c r="B181" i="10"/>
  <c r="E180" i="10"/>
  <c r="D180" i="10"/>
  <c r="C180" i="10"/>
  <c r="B180" i="10"/>
  <c r="E179" i="10"/>
  <c r="D179" i="10"/>
  <c r="C179" i="10"/>
  <c r="B179" i="10"/>
  <c r="E178" i="10"/>
  <c r="D178" i="10"/>
  <c r="C178" i="10"/>
  <c r="B178" i="10"/>
  <c r="E177" i="10"/>
  <c r="D177" i="10"/>
  <c r="C177" i="10"/>
  <c r="B177" i="10"/>
  <c r="E176" i="10"/>
  <c r="D176" i="10"/>
  <c r="C176" i="10"/>
  <c r="B176" i="10"/>
  <c r="E175" i="10"/>
  <c r="D175" i="10"/>
  <c r="C175" i="10"/>
  <c r="B175" i="10"/>
  <c r="E174" i="10"/>
  <c r="D174" i="10"/>
  <c r="C174" i="10"/>
  <c r="B174" i="10"/>
  <c r="E173" i="10"/>
  <c r="D173" i="10"/>
  <c r="C173" i="10"/>
  <c r="B173" i="10"/>
  <c r="E172" i="10"/>
  <c r="D172" i="10"/>
  <c r="C172" i="10"/>
  <c r="B172" i="10"/>
  <c r="E171" i="10"/>
  <c r="D171" i="10"/>
  <c r="C171" i="10"/>
  <c r="B171" i="10"/>
  <c r="E170" i="10"/>
  <c r="D170" i="10"/>
  <c r="C170" i="10"/>
  <c r="B170" i="10"/>
  <c r="E169" i="10"/>
  <c r="D169" i="10"/>
  <c r="C169" i="10"/>
  <c r="B169" i="10"/>
  <c r="E168" i="10"/>
  <c r="D168" i="10"/>
  <c r="C168" i="10"/>
  <c r="B168" i="10"/>
  <c r="E167" i="10"/>
  <c r="D167" i="10"/>
  <c r="C167" i="10"/>
  <c r="B167" i="10"/>
  <c r="E166" i="10"/>
  <c r="D166" i="10"/>
  <c r="C166" i="10"/>
  <c r="B166" i="10"/>
  <c r="E165" i="10"/>
  <c r="D165" i="10"/>
  <c r="C165" i="10"/>
  <c r="B165" i="10"/>
  <c r="E164" i="10"/>
  <c r="D164" i="10"/>
  <c r="C164" i="10"/>
  <c r="B164" i="10"/>
  <c r="E163" i="10"/>
  <c r="D163" i="10"/>
  <c r="C163" i="10"/>
  <c r="B163" i="10"/>
  <c r="E162" i="10"/>
  <c r="D162" i="10"/>
  <c r="C162" i="10"/>
  <c r="B162" i="10"/>
  <c r="E161" i="10"/>
  <c r="D161" i="10"/>
  <c r="C161" i="10"/>
  <c r="B161" i="10"/>
  <c r="E160" i="10"/>
  <c r="D160" i="10"/>
  <c r="C160" i="10"/>
  <c r="B160" i="10"/>
  <c r="E159" i="10"/>
  <c r="D159" i="10"/>
  <c r="C159" i="10"/>
  <c r="B159" i="10"/>
  <c r="E158" i="10"/>
  <c r="D158" i="10"/>
  <c r="C158" i="10"/>
  <c r="B158" i="10"/>
  <c r="E157" i="10"/>
  <c r="D157" i="10"/>
  <c r="C157" i="10"/>
  <c r="B157" i="10"/>
  <c r="E156" i="10"/>
  <c r="D156" i="10"/>
  <c r="C156" i="10"/>
  <c r="B156" i="10"/>
  <c r="E155" i="10"/>
  <c r="D155" i="10"/>
  <c r="C155" i="10"/>
  <c r="B155" i="10"/>
  <c r="E154" i="10"/>
  <c r="D154" i="10"/>
  <c r="C154" i="10"/>
  <c r="B154" i="10"/>
  <c r="E153" i="10"/>
  <c r="D153" i="10"/>
  <c r="C153" i="10"/>
  <c r="B153" i="10"/>
  <c r="E152" i="10"/>
  <c r="D152" i="10"/>
  <c r="C152" i="10"/>
  <c r="B152" i="10"/>
  <c r="E151" i="10"/>
  <c r="D151" i="10"/>
  <c r="C151" i="10"/>
  <c r="B151" i="10"/>
  <c r="E150" i="10"/>
  <c r="D150" i="10"/>
  <c r="C150" i="10"/>
  <c r="B150" i="10"/>
  <c r="E149" i="10"/>
  <c r="D149" i="10"/>
  <c r="C149" i="10"/>
  <c r="B149" i="10"/>
  <c r="E148" i="10"/>
  <c r="D148" i="10"/>
  <c r="C148" i="10"/>
  <c r="B148" i="10"/>
  <c r="E147" i="10"/>
  <c r="D147" i="10"/>
  <c r="C147" i="10"/>
  <c r="B147" i="10"/>
  <c r="E146" i="10"/>
  <c r="D146" i="10"/>
  <c r="C146" i="10"/>
  <c r="B146" i="10"/>
  <c r="E145" i="10"/>
  <c r="D145" i="10"/>
  <c r="C145" i="10"/>
  <c r="B145" i="10"/>
  <c r="E144" i="10"/>
  <c r="D144" i="10"/>
  <c r="C144" i="10"/>
  <c r="B144" i="10"/>
  <c r="E143" i="10"/>
  <c r="D143" i="10"/>
  <c r="C143" i="10"/>
  <c r="B143" i="10"/>
  <c r="E142" i="10"/>
  <c r="D142" i="10"/>
  <c r="C142" i="10"/>
  <c r="B142" i="10"/>
  <c r="E141" i="10"/>
  <c r="D141" i="10"/>
  <c r="C141" i="10"/>
  <c r="B141" i="10"/>
  <c r="E140" i="10"/>
  <c r="D140" i="10"/>
  <c r="C140" i="10"/>
  <c r="B140" i="10"/>
  <c r="E139" i="10"/>
  <c r="D139" i="10"/>
  <c r="C139" i="10"/>
  <c r="B139" i="10"/>
  <c r="E138" i="10"/>
  <c r="D138" i="10"/>
  <c r="C138" i="10"/>
  <c r="B138" i="10"/>
  <c r="E137" i="10"/>
  <c r="D137" i="10"/>
  <c r="C137" i="10"/>
  <c r="B137" i="10"/>
  <c r="E136" i="10"/>
  <c r="D136" i="10"/>
  <c r="C136" i="10"/>
  <c r="B136" i="10"/>
  <c r="E135" i="10"/>
  <c r="D135" i="10"/>
  <c r="C135" i="10"/>
  <c r="B135" i="10"/>
  <c r="E134" i="10"/>
  <c r="D134" i="10"/>
  <c r="C134" i="10"/>
  <c r="B134" i="10"/>
  <c r="E133" i="10"/>
  <c r="D133" i="10"/>
  <c r="C133" i="10"/>
  <c r="B133" i="10"/>
  <c r="E132" i="10"/>
  <c r="D132" i="10"/>
  <c r="C132" i="10"/>
  <c r="B132" i="10"/>
  <c r="E131" i="10"/>
  <c r="D131" i="10"/>
  <c r="C131" i="10"/>
  <c r="B131" i="10"/>
  <c r="E130" i="10"/>
  <c r="D130" i="10"/>
  <c r="C130" i="10"/>
  <c r="B130" i="10"/>
  <c r="E129" i="10"/>
  <c r="D129" i="10"/>
  <c r="C129" i="10"/>
  <c r="B129" i="10"/>
  <c r="E128" i="10"/>
  <c r="D128" i="10"/>
  <c r="C128" i="10"/>
  <c r="B128" i="10"/>
  <c r="E127" i="10"/>
  <c r="D127" i="10"/>
  <c r="C127" i="10"/>
  <c r="B127" i="10"/>
  <c r="E126" i="10"/>
  <c r="D126" i="10"/>
  <c r="C126" i="10"/>
  <c r="B126" i="10"/>
  <c r="E125" i="10"/>
  <c r="D125" i="10"/>
  <c r="C125" i="10"/>
  <c r="B125" i="10"/>
  <c r="E124" i="10"/>
  <c r="D124" i="10"/>
  <c r="C124" i="10"/>
  <c r="B124" i="10"/>
  <c r="E123" i="10"/>
  <c r="D123" i="10"/>
  <c r="C123" i="10"/>
  <c r="B123" i="10"/>
  <c r="E122" i="10"/>
  <c r="D122" i="10"/>
  <c r="C122" i="10"/>
  <c r="B122" i="10"/>
  <c r="E121" i="10"/>
  <c r="D121" i="10"/>
  <c r="C121" i="10"/>
  <c r="B121" i="10"/>
  <c r="E120" i="10"/>
  <c r="D120" i="10"/>
  <c r="C120" i="10"/>
  <c r="B120" i="10"/>
  <c r="E119" i="10"/>
  <c r="D119" i="10"/>
  <c r="C119" i="10"/>
  <c r="B119" i="10"/>
  <c r="E118" i="10"/>
  <c r="D118" i="10"/>
  <c r="C118" i="10"/>
  <c r="B118" i="10"/>
  <c r="E117" i="10"/>
  <c r="D117" i="10"/>
  <c r="C117" i="10"/>
  <c r="B117" i="10"/>
  <c r="E116" i="10"/>
  <c r="D116" i="10"/>
  <c r="C116" i="10"/>
  <c r="B116" i="10"/>
  <c r="E115" i="10"/>
  <c r="D115" i="10"/>
  <c r="C115" i="10"/>
  <c r="B115" i="10"/>
  <c r="E114" i="10"/>
  <c r="D114" i="10"/>
  <c r="C114" i="10"/>
  <c r="B114" i="10"/>
  <c r="E113" i="10"/>
  <c r="D113" i="10"/>
  <c r="C113" i="10"/>
  <c r="B113" i="10"/>
  <c r="E112" i="10"/>
  <c r="D112" i="10"/>
  <c r="C112" i="10"/>
  <c r="B112" i="10"/>
  <c r="E111" i="10"/>
  <c r="D111" i="10"/>
  <c r="C111" i="10"/>
  <c r="B111" i="10"/>
  <c r="E110" i="10"/>
  <c r="D110" i="10"/>
  <c r="C110" i="10"/>
  <c r="B110" i="10"/>
  <c r="E109" i="10"/>
  <c r="D109" i="10"/>
  <c r="C109" i="10"/>
  <c r="B109" i="10"/>
  <c r="E108" i="10"/>
  <c r="D108" i="10"/>
  <c r="C108" i="10"/>
  <c r="B108" i="10"/>
  <c r="E107" i="10"/>
  <c r="D107" i="10"/>
  <c r="C107" i="10"/>
  <c r="B107" i="10"/>
  <c r="E106" i="10"/>
  <c r="D106" i="10"/>
  <c r="C106" i="10"/>
  <c r="B106" i="10"/>
  <c r="E105" i="10"/>
  <c r="D105" i="10"/>
  <c r="C105" i="10"/>
  <c r="B105" i="10"/>
  <c r="E104" i="10"/>
  <c r="D104" i="10"/>
  <c r="C104" i="10"/>
  <c r="B104" i="10"/>
  <c r="E103" i="10"/>
  <c r="D103" i="10"/>
  <c r="C103" i="10"/>
  <c r="B103" i="10"/>
  <c r="E102" i="10"/>
  <c r="D102" i="10"/>
  <c r="C102" i="10"/>
  <c r="B102" i="10"/>
  <c r="E101" i="10"/>
  <c r="D101" i="10"/>
  <c r="C101" i="10"/>
  <c r="B101" i="10"/>
  <c r="E100" i="10"/>
  <c r="D100" i="10"/>
  <c r="C100" i="10"/>
  <c r="B100" i="10"/>
  <c r="E99" i="10"/>
  <c r="D99" i="10"/>
  <c r="C99" i="10"/>
  <c r="B99" i="10"/>
  <c r="E98" i="10"/>
  <c r="D98" i="10"/>
  <c r="C98" i="10"/>
  <c r="B98" i="10"/>
  <c r="E97" i="10"/>
  <c r="D97" i="10"/>
  <c r="C97" i="10"/>
  <c r="B97" i="10"/>
  <c r="E96" i="10"/>
  <c r="D96" i="10"/>
  <c r="C96" i="10"/>
  <c r="B96" i="10"/>
  <c r="E95" i="10"/>
  <c r="D95" i="10"/>
  <c r="C95" i="10"/>
  <c r="B95" i="10"/>
  <c r="E94" i="10"/>
  <c r="D94" i="10"/>
  <c r="C94" i="10"/>
  <c r="B94" i="10"/>
  <c r="E93" i="10"/>
  <c r="D93" i="10"/>
  <c r="C93" i="10"/>
  <c r="B93" i="10"/>
  <c r="E92" i="10"/>
  <c r="D92" i="10"/>
  <c r="C92" i="10"/>
  <c r="B92" i="10"/>
  <c r="E91" i="10"/>
  <c r="D91" i="10"/>
  <c r="C91" i="10"/>
  <c r="B91" i="10"/>
  <c r="E90" i="10"/>
  <c r="D90" i="10"/>
  <c r="C90" i="10"/>
  <c r="B90" i="10"/>
  <c r="E89" i="10"/>
  <c r="D89" i="10"/>
  <c r="C89" i="10"/>
  <c r="B89" i="10"/>
  <c r="E88" i="10"/>
  <c r="D88" i="10"/>
  <c r="C88" i="10"/>
  <c r="B88" i="10"/>
  <c r="E87" i="10"/>
  <c r="D87" i="10"/>
  <c r="C87" i="10"/>
  <c r="B87" i="10"/>
  <c r="E86" i="10"/>
  <c r="D86" i="10"/>
  <c r="C86" i="10"/>
  <c r="B86" i="10"/>
  <c r="E85" i="10"/>
  <c r="D85" i="10"/>
  <c r="C85" i="10"/>
  <c r="B85" i="10"/>
  <c r="E84" i="10"/>
  <c r="D84" i="10"/>
  <c r="C84" i="10"/>
  <c r="B84" i="10"/>
  <c r="E83" i="10"/>
  <c r="D83" i="10"/>
  <c r="C83" i="10"/>
  <c r="B83" i="10"/>
  <c r="E82" i="10"/>
  <c r="D82" i="10"/>
  <c r="C82" i="10"/>
  <c r="B82" i="10"/>
  <c r="E81" i="10"/>
  <c r="D81" i="10"/>
  <c r="C81" i="10"/>
  <c r="B81" i="10"/>
  <c r="E80" i="10"/>
  <c r="D80" i="10"/>
  <c r="C80" i="10"/>
  <c r="B80" i="10"/>
  <c r="E79" i="10"/>
  <c r="D79" i="10"/>
  <c r="C79" i="10"/>
  <c r="B79" i="10"/>
  <c r="E78" i="10"/>
  <c r="D78" i="10"/>
  <c r="C78" i="10"/>
  <c r="B78" i="10"/>
  <c r="E77" i="10"/>
  <c r="D77" i="10"/>
  <c r="C77" i="10"/>
  <c r="B77" i="10"/>
  <c r="E76" i="10"/>
  <c r="D76" i="10"/>
  <c r="C76" i="10"/>
  <c r="B76" i="10"/>
  <c r="E75" i="10"/>
  <c r="D75" i="10"/>
  <c r="C75" i="10"/>
  <c r="B75" i="10"/>
  <c r="E74" i="10"/>
  <c r="D74" i="10"/>
  <c r="C74" i="10"/>
  <c r="B74" i="10"/>
  <c r="E73" i="10"/>
  <c r="D73" i="10"/>
  <c r="C73" i="10"/>
  <c r="B73" i="10"/>
  <c r="E72" i="10"/>
  <c r="D72" i="10"/>
  <c r="C72" i="10"/>
  <c r="B72" i="10"/>
  <c r="E71" i="10"/>
  <c r="D71" i="10"/>
  <c r="C71" i="10"/>
  <c r="B71" i="10"/>
  <c r="E70" i="10"/>
  <c r="D70" i="10"/>
  <c r="C70" i="10"/>
  <c r="B70" i="10"/>
  <c r="E69" i="10"/>
  <c r="D69" i="10"/>
  <c r="C69" i="10"/>
  <c r="B69" i="10"/>
  <c r="E68" i="10"/>
  <c r="D68" i="10"/>
  <c r="C68" i="10"/>
  <c r="B68" i="10"/>
  <c r="E67" i="10"/>
  <c r="D67" i="10"/>
  <c r="C67" i="10"/>
  <c r="B67" i="10"/>
  <c r="E66" i="10"/>
  <c r="D66" i="10"/>
  <c r="C66" i="10"/>
  <c r="B66" i="10"/>
  <c r="E65" i="10"/>
  <c r="D65" i="10"/>
  <c r="C65" i="10"/>
  <c r="B65" i="10"/>
  <c r="E64" i="10"/>
  <c r="D64" i="10"/>
  <c r="C64" i="10"/>
  <c r="B64" i="10"/>
  <c r="E63" i="10"/>
  <c r="D63" i="10"/>
  <c r="C63" i="10"/>
  <c r="B63" i="10"/>
  <c r="E62" i="10"/>
  <c r="D62" i="10"/>
  <c r="C62" i="10"/>
  <c r="B62" i="10"/>
  <c r="E61" i="10"/>
  <c r="D61" i="10"/>
  <c r="C61" i="10"/>
  <c r="B61" i="10"/>
  <c r="E60" i="10"/>
  <c r="D60" i="10"/>
  <c r="C60" i="10"/>
  <c r="B60" i="10"/>
  <c r="E59" i="10"/>
  <c r="D59" i="10"/>
  <c r="C59" i="10"/>
  <c r="B59" i="10"/>
  <c r="E58" i="10"/>
  <c r="D58" i="10"/>
  <c r="C58" i="10"/>
  <c r="B58" i="10"/>
  <c r="E57" i="10"/>
  <c r="D57" i="10"/>
  <c r="C57" i="10"/>
  <c r="B57" i="10"/>
  <c r="E56" i="10"/>
  <c r="D56" i="10"/>
  <c r="C56" i="10"/>
  <c r="B56" i="10"/>
  <c r="E55" i="10"/>
  <c r="D55" i="10"/>
  <c r="C55" i="10"/>
  <c r="B55" i="10"/>
  <c r="E54" i="10"/>
  <c r="D54" i="10"/>
  <c r="C54" i="10"/>
  <c r="B54" i="10"/>
  <c r="E53" i="10"/>
  <c r="D53" i="10"/>
  <c r="C53" i="10"/>
  <c r="B53" i="10"/>
  <c r="E52" i="10"/>
  <c r="D52" i="10"/>
  <c r="C52" i="10"/>
  <c r="B52" i="10"/>
  <c r="E51" i="10"/>
  <c r="D51" i="10"/>
  <c r="C51" i="10"/>
  <c r="B51" i="10"/>
  <c r="E50" i="10"/>
  <c r="D50" i="10"/>
  <c r="C50" i="10"/>
  <c r="B50" i="10"/>
  <c r="E49" i="10"/>
  <c r="D49" i="10"/>
  <c r="C49" i="10"/>
  <c r="B49" i="10"/>
  <c r="E48" i="10"/>
  <c r="D48" i="10"/>
  <c r="C48" i="10"/>
  <c r="B48" i="10"/>
  <c r="E47" i="10"/>
  <c r="D47" i="10"/>
  <c r="C47" i="10"/>
  <c r="B47" i="10"/>
  <c r="E46" i="10"/>
  <c r="D46" i="10"/>
  <c r="C46" i="10"/>
  <c r="B46" i="10"/>
  <c r="E45" i="10"/>
  <c r="D45" i="10"/>
  <c r="C45" i="10"/>
  <c r="B45" i="10"/>
  <c r="E44" i="10"/>
  <c r="D44" i="10"/>
  <c r="C44" i="10"/>
  <c r="B44" i="10"/>
  <c r="E43" i="10"/>
  <c r="D43" i="10"/>
  <c r="C43" i="10"/>
  <c r="B43" i="10"/>
  <c r="E42" i="10"/>
  <c r="D42" i="10"/>
  <c r="C42" i="10"/>
  <c r="B42" i="10"/>
  <c r="E41" i="10"/>
  <c r="D41" i="10"/>
  <c r="C41" i="10"/>
  <c r="B41" i="10"/>
  <c r="E40" i="10"/>
  <c r="D40" i="10"/>
  <c r="C40" i="10"/>
  <c r="B40" i="10"/>
  <c r="E39" i="10"/>
  <c r="D39" i="10"/>
  <c r="C39" i="10"/>
  <c r="B39" i="10"/>
  <c r="E38" i="10"/>
  <c r="D38" i="10"/>
  <c r="C38" i="10"/>
  <c r="B38" i="10"/>
  <c r="E37" i="10"/>
  <c r="D37" i="10"/>
  <c r="C37" i="10"/>
  <c r="B37" i="10"/>
  <c r="E36" i="10"/>
  <c r="D36" i="10"/>
  <c r="C36" i="10"/>
  <c r="B36" i="10"/>
  <c r="E35" i="10"/>
  <c r="D35" i="10"/>
  <c r="C35" i="10"/>
  <c r="B35" i="10"/>
  <c r="E34" i="10"/>
  <c r="D34" i="10"/>
  <c r="C34" i="10"/>
  <c r="B34" i="10"/>
  <c r="E33" i="10"/>
  <c r="D33" i="10"/>
  <c r="C33" i="10"/>
  <c r="B33" i="10"/>
  <c r="E32" i="10"/>
  <c r="D32" i="10"/>
  <c r="C32" i="10"/>
  <c r="B32" i="10"/>
  <c r="E31" i="10"/>
  <c r="D31" i="10"/>
  <c r="C31" i="10"/>
  <c r="B31" i="10"/>
  <c r="E30" i="10"/>
  <c r="D30" i="10"/>
  <c r="C30" i="10"/>
  <c r="B30" i="10"/>
  <c r="E29" i="10"/>
  <c r="D29" i="10"/>
  <c r="C29" i="10"/>
  <c r="B29" i="10"/>
  <c r="E28" i="10"/>
  <c r="D28" i="10"/>
  <c r="C28" i="10"/>
  <c r="B28" i="10"/>
  <c r="E27" i="10"/>
  <c r="D27" i="10"/>
  <c r="C27" i="10"/>
  <c r="B27" i="10"/>
  <c r="E26" i="10"/>
  <c r="D26" i="10"/>
  <c r="C26" i="10"/>
  <c r="B26" i="10"/>
  <c r="E25" i="10"/>
  <c r="D25" i="10"/>
  <c r="C25" i="10"/>
  <c r="B25" i="10"/>
  <c r="E24" i="10"/>
  <c r="D24" i="10"/>
  <c r="C24" i="10"/>
  <c r="B24" i="10"/>
  <c r="E23" i="10"/>
  <c r="D23" i="10"/>
  <c r="C23" i="10"/>
  <c r="B23" i="10"/>
  <c r="E22" i="10"/>
  <c r="D22" i="10"/>
  <c r="C22" i="10"/>
  <c r="B22" i="10"/>
  <c r="E21" i="10"/>
  <c r="D21" i="10"/>
  <c r="C21" i="10"/>
  <c r="B21" i="10"/>
  <c r="E20" i="10"/>
  <c r="D20" i="10"/>
  <c r="C20" i="10"/>
  <c r="B20" i="10"/>
  <c r="E19" i="10"/>
  <c r="D19" i="10"/>
  <c r="C19" i="10"/>
  <c r="B19" i="10"/>
  <c r="E18" i="10"/>
  <c r="D18" i="10"/>
  <c r="C18" i="10"/>
  <c r="B18" i="10"/>
  <c r="E17" i="10"/>
  <c r="D17" i="10"/>
  <c r="C17" i="10"/>
  <c r="B17" i="10"/>
  <c r="E16" i="10"/>
  <c r="D16" i="10"/>
  <c r="C16" i="10"/>
  <c r="B16" i="10"/>
  <c r="E15" i="10"/>
  <c r="D15" i="10"/>
  <c r="C15" i="10"/>
  <c r="B15" i="10"/>
  <c r="E14" i="10"/>
  <c r="D14" i="10"/>
  <c r="C14" i="10"/>
  <c r="B14" i="10"/>
  <c r="E13" i="10"/>
  <c r="D13" i="10"/>
  <c r="C13" i="10"/>
  <c r="B13" i="10"/>
  <c r="E12" i="10"/>
  <c r="D12" i="10"/>
  <c r="C12" i="10"/>
  <c r="B12" i="10"/>
  <c r="E11" i="10"/>
  <c r="D11" i="10"/>
  <c r="C11" i="10"/>
  <c r="B11" i="10"/>
  <c r="E10" i="10"/>
  <c r="D10" i="10"/>
  <c r="C10" i="10"/>
  <c r="B10" i="10"/>
  <c r="E9" i="10"/>
  <c r="D9" i="10"/>
  <c r="C9" i="10"/>
  <c r="B9" i="10"/>
  <c r="E8" i="10"/>
  <c r="D8" i="10"/>
  <c r="C8" i="10"/>
  <c r="B8" i="10"/>
  <c r="E207" i="9"/>
  <c r="D207" i="9"/>
  <c r="C207" i="9"/>
  <c r="B207" i="9"/>
  <c r="E206" i="9"/>
  <c r="D206" i="9"/>
  <c r="C206" i="9"/>
  <c r="B206" i="9"/>
  <c r="E205" i="9"/>
  <c r="D205" i="9"/>
  <c r="C205" i="9"/>
  <c r="B205" i="9"/>
  <c r="E204" i="9"/>
  <c r="D204" i="9"/>
  <c r="C204" i="9"/>
  <c r="B204" i="9"/>
  <c r="E203" i="9"/>
  <c r="D203" i="9"/>
  <c r="C203" i="9"/>
  <c r="B203" i="9"/>
  <c r="E202" i="9"/>
  <c r="D202" i="9"/>
  <c r="C202" i="9"/>
  <c r="B202" i="9"/>
  <c r="E201" i="9"/>
  <c r="D201" i="9"/>
  <c r="C201" i="9"/>
  <c r="B201" i="9"/>
  <c r="E200" i="9"/>
  <c r="D200" i="9"/>
  <c r="C200" i="9"/>
  <c r="B200" i="9"/>
  <c r="E199" i="9"/>
  <c r="D199" i="9"/>
  <c r="C199" i="9"/>
  <c r="B199" i="9"/>
  <c r="E198" i="9"/>
  <c r="D198" i="9"/>
  <c r="C198" i="9"/>
  <c r="B198" i="9"/>
  <c r="E197" i="9"/>
  <c r="D197" i="9"/>
  <c r="C197" i="9"/>
  <c r="B197" i="9"/>
  <c r="E196" i="9"/>
  <c r="D196" i="9"/>
  <c r="C196" i="9"/>
  <c r="B196" i="9"/>
  <c r="E195" i="9"/>
  <c r="D195" i="9"/>
  <c r="C195" i="9"/>
  <c r="B195" i="9"/>
  <c r="E194" i="9"/>
  <c r="D194" i="9"/>
  <c r="C194" i="9"/>
  <c r="B194" i="9"/>
  <c r="E193" i="9"/>
  <c r="D193" i="9"/>
  <c r="C193" i="9"/>
  <c r="B193" i="9"/>
  <c r="E192" i="9"/>
  <c r="D192" i="9"/>
  <c r="C192" i="9"/>
  <c r="B192" i="9"/>
  <c r="E191" i="9"/>
  <c r="D191" i="9"/>
  <c r="C191" i="9"/>
  <c r="B191" i="9"/>
  <c r="E190" i="9"/>
  <c r="D190" i="9"/>
  <c r="C190" i="9"/>
  <c r="B190" i="9"/>
  <c r="E189" i="9"/>
  <c r="D189" i="9"/>
  <c r="C189" i="9"/>
  <c r="B189" i="9"/>
  <c r="E188" i="9"/>
  <c r="D188" i="9"/>
  <c r="C188" i="9"/>
  <c r="B188" i="9"/>
  <c r="E187" i="9"/>
  <c r="D187" i="9"/>
  <c r="C187" i="9"/>
  <c r="B187" i="9"/>
  <c r="E186" i="9"/>
  <c r="D186" i="9"/>
  <c r="C186" i="9"/>
  <c r="B186" i="9"/>
  <c r="E185" i="9"/>
  <c r="D185" i="9"/>
  <c r="C185" i="9"/>
  <c r="B185" i="9"/>
  <c r="E184" i="9"/>
  <c r="D184" i="9"/>
  <c r="C184" i="9"/>
  <c r="B184" i="9"/>
  <c r="E183" i="9"/>
  <c r="D183" i="9"/>
  <c r="C183" i="9"/>
  <c r="B183" i="9"/>
  <c r="E182" i="9"/>
  <c r="D182" i="9"/>
  <c r="C182" i="9"/>
  <c r="B182" i="9"/>
  <c r="E181" i="9"/>
  <c r="D181" i="9"/>
  <c r="C181" i="9"/>
  <c r="B181" i="9"/>
  <c r="E180" i="9"/>
  <c r="D180" i="9"/>
  <c r="C180" i="9"/>
  <c r="B180" i="9"/>
  <c r="E179" i="9"/>
  <c r="D179" i="9"/>
  <c r="C179" i="9"/>
  <c r="B179" i="9"/>
  <c r="E178" i="9"/>
  <c r="D178" i="9"/>
  <c r="C178" i="9"/>
  <c r="B178" i="9"/>
  <c r="E177" i="9"/>
  <c r="D177" i="9"/>
  <c r="C177" i="9"/>
  <c r="B177" i="9"/>
  <c r="E176" i="9"/>
  <c r="D176" i="9"/>
  <c r="C176" i="9"/>
  <c r="B176" i="9"/>
  <c r="E175" i="9"/>
  <c r="D175" i="9"/>
  <c r="C175" i="9"/>
  <c r="B175" i="9"/>
  <c r="E174" i="9"/>
  <c r="D174" i="9"/>
  <c r="C174" i="9"/>
  <c r="B174" i="9"/>
  <c r="E173" i="9"/>
  <c r="D173" i="9"/>
  <c r="C173" i="9"/>
  <c r="B173" i="9"/>
  <c r="E172" i="9"/>
  <c r="D172" i="9"/>
  <c r="C172" i="9"/>
  <c r="B172" i="9"/>
  <c r="E171" i="9"/>
  <c r="D171" i="9"/>
  <c r="C171" i="9"/>
  <c r="B171" i="9"/>
  <c r="E170" i="9"/>
  <c r="D170" i="9"/>
  <c r="C170" i="9"/>
  <c r="B170" i="9"/>
  <c r="E169" i="9"/>
  <c r="D169" i="9"/>
  <c r="C169" i="9"/>
  <c r="B169" i="9"/>
  <c r="E168" i="9"/>
  <c r="D168" i="9"/>
  <c r="C168" i="9"/>
  <c r="B168" i="9"/>
  <c r="E167" i="9"/>
  <c r="D167" i="9"/>
  <c r="C167" i="9"/>
  <c r="B167" i="9"/>
  <c r="E166" i="9"/>
  <c r="D166" i="9"/>
  <c r="C166" i="9"/>
  <c r="B166" i="9"/>
  <c r="E165" i="9"/>
  <c r="D165" i="9"/>
  <c r="C165" i="9"/>
  <c r="B165" i="9"/>
  <c r="E164" i="9"/>
  <c r="D164" i="9"/>
  <c r="C164" i="9"/>
  <c r="B164" i="9"/>
  <c r="E163" i="9"/>
  <c r="D163" i="9"/>
  <c r="C163" i="9"/>
  <c r="B163" i="9"/>
  <c r="E162" i="9"/>
  <c r="D162" i="9"/>
  <c r="C162" i="9"/>
  <c r="B162" i="9"/>
  <c r="E161" i="9"/>
  <c r="D161" i="9"/>
  <c r="C161" i="9"/>
  <c r="B161" i="9"/>
  <c r="E160" i="9"/>
  <c r="D160" i="9"/>
  <c r="C160" i="9"/>
  <c r="B160" i="9"/>
  <c r="E159" i="9"/>
  <c r="D159" i="9"/>
  <c r="C159" i="9"/>
  <c r="B159" i="9"/>
  <c r="E158" i="9"/>
  <c r="D158" i="9"/>
  <c r="C158" i="9"/>
  <c r="B158" i="9"/>
  <c r="E157" i="9"/>
  <c r="D157" i="9"/>
  <c r="C157" i="9"/>
  <c r="B157" i="9"/>
  <c r="E156" i="9"/>
  <c r="D156" i="9"/>
  <c r="C156" i="9"/>
  <c r="B156" i="9"/>
  <c r="E155" i="9"/>
  <c r="D155" i="9"/>
  <c r="C155" i="9"/>
  <c r="B155" i="9"/>
  <c r="E154" i="9"/>
  <c r="D154" i="9"/>
  <c r="C154" i="9"/>
  <c r="B154" i="9"/>
  <c r="E153" i="9"/>
  <c r="D153" i="9"/>
  <c r="C153" i="9"/>
  <c r="B153" i="9"/>
  <c r="E152" i="9"/>
  <c r="D152" i="9"/>
  <c r="C152" i="9"/>
  <c r="B152" i="9"/>
  <c r="E151" i="9"/>
  <c r="D151" i="9"/>
  <c r="C151" i="9"/>
  <c r="B151" i="9"/>
  <c r="E150" i="9"/>
  <c r="D150" i="9"/>
  <c r="C150" i="9"/>
  <c r="B150" i="9"/>
  <c r="E149" i="9"/>
  <c r="D149" i="9"/>
  <c r="C149" i="9"/>
  <c r="B149" i="9"/>
  <c r="E148" i="9"/>
  <c r="D148" i="9"/>
  <c r="C148" i="9"/>
  <c r="B148" i="9"/>
  <c r="E147" i="9"/>
  <c r="D147" i="9"/>
  <c r="C147" i="9"/>
  <c r="B147" i="9"/>
  <c r="E146" i="9"/>
  <c r="D146" i="9"/>
  <c r="C146" i="9"/>
  <c r="B146" i="9"/>
  <c r="E145" i="9"/>
  <c r="D145" i="9"/>
  <c r="C145" i="9"/>
  <c r="B145" i="9"/>
  <c r="E144" i="9"/>
  <c r="D144" i="9"/>
  <c r="C144" i="9"/>
  <c r="B144" i="9"/>
  <c r="E143" i="9"/>
  <c r="D143" i="9"/>
  <c r="C143" i="9"/>
  <c r="B143" i="9"/>
  <c r="E142" i="9"/>
  <c r="D142" i="9"/>
  <c r="C142" i="9"/>
  <c r="B142" i="9"/>
  <c r="E141" i="9"/>
  <c r="D141" i="9"/>
  <c r="C141" i="9"/>
  <c r="B141" i="9"/>
  <c r="E140" i="9"/>
  <c r="D140" i="9"/>
  <c r="C140" i="9"/>
  <c r="B140" i="9"/>
  <c r="E139" i="9"/>
  <c r="D139" i="9"/>
  <c r="C139" i="9"/>
  <c r="B139" i="9"/>
  <c r="E138" i="9"/>
  <c r="D138" i="9"/>
  <c r="C138" i="9"/>
  <c r="B138" i="9"/>
  <c r="E137" i="9"/>
  <c r="D137" i="9"/>
  <c r="C137" i="9"/>
  <c r="B137" i="9"/>
  <c r="E136" i="9"/>
  <c r="D136" i="9"/>
  <c r="C136" i="9"/>
  <c r="B136" i="9"/>
  <c r="E135" i="9"/>
  <c r="D135" i="9"/>
  <c r="C135" i="9"/>
  <c r="B135" i="9"/>
  <c r="E134" i="9"/>
  <c r="D134" i="9"/>
  <c r="C134" i="9"/>
  <c r="B134" i="9"/>
  <c r="E133" i="9"/>
  <c r="D133" i="9"/>
  <c r="C133" i="9"/>
  <c r="B133" i="9"/>
  <c r="E132" i="9"/>
  <c r="D132" i="9"/>
  <c r="C132" i="9"/>
  <c r="B132" i="9"/>
  <c r="E131" i="9"/>
  <c r="D131" i="9"/>
  <c r="C131" i="9"/>
  <c r="B131" i="9"/>
  <c r="E130" i="9"/>
  <c r="D130" i="9"/>
  <c r="C130" i="9"/>
  <c r="B130" i="9"/>
  <c r="E129" i="9"/>
  <c r="D129" i="9"/>
  <c r="C129" i="9"/>
  <c r="B129" i="9"/>
  <c r="E128" i="9"/>
  <c r="D128" i="9"/>
  <c r="C128" i="9"/>
  <c r="B128" i="9"/>
  <c r="E127" i="9"/>
  <c r="D127" i="9"/>
  <c r="C127" i="9"/>
  <c r="B127" i="9"/>
  <c r="E126" i="9"/>
  <c r="D126" i="9"/>
  <c r="C126" i="9"/>
  <c r="B126" i="9"/>
  <c r="E125" i="9"/>
  <c r="D125" i="9"/>
  <c r="C125" i="9"/>
  <c r="B125" i="9"/>
  <c r="E124" i="9"/>
  <c r="D124" i="9"/>
  <c r="C124" i="9"/>
  <c r="B124" i="9"/>
  <c r="E123" i="9"/>
  <c r="D123" i="9"/>
  <c r="C123" i="9"/>
  <c r="B123" i="9"/>
  <c r="E122" i="9"/>
  <c r="D122" i="9"/>
  <c r="C122" i="9"/>
  <c r="B122" i="9"/>
  <c r="E121" i="9"/>
  <c r="D121" i="9"/>
  <c r="C121" i="9"/>
  <c r="B121" i="9"/>
  <c r="E120" i="9"/>
  <c r="D120" i="9"/>
  <c r="C120" i="9"/>
  <c r="B120" i="9"/>
  <c r="E119" i="9"/>
  <c r="D119" i="9"/>
  <c r="C119" i="9"/>
  <c r="B119" i="9"/>
  <c r="E118" i="9"/>
  <c r="D118" i="9"/>
  <c r="C118" i="9"/>
  <c r="B118" i="9"/>
  <c r="E117" i="9"/>
  <c r="D117" i="9"/>
  <c r="C117" i="9"/>
  <c r="B117" i="9"/>
  <c r="E116" i="9"/>
  <c r="D116" i="9"/>
  <c r="C116" i="9"/>
  <c r="B116" i="9"/>
  <c r="E115" i="9"/>
  <c r="D115" i="9"/>
  <c r="C115" i="9"/>
  <c r="B115" i="9"/>
  <c r="E114" i="9"/>
  <c r="D114" i="9"/>
  <c r="C114" i="9"/>
  <c r="B114" i="9"/>
  <c r="E113" i="9"/>
  <c r="D113" i="9"/>
  <c r="C113" i="9"/>
  <c r="B113" i="9"/>
  <c r="E112" i="9"/>
  <c r="D112" i="9"/>
  <c r="C112" i="9"/>
  <c r="B112" i="9"/>
  <c r="E111" i="9"/>
  <c r="D111" i="9"/>
  <c r="C111" i="9"/>
  <c r="B111" i="9"/>
  <c r="E110" i="9"/>
  <c r="D110" i="9"/>
  <c r="C110" i="9"/>
  <c r="B110" i="9"/>
  <c r="E109" i="9"/>
  <c r="D109" i="9"/>
  <c r="C109" i="9"/>
  <c r="B109" i="9"/>
  <c r="E108" i="9"/>
  <c r="D108" i="9"/>
  <c r="C108" i="9"/>
  <c r="B108" i="9"/>
  <c r="E107" i="9"/>
  <c r="D107" i="9"/>
  <c r="C107" i="9"/>
  <c r="B107" i="9"/>
  <c r="E106" i="9"/>
  <c r="D106" i="9"/>
  <c r="C106" i="9"/>
  <c r="B106" i="9"/>
  <c r="E105" i="9"/>
  <c r="D105" i="9"/>
  <c r="C105" i="9"/>
  <c r="B105" i="9"/>
  <c r="E104" i="9"/>
  <c r="D104" i="9"/>
  <c r="C104" i="9"/>
  <c r="B104" i="9"/>
  <c r="E103" i="9"/>
  <c r="D103" i="9"/>
  <c r="C103" i="9"/>
  <c r="B103" i="9"/>
  <c r="E102" i="9"/>
  <c r="D102" i="9"/>
  <c r="C102" i="9"/>
  <c r="B102" i="9"/>
  <c r="E101" i="9"/>
  <c r="D101" i="9"/>
  <c r="C101" i="9"/>
  <c r="B101" i="9"/>
  <c r="E100" i="9"/>
  <c r="D100" i="9"/>
  <c r="C100" i="9"/>
  <c r="B100" i="9"/>
  <c r="E99" i="9"/>
  <c r="D99" i="9"/>
  <c r="C99" i="9"/>
  <c r="B99" i="9"/>
  <c r="E98" i="9"/>
  <c r="D98" i="9"/>
  <c r="C98" i="9"/>
  <c r="B98" i="9"/>
  <c r="E97" i="9"/>
  <c r="D97" i="9"/>
  <c r="C97" i="9"/>
  <c r="B97" i="9"/>
  <c r="E96" i="9"/>
  <c r="D96" i="9"/>
  <c r="C96" i="9"/>
  <c r="B96" i="9"/>
  <c r="E95" i="9"/>
  <c r="D95" i="9"/>
  <c r="C95" i="9"/>
  <c r="B95" i="9"/>
  <c r="E94" i="9"/>
  <c r="D94" i="9"/>
  <c r="C94" i="9"/>
  <c r="B94" i="9"/>
  <c r="E93" i="9"/>
  <c r="D93" i="9"/>
  <c r="C93" i="9"/>
  <c r="B93" i="9"/>
  <c r="E92" i="9"/>
  <c r="D92" i="9"/>
  <c r="C92" i="9"/>
  <c r="B92" i="9"/>
  <c r="E91" i="9"/>
  <c r="D91" i="9"/>
  <c r="C91" i="9"/>
  <c r="B91" i="9"/>
  <c r="E90" i="9"/>
  <c r="D90" i="9"/>
  <c r="C90" i="9"/>
  <c r="B90" i="9"/>
  <c r="E89" i="9"/>
  <c r="D89" i="9"/>
  <c r="C89" i="9"/>
  <c r="B89" i="9"/>
  <c r="E88" i="9"/>
  <c r="D88" i="9"/>
  <c r="C88" i="9"/>
  <c r="B88" i="9"/>
  <c r="E87" i="9"/>
  <c r="D87" i="9"/>
  <c r="C87" i="9"/>
  <c r="B87" i="9"/>
  <c r="E86" i="9"/>
  <c r="D86" i="9"/>
  <c r="C86" i="9"/>
  <c r="B86" i="9"/>
  <c r="E85" i="9"/>
  <c r="D85" i="9"/>
  <c r="C85" i="9"/>
  <c r="B85" i="9"/>
  <c r="E84" i="9"/>
  <c r="D84" i="9"/>
  <c r="C84" i="9"/>
  <c r="B84" i="9"/>
  <c r="E83" i="9"/>
  <c r="D83" i="9"/>
  <c r="C83" i="9"/>
  <c r="B83" i="9"/>
  <c r="E82" i="9"/>
  <c r="D82" i="9"/>
  <c r="C82" i="9"/>
  <c r="B82" i="9"/>
  <c r="E81" i="9"/>
  <c r="D81" i="9"/>
  <c r="C81" i="9"/>
  <c r="B81" i="9"/>
  <c r="E80" i="9"/>
  <c r="D80" i="9"/>
  <c r="C80" i="9"/>
  <c r="B80" i="9"/>
  <c r="E79" i="9"/>
  <c r="D79" i="9"/>
  <c r="C79" i="9"/>
  <c r="B79" i="9"/>
  <c r="E78" i="9"/>
  <c r="D78" i="9"/>
  <c r="C78" i="9"/>
  <c r="B78" i="9"/>
  <c r="E77" i="9"/>
  <c r="D77" i="9"/>
  <c r="C77" i="9"/>
  <c r="B77" i="9"/>
  <c r="E76" i="9"/>
  <c r="D76" i="9"/>
  <c r="C76" i="9"/>
  <c r="B76" i="9"/>
  <c r="E75" i="9"/>
  <c r="D75" i="9"/>
  <c r="C75" i="9"/>
  <c r="B75" i="9"/>
  <c r="E74" i="9"/>
  <c r="D74" i="9"/>
  <c r="C74" i="9"/>
  <c r="B74" i="9"/>
  <c r="E73" i="9"/>
  <c r="D73" i="9"/>
  <c r="C73" i="9"/>
  <c r="B73" i="9"/>
  <c r="E72" i="9"/>
  <c r="D72" i="9"/>
  <c r="C72" i="9"/>
  <c r="B72" i="9"/>
  <c r="E71" i="9"/>
  <c r="D71" i="9"/>
  <c r="C71" i="9"/>
  <c r="B71" i="9"/>
  <c r="E70" i="9"/>
  <c r="D70" i="9"/>
  <c r="C70" i="9"/>
  <c r="B70" i="9"/>
  <c r="E69" i="9"/>
  <c r="D69" i="9"/>
  <c r="C69" i="9"/>
  <c r="B69" i="9"/>
  <c r="E68" i="9"/>
  <c r="D68" i="9"/>
  <c r="C68" i="9"/>
  <c r="B68" i="9"/>
  <c r="E67" i="9"/>
  <c r="D67" i="9"/>
  <c r="C67" i="9"/>
  <c r="B67" i="9"/>
  <c r="E66" i="9"/>
  <c r="D66" i="9"/>
  <c r="C66" i="9"/>
  <c r="B66" i="9"/>
  <c r="E65" i="9"/>
  <c r="D65" i="9"/>
  <c r="C65" i="9"/>
  <c r="B65" i="9"/>
  <c r="E64" i="9"/>
  <c r="D64" i="9"/>
  <c r="C64" i="9"/>
  <c r="B64" i="9"/>
  <c r="E63" i="9"/>
  <c r="D63" i="9"/>
  <c r="C63" i="9"/>
  <c r="B63" i="9"/>
  <c r="E62" i="9"/>
  <c r="D62" i="9"/>
  <c r="C62" i="9"/>
  <c r="B62" i="9"/>
  <c r="E61" i="9"/>
  <c r="D61" i="9"/>
  <c r="C61" i="9"/>
  <c r="B61" i="9"/>
  <c r="E60" i="9"/>
  <c r="D60" i="9"/>
  <c r="C60" i="9"/>
  <c r="B60" i="9"/>
  <c r="E59" i="9"/>
  <c r="D59" i="9"/>
  <c r="C59" i="9"/>
  <c r="B59" i="9"/>
  <c r="E58" i="9"/>
  <c r="D58" i="9"/>
  <c r="C58" i="9"/>
  <c r="B58" i="9"/>
  <c r="E57" i="9"/>
  <c r="D57" i="9"/>
  <c r="C57" i="9"/>
  <c r="B57" i="9"/>
  <c r="E56" i="9"/>
  <c r="D56" i="9"/>
  <c r="C56" i="9"/>
  <c r="B56" i="9"/>
  <c r="E55" i="9"/>
  <c r="D55" i="9"/>
  <c r="C55" i="9"/>
  <c r="B55" i="9"/>
  <c r="E54" i="9"/>
  <c r="D54" i="9"/>
  <c r="C54" i="9"/>
  <c r="B54" i="9"/>
  <c r="E53" i="9"/>
  <c r="D53" i="9"/>
  <c r="C53" i="9"/>
  <c r="B53" i="9"/>
  <c r="E52" i="9"/>
  <c r="D52" i="9"/>
  <c r="C52" i="9"/>
  <c r="B52" i="9"/>
  <c r="E51" i="9"/>
  <c r="D51" i="9"/>
  <c r="C51" i="9"/>
  <c r="B51" i="9"/>
  <c r="E50" i="9"/>
  <c r="D50" i="9"/>
  <c r="C50" i="9"/>
  <c r="B50" i="9"/>
  <c r="E49" i="9"/>
  <c r="D49" i="9"/>
  <c r="C49" i="9"/>
  <c r="B49" i="9"/>
  <c r="E48" i="9"/>
  <c r="D48" i="9"/>
  <c r="C48" i="9"/>
  <c r="B48" i="9"/>
  <c r="E47" i="9"/>
  <c r="D47" i="9"/>
  <c r="C47" i="9"/>
  <c r="B47" i="9"/>
  <c r="E46" i="9"/>
  <c r="D46" i="9"/>
  <c r="C46" i="9"/>
  <c r="B46" i="9"/>
  <c r="E45" i="9"/>
  <c r="D45" i="9"/>
  <c r="C45" i="9"/>
  <c r="B45" i="9"/>
  <c r="E44" i="9"/>
  <c r="D44" i="9"/>
  <c r="C44" i="9"/>
  <c r="B44" i="9"/>
  <c r="E43" i="9"/>
  <c r="D43" i="9"/>
  <c r="C43" i="9"/>
  <c r="B43" i="9"/>
  <c r="E42" i="9"/>
  <c r="D42" i="9"/>
  <c r="C42" i="9"/>
  <c r="B42" i="9"/>
  <c r="E41" i="9"/>
  <c r="D41" i="9"/>
  <c r="C41" i="9"/>
  <c r="B41" i="9"/>
  <c r="E40" i="9"/>
  <c r="D40" i="9"/>
  <c r="C40" i="9"/>
  <c r="B40" i="9"/>
  <c r="E39" i="9"/>
  <c r="D39" i="9"/>
  <c r="C39" i="9"/>
  <c r="B39" i="9"/>
  <c r="E38" i="9"/>
  <c r="D38" i="9"/>
  <c r="C38" i="9"/>
  <c r="B38" i="9"/>
  <c r="E37" i="9"/>
  <c r="D37" i="9"/>
  <c r="C37" i="9"/>
  <c r="B37" i="9"/>
  <c r="E36" i="9"/>
  <c r="D36" i="9"/>
  <c r="C36" i="9"/>
  <c r="B36" i="9"/>
  <c r="E35" i="9"/>
  <c r="D35" i="9"/>
  <c r="C35" i="9"/>
  <c r="B35" i="9"/>
  <c r="E34" i="9"/>
  <c r="D34" i="9"/>
  <c r="C34" i="9"/>
  <c r="B34" i="9"/>
  <c r="E33" i="9"/>
  <c r="D33" i="9"/>
  <c r="C33" i="9"/>
  <c r="B33" i="9"/>
  <c r="E32" i="9"/>
  <c r="D32" i="9"/>
  <c r="C32" i="9"/>
  <c r="B32" i="9"/>
  <c r="E31" i="9"/>
  <c r="D31" i="9"/>
  <c r="C31" i="9"/>
  <c r="B31" i="9"/>
  <c r="E30" i="9"/>
  <c r="D30" i="9"/>
  <c r="C30" i="9"/>
  <c r="B30" i="9"/>
  <c r="E29" i="9"/>
  <c r="D29" i="9"/>
  <c r="C29" i="9"/>
  <c r="B29" i="9"/>
  <c r="E28" i="9"/>
  <c r="D28" i="9"/>
  <c r="C28" i="9"/>
  <c r="B28" i="9"/>
  <c r="E27" i="9"/>
  <c r="D27" i="9"/>
  <c r="C27" i="9"/>
  <c r="B27" i="9"/>
  <c r="E26" i="9"/>
  <c r="D26" i="9"/>
  <c r="C26" i="9"/>
  <c r="B26" i="9"/>
  <c r="E25" i="9"/>
  <c r="D25" i="9"/>
  <c r="C25" i="9"/>
  <c r="B25" i="9"/>
  <c r="E24" i="9"/>
  <c r="D24" i="9"/>
  <c r="C24" i="9"/>
  <c r="B24" i="9"/>
  <c r="E23" i="9"/>
  <c r="D23" i="9"/>
  <c r="C23" i="9"/>
  <c r="B23" i="9"/>
  <c r="E22" i="9"/>
  <c r="D22" i="9"/>
  <c r="C22" i="9"/>
  <c r="B22" i="9"/>
  <c r="E21" i="9"/>
  <c r="D21" i="9"/>
  <c r="C21" i="9"/>
  <c r="B21" i="9"/>
  <c r="E20" i="9"/>
  <c r="D20" i="9"/>
  <c r="C20" i="9"/>
  <c r="B20" i="9"/>
  <c r="E19" i="9"/>
  <c r="D19" i="9"/>
  <c r="C19" i="9"/>
  <c r="B19" i="9"/>
  <c r="E18" i="9"/>
  <c r="D18" i="9"/>
  <c r="C18" i="9"/>
  <c r="B18" i="9"/>
  <c r="E17" i="9"/>
  <c r="D17" i="9"/>
  <c r="C17" i="9"/>
  <c r="B17" i="9"/>
  <c r="E16" i="9"/>
  <c r="D16" i="9"/>
  <c r="C16" i="9"/>
  <c r="B16" i="9"/>
  <c r="E15" i="9"/>
  <c r="D15" i="9"/>
  <c r="C15" i="9"/>
  <c r="B15" i="9"/>
  <c r="E14" i="9"/>
  <c r="D14" i="9"/>
  <c r="C14" i="9"/>
  <c r="B14" i="9"/>
  <c r="E13" i="9"/>
  <c r="D13" i="9"/>
  <c r="C13" i="9"/>
  <c r="B13" i="9"/>
  <c r="E12" i="9"/>
  <c r="D12" i="9"/>
  <c r="C12" i="9"/>
  <c r="B12" i="9"/>
  <c r="E11" i="9"/>
  <c r="D11" i="9"/>
  <c r="C11" i="9"/>
  <c r="B11" i="9"/>
  <c r="E10" i="9"/>
  <c r="D10" i="9"/>
  <c r="C10" i="9"/>
  <c r="B10" i="9"/>
  <c r="E9" i="9"/>
  <c r="D9" i="9"/>
  <c r="C9" i="9"/>
  <c r="B9" i="9"/>
  <c r="E8" i="9"/>
  <c r="D8" i="9"/>
  <c r="C8" i="9"/>
  <c r="B8" i="9"/>
  <c r="E207" i="8"/>
  <c r="D207" i="8"/>
  <c r="C207" i="8"/>
  <c r="B207" i="8"/>
  <c r="E206" i="8"/>
  <c r="D206" i="8"/>
  <c r="C206" i="8"/>
  <c r="B206" i="8"/>
  <c r="E205" i="8"/>
  <c r="D205" i="8"/>
  <c r="C205" i="8"/>
  <c r="B205" i="8"/>
  <c r="E204" i="8"/>
  <c r="D204" i="8"/>
  <c r="C204" i="8"/>
  <c r="B204" i="8"/>
  <c r="E203" i="8"/>
  <c r="D203" i="8"/>
  <c r="C203" i="8"/>
  <c r="B203" i="8"/>
  <c r="E202" i="8"/>
  <c r="D202" i="8"/>
  <c r="C202" i="8"/>
  <c r="B202" i="8"/>
  <c r="E201" i="8"/>
  <c r="D201" i="8"/>
  <c r="C201" i="8"/>
  <c r="B201" i="8"/>
  <c r="E200" i="8"/>
  <c r="D200" i="8"/>
  <c r="C200" i="8"/>
  <c r="B200" i="8"/>
  <c r="E199" i="8"/>
  <c r="D199" i="8"/>
  <c r="C199" i="8"/>
  <c r="B199" i="8"/>
  <c r="E198" i="8"/>
  <c r="D198" i="8"/>
  <c r="C198" i="8"/>
  <c r="B198" i="8"/>
  <c r="E197" i="8"/>
  <c r="D197" i="8"/>
  <c r="C197" i="8"/>
  <c r="B197" i="8"/>
  <c r="E196" i="8"/>
  <c r="D196" i="8"/>
  <c r="C196" i="8"/>
  <c r="B196" i="8"/>
  <c r="E195" i="8"/>
  <c r="D195" i="8"/>
  <c r="C195" i="8"/>
  <c r="B195" i="8"/>
  <c r="E194" i="8"/>
  <c r="D194" i="8"/>
  <c r="C194" i="8"/>
  <c r="B194" i="8"/>
  <c r="E193" i="8"/>
  <c r="D193" i="8"/>
  <c r="C193" i="8"/>
  <c r="B193" i="8"/>
  <c r="E192" i="8"/>
  <c r="D192" i="8"/>
  <c r="C192" i="8"/>
  <c r="B192" i="8"/>
  <c r="E191" i="8"/>
  <c r="D191" i="8"/>
  <c r="C191" i="8"/>
  <c r="B191" i="8"/>
  <c r="E190" i="8"/>
  <c r="D190" i="8"/>
  <c r="C190" i="8"/>
  <c r="B190" i="8"/>
  <c r="E189" i="8"/>
  <c r="D189" i="8"/>
  <c r="C189" i="8"/>
  <c r="B189" i="8"/>
  <c r="E188" i="8"/>
  <c r="D188" i="8"/>
  <c r="C188" i="8"/>
  <c r="B188" i="8"/>
  <c r="E187" i="8"/>
  <c r="D187" i="8"/>
  <c r="C187" i="8"/>
  <c r="B187" i="8"/>
  <c r="E186" i="8"/>
  <c r="D186" i="8"/>
  <c r="C186" i="8"/>
  <c r="B186" i="8"/>
  <c r="E185" i="8"/>
  <c r="D185" i="8"/>
  <c r="C185" i="8"/>
  <c r="B185" i="8"/>
  <c r="E184" i="8"/>
  <c r="D184" i="8"/>
  <c r="C184" i="8"/>
  <c r="B184" i="8"/>
  <c r="E183" i="8"/>
  <c r="D183" i="8"/>
  <c r="C183" i="8"/>
  <c r="B183" i="8"/>
  <c r="E182" i="8"/>
  <c r="D182" i="8"/>
  <c r="C182" i="8"/>
  <c r="B182" i="8"/>
  <c r="E181" i="8"/>
  <c r="D181" i="8"/>
  <c r="C181" i="8"/>
  <c r="B181" i="8"/>
  <c r="E180" i="8"/>
  <c r="D180" i="8"/>
  <c r="C180" i="8"/>
  <c r="B180" i="8"/>
  <c r="E179" i="8"/>
  <c r="D179" i="8"/>
  <c r="C179" i="8"/>
  <c r="B179" i="8"/>
  <c r="E178" i="8"/>
  <c r="D178" i="8"/>
  <c r="C178" i="8"/>
  <c r="B178" i="8"/>
  <c r="E177" i="8"/>
  <c r="D177" i="8"/>
  <c r="C177" i="8"/>
  <c r="B177" i="8"/>
  <c r="E176" i="8"/>
  <c r="D176" i="8"/>
  <c r="C176" i="8"/>
  <c r="B176" i="8"/>
  <c r="E175" i="8"/>
  <c r="D175" i="8"/>
  <c r="C175" i="8"/>
  <c r="B175" i="8"/>
  <c r="E174" i="8"/>
  <c r="D174" i="8"/>
  <c r="C174" i="8"/>
  <c r="B174" i="8"/>
  <c r="E173" i="8"/>
  <c r="D173" i="8"/>
  <c r="C173" i="8"/>
  <c r="B173" i="8"/>
  <c r="E172" i="8"/>
  <c r="D172" i="8"/>
  <c r="C172" i="8"/>
  <c r="B172" i="8"/>
  <c r="E171" i="8"/>
  <c r="D171" i="8"/>
  <c r="C171" i="8"/>
  <c r="B171" i="8"/>
  <c r="E170" i="8"/>
  <c r="D170" i="8"/>
  <c r="C170" i="8"/>
  <c r="B170" i="8"/>
  <c r="E169" i="8"/>
  <c r="D169" i="8"/>
  <c r="C169" i="8"/>
  <c r="B169" i="8"/>
  <c r="E168" i="8"/>
  <c r="D168" i="8"/>
  <c r="C168" i="8"/>
  <c r="B168" i="8"/>
  <c r="E167" i="8"/>
  <c r="D167" i="8"/>
  <c r="C167" i="8"/>
  <c r="B167" i="8"/>
  <c r="E166" i="8"/>
  <c r="D166" i="8"/>
  <c r="C166" i="8"/>
  <c r="B166" i="8"/>
  <c r="E165" i="8"/>
  <c r="D165" i="8"/>
  <c r="C165" i="8"/>
  <c r="B165" i="8"/>
  <c r="E164" i="8"/>
  <c r="D164" i="8"/>
  <c r="C164" i="8"/>
  <c r="B164" i="8"/>
  <c r="E163" i="8"/>
  <c r="D163" i="8"/>
  <c r="C163" i="8"/>
  <c r="B163" i="8"/>
  <c r="E162" i="8"/>
  <c r="D162" i="8"/>
  <c r="C162" i="8"/>
  <c r="B162" i="8"/>
  <c r="E161" i="8"/>
  <c r="D161" i="8"/>
  <c r="C161" i="8"/>
  <c r="B161" i="8"/>
  <c r="E160" i="8"/>
  <c r="D160" i="8"/>
  <c r="C160" i="8"/>
  <c r="B160" i="8"/>
  <c r="E159" i="8"/>
  <c r="D159" i="8"/>
  <c r="C159" i="8"/>
  <c r="B159" i="8"/>
  <c r="E158" i="8"/>
  <c r="D158" i="8"/>
  <c r="C158" i="8"/>
  <c r="B158" i="8"/>
  <c r="E157" i="8"/>
  <c r="D157" i="8"/>
  <c r="C157" i="8"/>
  <c r="B157" i="8"/>
  <c r="E156" i="8"/>
  <c r="D156" i="8"/>
  <c r="C156" i="8"/>
  <c r="B156" i="8"/>
  <c r="E155" i="8"/>
  <c r="D155" i="8"/>
  <c r="C155" i="8"/>
  <c r="B155" i="8"/>
  <c r="E154" i="8"/>
  <c r="D154" i="8"/>
  <c r="C154" i="8"/>
  <c r="B154" i="8"/>
  <c r="E153" i="8"/>
  <c r="D153" i="8"/>
  <c r="C153" i="8"/>
  <c r="B153" i="8"/>
  <c r="E152" i="8"/>
  <c r="D152" i="8"/>
  <c r="C152" i="8"/>
  <c r="B152" i="8"/>
  <c r="E151" i="8"/>
  <c r="D151" i="8"/>
  <c r="C151" i="8"/>
  <c r="B151" i="8"/>
  <c r="E150" i="8"/>
  <c r="D150" i="8"/>
  <c r="C150" i="8"/>
  <c r="B150" i="8"/>
  <c r="E149" i="8"/>
  <c r="D149" i="8"/>
  <c r="C149" i="8"/>
  <c r="B149" i="8"/>
  <c r="E148" i="8"/>
  <c r="D148" i="8"/>
  <c r="C148" i="8"/>
  <c r="B148" i="8"/>
  <c r="E147" i="8"/>
  <c r="D147" i="8"/>
  <c r="C147" i="8"/>
  <c r="B147" i="8"/>
  <c r="E146" i="8"/>
  <c r="D146" i="8"/>
  <c r="C146" i="8"/>
  <c r="B146" i="8"/>
  <c r="E145" i="8"/>
  <c r="D145" i="8"/>
  <c r="C145" i="8"/>
  <c r="B145" i="8"/>
  <c r="E144" i="8"/>
  <c r="D144" i="8"/>
  <c r="C144" i="8"/>
  <c r="B144" i="8"/>
  <c r="E143" i="8"/>
  <c r="D143" i="8"/>
  <c r="C143" i="8"/>
  <c r="B143" i="8"/>
  <c r="E142" i="8"/>
  <c r="D142" i="8"/>
  <c r="C142" i="8"/>
  <c r="B142" i="8"/>
  <c r="E141" i="8"/>
  <c r="D141" i="8"/>
  <c r="C141" i="8"/>
  <c r="B141" i="8"/>
  <c r="E140" i="8"/>
  <c r="D140" i="8"/>
  <c r="C140" i="8"/>
  <c r="B140" i="8"/>
  <c r="E139" i="8"/>
  <c r="D139" i="8"/>
  <c r="C139" i="8"/>
  <c r="B139" i="8"/>
  <c r="E138" i="8"/>
  <c r="D138" i="8"/>
  <c r="C138" i="8"/>
  <c r="B138" i="8"/>
  <c r="E137" i="8"/>
  <c r="D137" i="8"/>
  <c r="C137" i="8"/>
  <c r="B137" i="8"/>
  <c r="E136" i="8"/>
  <c r="D136" i="8"/>
  <c r="C136" i="8"/>
  <c r="B136" i="8"/>
  <c r="E135" i="8"/>
  <c r="D135" i="8"/>
  <c r="C135" i="8"/>
  <c r="B135" i="8"/>
  <c r="E134" i="8"/>
  <c r="D134" i="8"/>
  <c r="C134" i="8"/>
  <c r="B134" i="8"/>
  <c r="E133" i="8"/>
  <c r="D133" i="8"/>
  <c r="C133" i="8"/>
  <c r="B133" i="8"/>
  <c r="E132" i="8"/>
  <c r="D132" i="8"/>
  <c r="C132" i="8"/>
  <c r="B132" i="8"/>
  <c r="E131" i="8"/>
  <c r="D131" i="8"/>
  <c r="C131" i="8"/>
  <c r="B131" i="8"/>
  <c r="E130" i="8"/>
  <c r="D130" i="8"/>
  <c r="C130" i="8"/>
  <c r="B130" i="8"/>
  <c r="E129" i="8"/>
  <c r="D129" i="8"/>
  <c r="C129" i="8"/>
  <c r="B129" i="8"/>
  <c r="E128" i="8"/>
  <c r="D128" i="8"/>
  <c r="C128" i="8"/>
  <c r="B128" i="8"/>
  <c r="E127" i="8"/>
  <c r="D127" i="8"/>
  <c r="C127" i="8"/>
  <c r="B127" i="8"/>
  <c r="E126" i="8"/>
  <c r="D126" i="8"/>
  <c r="C126" i="8"/>
  <c r="B126" i="8"/>
  <c r="E125" i="8"/>
  <c r="D125" i="8"/>
  <c r="C125" i="8"/>
  <c r="B125" i="8"/>
  <c r="E124" i="8"/>
  <c r="D124" i="8"/>
  <c r="C124" i="8"/>
  <c r="B124" i="8"/>
  <c r="E123" i="8"/>
  <c r="D123" i="8"/>
  <c r="C123" i="8"/>
  <c r="B123" i="8"/>
  <c r="E122" i="8"/>
  <c r="D122" i="8"/>
  <c r="C122" i="8"/>
  <c r="B122" i="8"/>
  <c r="E121" i="8"/>
  <c r="D121" i="8"/>
  <c r="C121" i="8"/>
  <c r="B121" i="8"/>
  <c r="E120" i="8"/>
  <c r="D120" i="8"/>
  <c r="C120" i="8"/>
  <c r="B120" i="8"/>
  <c r="E119" i="8"/>
  <c r="D119" i="8"/>
  <c r="C119" i="8"/>
  <c r="B119" i="8"/>
  <c r="E118" i="8"/>
  <c r="D118" i="8"/>
  <c r="C118" i="8"/>
  <c r="B118" i="8"/>
  <c r="E117" i="8"/>
  <c r="D117" i="8"/>
  <c r="C117" i="8"/>
  <c r="B117" i="8"/>
  <c r="E116" i="8"/>
  <c r="D116" i="8"/>
  <c r="C116" i="8"/>
  <c r="B116" i="8"/>
  <c r="E115" i="8"/>
  <c r="D115" i="8"/>
  <c r="C115" i="8"/>
  <c r="B115" i="8"/>
  <c r="E114" i="8"/>
  <c r="D114" i="8"/>
  <c r="C114" i="8"/>
  <c r="B114" i="8"/>
  <c r="E113" i="8"/>
  <c r="D113" i="8"/>
  <c r="C113" i="8"/>
  <c r="B113" i="8"/>
  <c r="E112" i="8"/>
  <c r="D112" i="8"/>
  <c r="C112" i="8"/>
  <c r="B112" i="8"/>
  <c r="E111" i="8"/>
  <c r="D111" i="8"/>
  <c r="C111" i="8"/>
  <c r="B111" i="8"/>
  <c r="E110" i="8"/>
  <c r="D110" i="8"/>
  <c r="C110" i="8"/>
  <c r="B110" i="8"/>
  <c r="E109" i="8"/>
  <c r="D109" i="8"/>
  <c r="C109" i="8"/>
  <c r="B109" i="8"/>
  <c r="E108" i="8"/>
  <c r="D108" i="8"/>
  <c r="C108" i="8"/>
  <c r="B108" i="8"/>
  <c r="E107" i="8"/>
  <c r="D107" i="8"/>
  <c r="C107" i="8"/>
  <c r="B107" i="8"/>
  <c r="E106" i="8"/>
  <c r="D106" i="8"/>
  <c r="C106" i="8"/>
  <c r="B106" i="8"/>
  <c r="E105" i="8"/>
  <c r="D105" i="8"/>
  <c r="C105" i="8"/>
  <c r="B105" i="8"/>
  <c r="E104" i="8"/>
  <c r="D104" i="8"/>
  <c r="C104" i="8"/>
  <c r="B104" i="8"/>
  <c r="E103" i="8"/>
  <c r="D103" i="8"/>
  <c r="C103" i="8"/>
  <c r="B103" i="8"/>
  <c r="E102" i="8"/>
  <c r="D102" i="8"/>
  <c r="C102" i="8"/>
  <c r="B102" i="8"/>
  <c r="E101" i="8"/>
  <c r="D101" i="8"/>
  <c r="C101" i="8"/>
  <c r="B101" i="8"/>
  <c r="E100" i="8"/>
  <c r="D100" i="8"/>
  <c r="C100" i="8"/>
  <c r="B100" i="8"/>
  <c r="E99" i="8"/>
  <c r="D99" i="8"/>
  <c r="C99" i="8"/>
  <c r="B99" i="8"/>
  <c r="E98" i="8"/>
  <c r="D98" i="8"/>
  <c r="C98" i="8"/>
  <c r="B98" i="8"/>
  <c r="E97" i="8"/>
  <c r="D97" i="8"/>
  <c r="C97" i="8"/>
  <c r="B97" i="8"/>
  <c r="E96" i="8"/>
  <c r="D96" i="8"/>
  <c r="C96" i="8"/>
  <c r="B96" i="8"/>
  <c r="E95" i="8"/>
  <c r="D95" i="8"/>
  <c r="C95" i="8"/>
  <c r="B95" i="8"/>
  <c r="E94" i="8"/>
  <c r="D94" i="8"/>
  <c r="C94" i="8"/>
  <c r="B94" i="8"/>
  <c r="E93" i="8"/>
  <c r="D93" i="8"/>
  <c r="C93" i="8"/>
  <c r="B93" i="8"/>
  <c r="E92" i="8"/>
  <c r="D92" i="8"/>
  <c r="C92" i="8"/>
  <c r="B92" i="8"/>
  <c r="E91" i="8"/>
  <c r="D91" i="8"/>
  <c r="C91" i="8"/>
  <c r="B91" i="8"/>
  <c r="E90" i="8"/>
  <c r="D90" i="8"/>
  <c r="C90" i="8"/>
  <c r="B90" i="8"/>
  <c r="E89" i="8"/>
  <c r="D89" i="8"/>
  <c r="C89" i="8"/>
  <c r="B89" i="8"/>
  <c r="E88" i="8"/>
  <c r="D88" i="8"/>
  <c r="C88" i="8"/>
  <c r="B88" i="8"/>
  <c r="E87" i="8"/>
  <c r="D87" i="8"/>
  <c r="C87" i="8"/>
  <c r="B87" i="8"/>
  <c r="E86" i="8"/>
  <c r="D86" i="8"/>
  <c r="C86" i="8"/>
  <c r="B86" i="8"/>
  <c r="E85" i="8"/>
  <c r="D85" i="8"/>
  <c r="C85" i="8"/>
  <c r="B85" i="8"/>
  <c r="E84" i="8"/>
  <c r="D84" i="8"/>
  <c r="C84" i="8"/>
  <c r="B84" i="8"/>
  <c r="E83" i="8"/>
  <c r="D83" i="8"/>
  <c r="C83" i="8"/>
  <c r="B83" i="8"/>
  <c r="E82" i="8"/>
  <c r="D82" i="8"/>
  <c r="C82" i="8"/>
  <c r="B82" i="8"/>
  <c r="E81" i="8"/>
  <c r="D81" i="8"/>
  <c r="C81" i="8"/>
  <c r="B81" i="8"/>
  <c r="E80" i="8"/>
  <c r="D80" i="8"/>
  <c r="C80" i="8"/>
  <c r="B80" i="8"/>
  <c r="E79" i="8"/>
  <c r="D79" i="8"/>
  <c r="C79" i="8"/>
  <c r="B79" i="8"/>
  <c r="E78" i="8"/>
  <c r="D78" i="8"/>
  <c r="C78" i="8"/>
  <c r="B78" i="8"/>
  <c r="E77" i="8"/>
  <c r="D77" i="8"/>
  <c r="C77" i="8"/>
  <c r="B77" i="8"/>
  <c r="E76" i="8"/>
  <c r="D76" i="8"/>
  <c r="C76" i="8"/>
  <c r="B76" i="8"/>
  <c r="E75" i="8"/>
  <c r="D75" i="8"/>
  <c r="C75" i="8"/>
  <c r="B75" i="8"/>
  <c r="E74" i="8"/>
  <c r="D74" i="8"/>
  <c r="C74" i="8"/>
  <c r="B74" i="8"/>
  <c r="E73" i="8"/>
  <c r="D73" i="8"/>
  <c r="C73" i="8"/>
  <c r="B73" i="8"/>
  <c r="E72" i="8"/>
  <c r="D72" i="8"/>
  <c r="C72" i="8"/>
  <c r="B72" i="8"/>
  <c r="E71" i="8"/>
  <c r="D71" i="8"/>
  <c r="C71" i="8"/>
  <c r="B71" i="8"/>
  <c r="E70" i="8"/>
  <c r="D70" i="8"/>
  <c r="C70" i="8"/>
  <c r="B70" i="8"/>
  <c r="E69" i="8"/>
  <c r="D69" i="8"/>
  <c r="C69" i="8"/>
  <c r="B69" i="8"/>
  <c r="E68" i="8"/>
  <c r="D68" i="8"/>
  <c r="C68" i="8"/>
  <c r="B68" i="8"/>
  <c r="E67" i="8"/>
  <c r="D67" i="8"/>
  <c r="C67" i="8"/>
  <c r="B67" i="8"/>
  <c r="E66" i="8"/>
  <c r="D66" i="8"/>
  <c r="C66" i="8"/>
  <c r="B66" i="8"/>
  <c r="E65" i="8"/>
  <c r="D65" i="8"/>
  <c r="C65" i="8"/>
  <c r="B65" i="8"/>
  <c r="E64" i="8"/>
  <c r="D64" i="8"/>
  <c r="C64" i="8"/>
  <c r="B64" i="8"/>
  <c r="E63" i="8"/>
  <c r="D63" i="8"/>
  <c r="C63" i="8"/>
  <c r="B63" i="8"/>
  <c r="E62" i="8"/>
  <c r="D62" i="8"/>
  <c r="C62" i="8"/>
  <c r="B62" i="8"/>
  <c r="E61" i="8"/>
  <c r="D61" i="8"/>
  <c r="C61" i="8"/>
  <c r="B61" i="8"/>
  <c r="E60" i="8"/>
  <c r="D60" i="8"/>
  <c r="C60" i="8"/>
  <c r="B60" i="8"/>
  <c r="E59" i="8"/>
  <c r="D59" i="8"/>
  <c r="C59" i="8"/>
  <c r="B59" i="8"/>
  <c r="E58" i="8"/>
  <c r="D58" i="8"/>
  <c r="C58" i="8"/>
  <c r="B58" i="8"/>
  <c r="E57" i="8"/>
  <c r="D57" i="8"/>
  <c r="C57" i="8"/>
  <c r="B57" i="8"/>
  <c r="E56" i="8"/>
  <c r="D56" i="8"/>
  <c r="C56" i="8"/>
  <c r="B56" i="8"/>
  <c r="E55" i="8"/>
  <c r="D55" i="8"/>
  <c r="C55" i="8"/>
  <c r="B55" i="8"/>
  <c r="E54" i="8"/>
  <c r="D54" i="8"/>
  <c r="C54" i="8"/>
  <c r="B54" i="8"/>
  <c r="E53" i="8"/>
  <c r="D53" i="8"/>
  <c r="C53" i="8"/>
  <c r="B53" i="8"/>
  <c r="E52" i="8"/>
  <c r="D52" i="8"/>
  <c r="C52" i="8"/>
  <c r="B52" i="8"/>
  <c r="E51" i="8"/>
  <c r="D51" i="8"/>
  <c r="C51" i="8"/>
  <c r="B51" i="8"/>
  <c r="E50" i="8"/>
  <c r="D50" i="8"/>
  <c r="C50" i="8"/>
  <c r="B50" i="8"/>
  <c r="E49" i="8"/>
  <c r="D49" i="8"/>
  <c r="C49" i="8"/>
  <c r="B49" i="8"/>
  <c r="E48" i="8"/>
  <c r="D48" i="8"/>
  <c r="C48" i="8"/>
  <c r="B48" i="8"/>
  <c r="E47" i="8"/>
  <c r="D47" i="8"/>
  <c r="C47" i="8"/>
  <c r="B47" i="8"/>
  <c r="E46" i="8"/>
  <c r="D46" i="8"/>
  <c r="C46" i="8"/>
  <c r="B46" i="8"/>
  <c r="E45" i="8"/>
  <c r="D45" i="8"/>
  <c r="C45" i="8"/>
  <c r="B45" i="8"/>
  <c r="E44" i="8"/>
  <c r="D44" i="8"/>
  <c r="C44" i="8"/>
  <c r="B44" i="8"/>
  <c r="E43" i="8"/>
  <c r="D43" i="8"/>
  <c r="C43" i="8"/>
  <c r="B43" i="8"/>
  <c r="E42" i="8"/>
  <c r="D42" i="8"/>
  <c r="C42" i="8"/>
  <c r="B42" i="8"/>
  <c r="E41" i="8"/>
  <c r="D41" i="8"/>
  <c r="C41" i="8"/>
  <c r="B41" i="8"/>
  <c r="E40" i="8"/>
  <c r="D40" i="8"/>
  <c r="C40" i="8"/>
  <c r="B40" i="8"/>
  <c r="E39" i="8"/>
  <c r="D39" i="8"/>
  <c r="C39" i="8"/>
  <c r="B39" i="8"/>
  <c r="E38" i="8"/>
  <c r="D38" i="8"/>
  <c r="C38" i="8"/>
  <c r="B38" i="8"/>
  <c r="E37" i="8"/>
  <c r="D37" i="8"/>
  <c r="C37" i="8"/>
  <c r="B37" i="8"/>
  <c r="E36" i="8"/>
  <c r="D36" i="8"/>
  <c r="C36" i="8"/>
  <c r="B36" i="8"/>
  <c r="E35" i="8"/>
  <c r="D35" i="8"/>
  <c r="C35" i="8"/>
  <c r="B35" i="8"/>
  <c r="E34" i="8"/>
  <c r="D34" i="8"/>
  <c r="C34" i="8"/>
  <c r="B34" i="8"/>
  <c r="E33" i="8"/>
  <c r="D33" i="8"/>
  <c r="C33" i="8"/>
  <c r="B33" i="8"/>
  <c r="E32" i="8"/>
  <c r="D32" i="8"/>
  <c r="C32" i="8"/>
  <c r="B32" i="8"/>
  <c r="E31" i="8"/>
  <c r="D31" i="8"/>
  <c r="C31" i="8"/>
  <c r="B31" i="8"/>
  <c r="E30" i="8"/>
  <c r="D30" i="8"/>
  <c r="C30" i="8"/>
  <c r="B30" i="8"/>
  <c r="E29" i="8"/>
  <c r="D29" i="8"/>
  <c r="C29" i="8"/>
  <c r="B29" i="8"/>
  <c r="E28" i="8"/>
  <c r="D28" i="8"/>
  <c r="C28" i="8"/>
  <c r="B28" i="8"/>
  <c r="E27" i="8"/>
  <c r="D27" i="8"/>
  <c r="C27" i="8"/>
  <c r="B27" i="8"/>
  <c r="E26" i="8"/>
  <c r="D26" i="8"/>
  <c r="C26" i="8"/>
  <c r="B26" i="8"/>
  <c r="E25" i="8"/>
  <c r="D25" i="8"/>
  <c r="C25" i="8"/>
  <c r="B25" i="8"/>
  <c r="E24" i="8"/>
  <c r="D24" i="8"/>
  <c r="C24" i="8"/>
  <c r="B24" i="8"/>
  <c r="E23" i="8"/>
  <c r="D23" i="8"/>
  <c r="C23" i="8"/>
  <c r="B23" i="8"/>
  <c r="E22" i="8"/>
  <c r="D22" i="8"/>
  <c r="C22" i="8"/>
  <c r="B22" i="8"/>
  <c r="E21" i="8"/>
  <c r="D21" i="8"/>
  <c r="C21" i="8"/>
  <c r="B21" i="8"/>
  <c r="E20" i="8"/>
  <c r="D20" i="8"/>
  <c r="C20" i="8"/>
  <c r="B20" i="8"/>
  <c r="E19" i="8"/>
  <c r="D19" i="8"/>
  <c r="C19" i="8"/>
  <c r="B19" i="8"/>
  <c r="E18" i="8"/>
  <c r="D18" i="8"/>
  <c r="C18" i="8"/>
  <c r="B18" i="8"/>
  <c r="E17" i="8"/>
  <c r="D17" i="8"/>
  <c r="C17" i="8"/>
  <c r="B17" i="8"/>
  <c r="E16" i="8"/>
  <c r="D16" i="8"/>
  <c r="C16" i="8"/>
  <c r="B16" i="8"/>
  <c r="E15" i="8"/>
  <c r="D15" i="8"/>
  <c r="C15" i="8"/>
  <c r="B15" i="8"/>
  <c r="E14" i="8"/>
  <c r="D14" i="8"/>
  <c r="C14" i="8"/>
  <c r="B14" i="8"/>
  <c r="E13" i="8"/>
  <c r="D13" i="8"/>
  <c r="C13" i="8"/>
  <c r="B13" i="8"/>
  <c r="E12" i="8"/>
  <c r="D12" i="8"/>
  <c r="C12" i="8"/>
  <c r="B12" i="8"/>
  <c r="E11" i="8"/>
  <c r="D11" i="8"/>
  <c r="C11" i="8"/>
  <c r="B11" i="8"/>
  <c r="E10" i="8"/>
  <c r="D10" i="8"/>
  <c r="C10" i="8"/>
  <c r="B10" i="8"/>
  <c r="E9" i="8"/>
  <c r="D9" i="8"/>
  <c r="C9" i="8"/>
  <c r="B9" i="8"/>
  <c r="E8" i="8"/>
  <c r="D8" i="8"/>
  <c r="C8" i="8"/>
  <c r="B8" i="8"/>
  <c r="E207" i="7"/>
  <c r="D207" i="7"/>
  <c r="C207" i="7"/>
  <c r="B207" i="7"/>
  <c r="E206" i="7"/>
  <c r="D206" i="7"/>
  <c r="C206" i="7"/>
  <c r="B206" i="7"/>
  <c r="E205" i="7"/>
  <c r="D205" i="7"/>
  <c r="C205" i="7"/>
  <c r="B205" i="7"/>
  <c r="E204" i="7"/>
  <c r="D204" i="7"/>
  <c r="C204" i="7"/>
  <c r="B204" i="7"/>
  <c r="E203" i="7"/>
  <c r="D203" i="7"/>
  <c r="C203" i="7"/>
  <c r="B203" i="7"/>
  <c r="E202" i="7"/>
  <c r="D202" i="7"/>
  <c r="C202" i="7"/>
  <c r="B202" i="7"/>
  <c r="E201" i="7"/>
  <c r="D201" i="7"/>
  <c r="C201" i="7"/>
  <c r="B201" i="7"/>
  <c r="E200" i="7"/>
  <c r="D200" i="7"/>
  <c r="C200" i="7"/>
  <c r="B200" i="7"/>
  <c r="E199" i="7"/>
  <c r="D199" i="7"/>
  <c r="C199" i="7"/>
  <c r="B199" i="7"/>
  <c r="E198" i="7"/>
  <c r="D198" i="7"/>
  <c r="C198" i="7"/>
  <c r="B198" i="7"/>
  <c r="E197" i="7"/>
  <c r="D197" i="7"/>
  <c r="C197" i="7"/>
  <c r="B197" i="7"/>
  <c r="E196" i="7"/>
  <c r="D196" i="7"/>
  <c r="C196" i="7"/>
  <c r="B196" i="7"/>
  <c r="E195" i="7"/>
  <c r="D195" i="7"/>
  <c r="C195" i="7"/>
  <c r="B195" i="7"/>
  <c r="E194" i="7"/>
  <c r="D194" i="7"/>
  <c r="C194" i="7"/>
  <c r="B194" i="7"/>
  <c r="E193" i="7"/>
  <c r="D193" i="7"/>
  <c r="C193" i="7"/>
  <c r="B193" i="7"/>
  <c r="E192" i="7"/>
  <c r="D192" i="7"/>
  <c r="C192" i="7"/>
  <c r="B192" i="7"/>
  <c r="E191" i="7"/>
  <c r="D191" i="7"/>
  <c r="C191" i="7"/>
  <c r="B191" i="7"/>
  <c r="E190" i="7"/>
  <c r="D190" i="7"/>
  <c r="C190" i="7"/>
  <c r="B190" i="7"/>
  <c r="E189" i="7"/>
  <c r="D189" i="7"/>
  <c r="C189" i="7"/>
  <c r="B189" i="7"/>
  <c r="E188" i="7"/>
  <c r="D188" i="7"/>
  <c r="C188" i="7"/>
  <c r="B188" i="7"/>
  <c r="E187" i="7"/>
  <c r="D187" i="7"/>
  <c r="C187" i="7"/>
  <c r="B187" i="7"/>
  <c r="E186" i="7"/>
  <c r="D186" i="7"/>
  <c r="C186" i="7"/>
  <c r="B186" i="7"/>
  <c r="E185" i="7"/>
  <c r="D185" i="7"/>
  <c r="C185" i="7"/>
  <c r="B185" i="7"/>
  <c r="E184" i="7"/>
  <c r="D184" i="7"/>
  <c r="C184" i="7"/>
  <c r="B184" i="7"/>
  <c r="E183" i="7"/>
  <c r="D183" i="7"/>
  <c r="C183" i="7"/>
  <c r="B183" i="7"/>
  <c r="E182" i="7"/>
  <c r="D182" i="7"/>
  <c r="C182" i="7"/>
  <c r="B182" i="7"/>
  <c r="E181" i="7"/>
  <c r="D181" i="7"/>
  <c r="C181" i="7"/>
  <c r="B181" i="7"/>
  <c r="E180" i="7"/>
  <c r="D180" i="7"/>
  <c r="C180" i="7"/>
  <c r="B180" i="7"/>
  <c r="E179" i="7"/>
  <c r="D179" i="7"/>
  <c r="C179" i="7"/>
  <c r="B179" i="7"/>
  <c r="E178" i="7"/>
  <c r="D178" i="7"/>
  <c r="C178" i="7"/>
  <c r="B178" i="7"/>
  <c r="E177" i="7"/>
  <c r="D177" i="7"/>
  <c r="C177" i="7"/>
  <c r="B177" i="7"/>
  <c r="E176" i="7"/>
  <c r="D176" i="7"/>
  <c r="C176" i="7"/>
  <c r="B176" i="7"/>
  <c r="E175" i="7"/>
  <c r="D175" i="7"/>
  <c r="C175" i="7"/>
  <c r="B175" i="7"/>
  <c r="E174" i="7"/>
  <c r="D174" i="7"/>
  <c r="C174" i="7"/>
  <c r="B174" i="7"/>
  <c r="E173" i="7"/>
  <c r="D173" i="7"/>
  <c r="C173" i="7"/>
  <c r="B173" i="7"/>
  <c r="E172" i="7"/>
  <c r="D172" i="7"/>
  <c r="C172" i="7"/>
  <c r="B172" i="7"/>
  <c r="E171" i="7"/>
  <c r="D171" i="7"/>
  <c r="C171" i="7"/>
  <c r="B171" i="7"/>
  <c r="E170" i="7"/>
  <c r="D170" i="7"/>
  <c r="C170" i="7"/>
  <c r="B170" i="7"/>
  <c r="E169" i="7"/>
  <c r="D169" i="7"/>
  <c r="C169" i="7"/>
  <c r="B169" i="7"/>
  <c r="E168" i="7"/>
  <c r="D168" i="7"/>
  <c r="C168" i="7"/>
  <c r="B168" i="7"/>
  <c r="E167" i="7"/>
  <c r="D167" i="7"/>
  <c r="C167" i="7"/>
  <c r="B167" i="7"/>
  <c r="E166" i="7"/>
  <c r="D166" i="7"/>
  <c r="C166" i="7"/>
  <c r="B166" i="7"/>
  <c r="E165" i="7"/>
  <c r="D165" i="7"/>
  <c r="C165" i="7"/>
  <c r="B165" i="7"/>
  <c r="E164" i="7"/>
  <c r="D164" i="7"/>
  <c r="C164" i="7"/>
  <c r="B164" i="7"/>
  <c r="E163" i="7"/>
  <c r="D163" i="7"/>
  <c r="C163" i="7"/>
  <c r="B163" i="7"/>
  <c r="E162" i="7"/>
  <c r="D162" i="7"/>
  <c r="C162" i="7"/>
  <c r="B162" i="7"/>
  <c r="E161" i="7"/>
  <c r="D161" i="7"/>
  <c r="C161" i="7"/>
  <c r="B161" i="7"/>
  <c r="E160" i="7"/>
  <c r="D160" i="7"/>
  <c r="C160" i="7"/>
  <c r="B160" i="7"/>
  <c r="E159" i="7"/>
  <c r="D159" i="7"/>
  <c r="C159" i="7"/>
  <c r="B159" i="7"/>
  <c r="E158" i="7"/>
  <c r="D158" i="7"/>
  <c r="C158" i="7"/>
  <c r="B158" i="7"/>
  <c r="E157" i="7"/>
  <c r="D157" i="7"/>
  <c r="C157" i="7"/>
  <c r="B157" i="7"/>
  <c r="E156" i="7"/>
  <c r="D156" i="7"/>
  <c r="C156" i="7"/>
  <c r="B156" i="7"/>
  <c r="E155" i="7"/>
  <c r="D155" i="7"/>
  <c r="C155" i="7"/>
  <c r="B155" i="7"/>
  <c r="E154" i="7"/>
  <c r="D154" i="7"/>
  <c r="C154" i="7"/>
  <c r="B154" i="7"/>
  <c r="E153" i="7"/>
  <c r="D153" i="7"/>
  <c r="C153" i="7"/>
  <c r="B153" i="7"/>
  <c r="E152" i="7"/>
  <c r="D152" i="7"/>
  <c r="C152" i="7"/>
  <c r="B152" i="7"/>
  <c r="E151" i="7"/>
  <c r="D151" i="7"/>
  <c r="C151" i="7"/>
  <c r="B151" i="7"/>
  <c r="E150" i="7"/>
  <c r="D150" i="7"/>
  <c r="C150" i="7"/>
  <c r="B150" i="7"/>
  <c r="E149" i="7"/>
  <c r="D149" i="7"/>
  <c r="C149" i="7"/>
  <c r="B149" i="7"/>
  <c r="E148" i="7"/>
  <c r="D148" i="7"/>
  <c r="C148" i="7"/>
  <c r="B148" i="7"/>
  <c r="E147" i="7"/>
  <c r="D147" i="7"/>
  <c r="C147" i="7"/>
  <c r="B147" i="7"/>
  <c r="E146" i="7"/>
  <c r="D146" i="7"/>
  <c r="C146" i="7"/>
  <c r="B146" i="7"/>
  <c r="E145" i="7"/>
  <c r="D145" i="7"/>
  <c r="C145" i="7"/>
  <c r="B145" i="7"/>
  <c r="E144" i="7"/>
  <c r="D144" i="7"/>
  <c r="C144" i="7"/>
  <c r="B144" i="7"/>
  <c r="E143" i="7"/>
  <c r="D143" i="7"/>
  <c r="C143" i="7"/>
  <c r="B143" i="7"/>
  <c r="E142" i="7"/>
  <c r="D142" i="7"/>
  <c r="C142" i="7"/>
  <c r="B142" i="7"/>
  <c r="E141" i="7"/>
  <c r="D141" i="7"/>
  <c r="C141" i="7"/>
  <c r="B141" i="7"/>
  <c r="E140" i="7"/>
  <c r="D140" i="7"/>
  <c r="C140" i="7"/>
  <c r="B140" i="7"/>
  <c r="E139" i="7"/>
  <c r="D139" i="7"/>
  <c r="C139" i="7"/>
  <c r="B139" i="7"/>
  <c r="E138" i="7"/>
  <c r="D138" i="7"/>
  <c r="C138" i="7"/>
  <c r="B138" i="7"/>
  <c r="E137" i="7"/>
  <c r="D137" i="7"/>
  <c r="C137" i="7"/>
  <c r="B137" i="7"/>
  <c r="E136" i="7"/>
  <c r="D136" i="7"/>
  <c r="C136" i="7"/>
  <c r="B136" i="7"/>
  <c r="E135" i="7"/>
  <c r="D135" i="7"/>
  <c r="C135" i="7"/>
  <c r="B135" i="7"/>
  <c r="E134" i="7"/>
  <c r="D134" i="7"/>
  <c r="C134" i="7"/>
  <c r="B134" i="7"/>
  <c r="E133" i="7"/>
  <c r="D133" i="7"/>
  <c r="C133" i="7"/>
  <c r="B133" i="7"/>
  <c r="E132" i="7"/>
  <c r="D132" i="7"/>
  <c r="C132" i="7"/>
  <c r="B132" i="7"/>
  <c r="E131" i="7"/>
  <c r="D131" i="7"/>
  <c r="C131" i="7"/>
  <c r="B131" i="7"/>
  <c r="E130" i="7"/>
  <c r="D130" i="7"/>
  <c r="C130" i="7"/>
  <c r="B130" i="7"/>
  <c r="E129" i="7"/>
  <c r="D129" i="7"/>
  <c r="C129" i="7"/>
  <c r="B129" i="7"/>
  <c r="E128" i="7"/>
  <c r="D128" i="7"/>
  <c r="C128" i="7"/>
  <c r="B128" i="7"/>
  <c r="E127" i="7"/>
  <c r="D127" i="7"/>
  <c r="C127" i="7"/>
  <c r="B127" i="7"/>
  <c r="E126" i="7"/>
  <c r="D126" i="7"/>
  <c r="C126" i="7"/>
  <c r="B126" i="7"/>
  <c r="E125" i="7"/>
  <c r="D125" i="7"/>
  <c r="C125" i="7"/>
  <c r="B125" i="7"/>
  <c r="E124" i="7"/>
  <c r="D124" i="7"/>
  <c r="C124" i="7"/>
  <c r="B124" i="7"/>
  <c r="E123" i="7"/>
  <c r="D123" i="7"/>
  <c r="C123" i="7"/>
  <c r="B123" i="7"/>
  <c r="E122" i="7"/>
  <c r="D122" i="7"/>
  <c r="C122" i="7"/>
  <c r="B122" i="7"/>
  <c r="E121" i="7"/>
  <c r="D121" i="7"/>
  <c r="C121" i="7"/>
  <c r="B121" i="7"/>
  <c r="E120" i="7"/>
  <c r="D120" i="7"/>
  <c r="C120" i="7"/>
  <c r="B120" i="7"/>
  <c r="E119" i="7"/>
  <c r="D119" i="7"/>
  <c r="C119" i="7"/>
  <c r="B119" i="7"/>
  <c r="E118" i="7"/>
  <c r="D118" i="7"/>
  <c r="C118" i="7"/>
  <c r="B118" i="7"/>
  <c r="E117" i="7"/>
  <c r="D117" i="7"/>
  <c r="C117" i="7"/>
  <c r="B117" i="7"/>
  <c r="E116" i="7"/>
  <c r="D116" i="7"/>
  <c r="C116" i="7"/>
  <c r="B116" i="7"/>
  <c r="E115" i="7"/>
  <c r="D115" i="7"/>
  <c r="C115" i="7"/>
  <c r="B115" i="7"/>
  <c r="E114" i="7"/>
  <c r="D114" i="7"/>
  <c r="C114" i="7"/>
  <c r="B114" i="7"/>
  <c r="E113" i="7"/>
  <c r="D113" i="7"/>
  <c r="C113" i="7"/>
  <c r="B113" i="7"/>
  <c r="E112" i="7"/>
  <c r="D112" i="7"/>
  <c r="C112" i="7"/>
  <c r="B112" i="7"/>
  <c r="E111" i="7"/>
  <c r="D111" i="7"/>
  <c r="C111" i="7"/>
  <c r="B111" i="7"/>
  <c r="E110" i="7"/>
  <c r="D110" i="7"/>
  <c r="C110" i="7"/>
  <c r="B110" i="7"/>
  <c r="E109" i="7"/>
  <c r="D109" i="7"/>
  <c r="C109" i="7"/>
  <c r="B109" i="7"/>
  <c r="E108" i="7"/>
  <c r="D108" i="7"/>
  <c r="C108" i="7"/>
  <c r="B108" i="7"/>
  <c r="E107" i="7"/>
  <c r="D107" i="7"/>
  <c r="C107" i="7"/>
  <c r="B107" i="7"/>
  <c r="E106" i="7"/>
  <c r="D106" i="7"/>
  <c r="C106" i="7"/>
  <c r="B106" i="7"/>
  <c r="E105" i="7"/>
  <c r="D105" i="7"/>
  <c r="C105" i="7"/>
  <c r="B105" i="7"/>
  <c r="E104" i="7"/>
  <c r="D104" i="7"/>
  <c r="C104" i="7"/>
  <c r="B104" i="7"/>
  <c r="E103" i="7"/>
  <c r="D103" i="7"/>
  <c r="C103" i="7"/>
  <c r="B103" i="7"/>
  <c r="E102" i="7"/>
  <c r="D102" i="7"/>
  <c r="C102" i="7"/>
  <c r="B102" i="7"/>
  <c r="E101" i="7"/>
  <c r="D101" i="7"/>
  <c r="C101" i="7"/>
  <c r="B101" i="7"/>
  <c r="E100" i="7"/>
  <c r="D100" i="7"/>
  <c r="C100" i="7"/>
  <c r="B100" i="7"/>
  <c r="E99" i="7"/>
  <c r="D99" i="7"/>
  <c r="C99" i="7"/>
  <c r="B99" i="7"/>
  <c r="E98" i="7"/>
  <c r="D98" i="7"/>
  <c r="C98" i="7"/>
  <c r="B98" i="7"/>
  <c r="E97" i="7"/>
  <c r="D97" i="7"/>
  <c r="C97" i="7"/>
  <c r="B97" i="7"/>
  <c r="E96" i="7"/>
  <c r="D96" i="7"/>
  <c r="C96" i="7"/>
  <c r="B96" i="7"/>
  <c r="E95" i="7"/>
  <c r="D95" i="7"/>
  <c r="C95" i="7"/>
  <c r="B95" i="7"/>
  <c r="E94" i="7"/>
  <c r="D94" i="7"/>
  <c r="C94" i="7"/>
  <c r="B94" i="7"/>
  <c r="E93" i="7"/>
  <c r="D93" i="7"/>
  <c r="C93" i="7"/>
  <c r="B93" i="7"/>
  <c r="E92" i="7"/>
  <c r="D92" i="7"/>
  <c r="C92" i="7"/>
  <c r="B92" i="7"/>
  <c r="E91" i="7"/>
  <c r="D91" i="7"/>
  <c r="C91" i="7"/>
  <c r="B91" i="7"/>
  <c r="E90" i="7"/>
  <c r="D90" i="7"/>
  <c r="C90" i="7"/>
  <c r="B90" i="7"/>
  <c r="E89" i="7"/>
  <c r="D89" i="7"/>
  <c r="C89" i="7"/>
  <c r="B89" i="7"/>
  <c r="E88" i="7"/>
  <c r="D88" i="7"/>
  <c r="C88" i="7"/>
  <c r="B88" i="7"/>
  <c r="E87" i="7"/>
  <c r="D87" i="7"/>
  <c r="C87" i="7"/>
  <c r="B87" i="7"/>
  <c r="E86" i="7"/>
  <c r="D86" i="7"/>
  <c r="C86" i="7"/>
  <c r="B86" i="7"/>
  <c r="E85" i="7"/>
  <c r="D85" i="7"/>
  <c r="C85" i="7"/>
  <c r="B85" i="7"/>
  <c r="E84" i="7"/>
  <c r="D84" i="7"/>
  <c r="C84" i="7"/>
  <c r="B84" i="7"/>
  <c r="E83" i="7"/>
  <c r="D83" i="7"/>
  <c r="C83" i="7"/>
  <c r="B83" i="7"/>
  <c r="E82" i="7"/>
  <c r="D82" i="7"/>
  <c r="C82" i="7"/>
  <c r="B82" i="7"/>
  <c r="E81" i="7"/>
  <c r="D81" i="7"/>
  <c r="C81" i="7"/>
  <c r="B81" i="7"/>
  <c r="E80" i="7"/>
  <c r="D80" i="7"/>
  <c r="C80" i="7"/>
  <c r="B80" i="7"/>
  <c r="E79" i="7"/>
  <c r="D79" i="7"/>
  <c r="C79" i="7"/>
  <c r="B79" i="7"/>
  <c r="E78" i="7"/>
  <c r="D78" i="7"/>
  <c r="C78" i="7"/>
  <c r="B78" i="7"/>
  <c r="E77" i="7"/>
  <c r="D77" i="7"/>
  <c r="C77" i="7"/>
  <c r="B77" i="7"/>
  <c r="E76" i="7"/>
  <c r="D76" i="7"/>
  <c r="C76" i="7"/>
  <c r="B76" i="7"/>
  <c r="E75" i="7"/>
  <c r="D75" i="7"/>
  <c r="C75" i="7"/>
  <c r="B75" i="7"/>
  <c r="E74" i="7"/>
  <c r="D74" i="7"/>
  <c r="C74" i="7"/>
  <c r="B74" i="7"/>
  <c r="E73" i="7"/>
  <c r="D73" i="7"/>
  <c r="C73" i="7"/>
  <c r="B73" i="7"/>
  <c r="E72" i="7"/>
  <c r="D72" i="7"/>
  <c r="C72" i="7"/>
  <c r="B72" i="7"/>
  <c r="E71" i="7"/>
  <c r="D71" i="7"/>
  <c r="C71" i="7"/>
  <c r="B71" i="7"/>
  <c r="E70" i="7"/>
  <c r="D70" i="7"/>
  <c r="C70" i="7"/>
  <c r="B70" i="7"/>
  <c r="E69" i="7"/>
  <c r="D69" i="7"/>
  <c r="C69" i="7"/>
  <c r="B69" i="7"/>
  <c r="E68" i="7"/>
  <c r="D68" i="7"/>
  <c r="C68" i="7"/>
  <c r="B68" i="7"/>
  <c r="E67" i="7"/>
  <c r="D67" i="7"/>
  <c r="C67" i="7"/>
  <c r="B67" i="7"/>
  <c r="E66" i="7"/>
  <c r="D66" i="7"/>
  <c r="C66" i="7"/>
  <c r="B66" i="7"/>
  <c r="E65" i="7"/>
  <c r="D65" i="7"/>
  <c r="C65" i="7"/>
  <c r="B65" i="7"/>
  <c r="E64" i="7"/>
  <c r="D64" i="7"/>
  <c r="C64" i="7"/>
  <c r="B64" i="7"/>
  <c r="E63" i="7"/>
  <c r="D63" i="7"/>
  <c r="C63" i="7"/>
  <c r="B63" i="7"/>
  <c r="E62" i="7"/>
  <c r="D62" i="7"/>
  <c r="C62" i="7"/>
  <c r="B62" i="7"/>
  <c r="E61" i="7"/>
  <c r="D61" i="7"/>
  <c r="C61" i="7"/>
  <c r="B61" i="7"/>
  <c r="E60" i="7"/>
  <c r="D60" i="7"/>
  <c r="C60" i="7"/>
  <c r="B60" i="7"/>
  <c r="E59" i="7"/>
  <c r="D59" i="7"/>
  <c r="C59" i="7"/>
  <c r="B59" i="7"/>
  <c r="E58" i="7"/>
  <c r="D58" i="7"/>
  <c r="C58" i="7"/>
  <c r="B58" i="7"/>
  <c r="E57" i="7"/>
  <c r="D57" i="7"/>
  <c r="C57" i="7"/>
  <c r="B57" i="7"/>
  <c r="E56" i="7"/>
  <c r="D56" i="7"/>
  <c r="C56" i="7"/>
  <c r="B56" i="7"/>
  <c r="E55" i="7"/>
  <c r="D55" i="7"/>
  <c r="C55" i="7"/>
  <c r="B55" i="7"/>
  <c r="E54" i="7"/>
  <c r="D54" i="7"/>
  <c r="C54" i="7"/>
  <c r="B54" i="7"/>
  <c r="E53" i="7"/>
  <c r="D53" i="7"/>
  <c r="C53" i="7"/>
  <c r="B53" i="7"/>
  <c r="E52" i="7"/>
  <c r="D52" i="7"/>
  <c r="C52" i="7"/>
  <c r="B52" i="7"/>
  <c r="E51" i="7"/>
  <c r="D51" i="7"/>
  <c r="C51" i="7"/>
  <c r="B51" i="7"/>
  <c r="E50" i="7"/>
  <c r="D50" i="7"/>
  <c r="C50" i="7"/>
  <c r="B50" i="7"/>
  <c r="E49" i="7"/>
  <c r="D49" i="7"/>
  <c r="C49" i="7"/>
  <c r="B49" i="7"/>
  <c r="E48" i="7"/>
  <c r="D48" i="7"/>
  <c r="C48" i="7"/>
  <c r="B48" i="7"/>
  <c r="E47" i="7"/>
  <c r="D47" i="7"/>
  <c r="C47" i="7"/>
  <c r="B47" i="7"/>
  <c r="E46" i="7"/>
  <c r="D46" i="7"/>
  <c r="C46" i="7"/>
  <c r="B46" i="7"/>
  <c r="E45" i="7"/>
  <c r="D45" i="7"/>
  <c r="C45" i="7"/>
  <c r="B45" i="7"/>
  <c r="E44" i="7"/>
  <c r="D44" i="7"/>
  <c r="C44" i="7"/>
  <c r="B44" i="7"/>
  <c r="E43" i="7"/>
  <c r="D43" i="7"/>
  <c r="C43" i="7"/>
  <c r="B43" i="7"/>
  <c r="E42" i="7"/>
  <c r="D42" i="7"/>
  <c r="C42" i="7"/>
  <c r="B42" i="7"/>
  <c r="E41" i="7"/>
  <c r="D41" i="7"/>
  <c r="C41" i="7"/>
  <c r="B41" i="7"/>
  <c r="E40" i="7"/>
  <c r="D40" i="7"/>
  <c r="C40" i="7"/>
  <c r="B40" i="7"/>
  <c r="E39" i="7"/>
  <c r="D39" i="7"/>
  <c r="C39" i="7"/>
  <c r="B39" i="7"/>
  <c r="E38" i="7"/>
  <c r="D38" i="7"/>
  <c r="C38" i="7"/>
  <c r="B38" i="7"/>
  <c r="E37" i="7"/>
  <c r="D37" i="7"/>
  <c r="C37" i="7"/>
  <c r="B37" i="7"/>
  <c r="E36" i="7"/>
  <c r="D36" i="7"/>
  <c r="C36" i="7"/>
  <c r="B36" i="7"/>
  <c r="E35" i="7"/>
  <c r="D35" i="7"/>
  <c r="C35" i="7"/>
  <c r="B35" i="7"/>
  <c r="E34" i="7"/>
  <c r="D34" i="7"/>
  <c r="C34" i="7"/>
  <c r="B34" i="7"/>
  <c r="E33" i="7"/>
  <c r="D33" i="7"/>
  <c r="C33" i="7"/>
  <c r="B33" i="7"/>
  <c r="E32" i="7"/>
  <c r="D32" i="7"/>
  <c r="C32" i="7"/>
  <c r="B32" i="7"/>
  <c r="E31" i="7"/>
  <c r="D31" i="7"/>
  <c r="C31" i="7"/>
  <c r="B31" i="7"/>
  <c r="E30" i="7"/>
  <c r="D30" i="7"/>
  <c r="C30" i="7"/>
  <c r="B30" i="7"/>
  <c r="E29" i="7"/>
  <c r="D29" i="7"/>
  <c r="C29" i="7"/>
  <c r="B29" i="7"/>
  <c r="E28" i="7"/>
  <c r="D28" i="7"/>
  <c r="C28" i="7"/>
  <c r="B28" i="7"/>
  <c r="E27" i="7"/>
  <c r="D27" i="7"/>
  <c r="C27" i="7"/>
  <c r="B27" i="7"/>
  <c r="E26" i="7"/>
  <c r="D26" i="7"/>
  <c r="C26" i="7"/>
  <c r="B26" i="7"/>
  <c r="E25" i="7"/>
  <c r="D25" i="7"/>
  <c r="C25" i="7"/>
  <c r="B25" i="7"/>
  <c r="E24" i="7"/>
  <c r="D24" i="7"/>
  <c r="C24" i="7"/>
  <c r="B24" i="7"/>
  <c r="E23" i="7"/>
  <c r="D23" i="7"/>
  <c r="C23" i="7"/>
  <c r="B23" i="7"/>
  <c r="E22" i="7"/>
  <c r="D22" i="7"/>
  <c r="C22" i="7"/>
  <c r="B22" i="7"/>
  <c r="E21" i="7"/>
  <c r="D21" i="7"/>
  <c r="C21" i="7"/>
  <c r="B21" i="7"/>
  <c r="E20" i="7"/>
  <c r="D20" i="7"/>
  <c r="C20" i="7"/>
  <c r="B20" i="7"/>
  <c r="E19" i="7"/>
  <c r="D19" i="7"/>
  <c r="C19" i="7"/>
  <c r="B19" i="7"/>
  <c r="E18" i="7"/>
  <c r="D18" i="7"/>
  <c r="C18" i="7"/>
  <c r="B18" i="7"/>
  <c r="E17" i="7"/>
  <c r="D17" i="7"/>
  <c r="C17" i="7"/>
  <c r="B17" i="7"/>
  <c r="E16" i="7"/>
  <c r="D16" i="7"/>
  <c r="C16" i="7"/>
  <c r="B16" i="7"/>
  <c r="E15" i="7"/>
  <c r="D15" i="7"/>
  <c r="C15" i="7"/>
  <c r="B15" i="7"/>
  <c r="E14" i="7"/>
  <c r="D14" i="7"/>
  <c r="C14" i="7"/>
  <c r="B14" i="7"/>
  <c r="E13" i="7"/>
  <c r="D13" i="7"/>
  <c r="C13" i="7"/>
  <c r="B13" i="7"/>
  <c r="E12" i="7"/>
  <c r="D12" i="7"/>
  <c r="C12" i="7"/>
  <c r="B12" i="7"/>
  <c r="E11" i="7"/>
  <c r="D11" i="7"/>
  <c r="C11" i="7"/>
  <c r="B11" i="7"/>
  <c r="E10" i="7"/>
  <c r="D10" i="7"/>
  <c r="C10" i="7"/>
  <c r="B10" i="7"/>
  <c r="E9" i="7"/>
  <c r="D9" i="7"/>
  <c r="C9" i="7"/>
  <c r="B9" i="7"/>
  <c r="E8" i="7"/>
  <c r="D8" i="7"/>
  <c r="C8" i="7"/>
  <c r="B8" i="7"/>
  <c r="E207" i="6"/>
  <c r="D207" i="6"/>
  <c r="C207" i="6"/>
  <c r="B207" i="6"/>
  <c r="E206" i="6"/>
  <c r="D206" i="6"/>
  <c r="C206" i="6"/>
  <c r="B206" i="6"/>
  <c r="E205" i="6"/>
  <c r="D205" i="6"/>
  <c r="C205" i="6"/>
  <c r="B205" i="6"/>
  <c r="E204" i="6"/>
  <c r="D204" i="6"/>
  <c r="C204" i="6"/>
  <c r="B204" i="6"/>
  <c r="E203" i="6"/>
  <c r="D203" i="6"/>
  <c r="C203" i="6"/>
  <c r="B203" i="6"/>
  <c r="E202" i="6"/>
  <c r="D202" i="6"/>
  <c r="C202" i="6"/>
  <c r="B202" i="6"/>
  <c r="E201" i="6"/>
  <c r="D201" i="6"/>
  <c r="C201" i="6"/>
  <c r="B201" i="6"/>
  <c r="E200" i="6"/>
  <c r="D200" i="6"/>
  <c r="C200" i="6"/>
  <c r="B200" i="6"/>
  <c r="E199" i="6"/>
  <c r="D199" i="6"/>
  <c r="C199" i="6"/>
  <c r="B199" i="6"/>
  <c r="E198" i="6"/>
  <c r="D198" i="6"/>
  <c r="C198" i="6"/>
  <c r="B198" i="6"/>
  <c r="E197" i="6"/>
  <c r="D197" i="6"/>
  <c r="C197" i="6"/>
  <c r="B197" i="6"/>
  <c r="E196" i="6"/>
  <c r="D196" i="6"/>
  <c r="C196" i="6"/>
  <c r="B196" i="6"/>
  <c r="E195" i="6"/>
  <c r="D195" i="6"/>
  <c r="C195" i="6"/>
  <c r="B195" i="6"/>
  <c r="E194" i="6"/>
  <c r="D194" i="6"/>
  <c r="C194" i="6"/>
  <c r="B194" i="6"/>
  <c r="E193" i="6"/>
  <c r="D193" i="6"/>
  <c r="C193" i="6"/>
  <c r="B193" i="6"/>
  <c r="E192" i="6"/>
  <c r="D192" i="6"/>
  <c r="C192" i="6"/>
  <c r="B192" i="6"/>
  <c r="E191" i="6"/>
  <c r="D191" i="6"/>
  <c r="C191" i="6"/>
  <c r="B191" i="6"/>
  <c r="E190" i="6"/>
  <c r="D190" i="6"/>
  <c r="C190" i="6"/>
  <c r="B190" i="6"/>
  <c r="E189" i="6"/>
  <c r="D189" i="6"/>
  <c r="C189" i="6"/>
  <c r="B189" i="6"/>
  <c r="E188" i="6"/>
  <c r="D188" i="6"/>
  <c r="C188" i="6"/>
  <c r="B188" i="6"/>
  <c r="E187" i="6"/>
  <c r="D187" i="6"/>
  <c r="C187" i="6"/>
  <c r="B187" i="6"/>
  <c r="E186" i="6"/>
  <c r="D186" i="6"/>
  <c r="C186" i="6"/>
  <c r="B186" i="6"/>
  <c r="E185" i="6"/>
  <c r="D185" i="6"/>
  <c r="C185" i="6"/>
  <c r="B185" i="6"/>
  <c r="E184" i="6"/>
  <c r="D184" i="6"/>
  <c r="C184" i="6"/>
  <c r="B184" i="6"/>
  <c r="E183" i="6"/>
  <c r="D183" i="6"/>
  <c r="C183" i="6"/>
  <c r="B183" i="6"/>
  <c r="E182" i="6"/>
  <c r="D182" i="6"/>
  <c r="C182" i="6"/>
  <c r="B182" i="6"/>
  <c r="E181" i="6"/>
  <c r="D181" i="6"/>
  <c r="C181" i="6"/>
  <c r="B181" i="6"/>
  <c r="E180" i="6"/>
  <c r="D180" i="6"/>
  <c r="C180" i="6"/>
  <c r="B180" i="6"/>
  <c r="E179" i="6"/>
  <c r="D179" i="6"/>
  <c r="C179" i="6"/>
  <c r="B179" i="6"/>
  <c r="E178" i="6"/>
  <c r="D178" i="6"/>
  <c r="C178" i="6"/>
  <c r="B178" i="6"/>
  <c r="E177" i="6"/>
  <c r="D177" i="6"/>
  <c r="C177" i="6"/>
  <c r="B177" i="6"/>
  <c r="E176" i="6"/>
  <c r="D176" i="6"/>
  <c r="C176" i="6"/>
  <c r="B176" i="6"/>
  <c r="E175" i="6"/>
  <c r="D175" i="6"/>
  <c r="C175" i="6"/>
  <c r="B175" i="6"/>
  <c r="E174" i="6"/>
  <c r="D174" i="6"/>
  <c r="C174" i="6"/>
  <c r="B174" i="6"/>
  <c r="E173" i="6"/>
  <c r="D173" i="6"/>
  <c r="C173" i="6"/>
  <c r="B173" i="6"/>
  <c r="E172" i="6"/>
  <c r="D172" i="6"/>
  <c r="C172" i="6"/>
  <c r="B172" i="6"/>
  <c r="E171" i="6"/>
  <c r="D171" i="6"/>
  <c r="C171" i="6"/>
  <c r="B171" i="6"/>
  <c r="E170" i="6"/>
  <c r="D170" i="6"/>
  <c r="C170" i="6"/>
  <c r="B170" i="6"/>
  <c r="E169" i="6"/>
  <c r="D169" i="6"/>
  <c r="C169" i="6"/>
  <c r="B169" i="6"/>
  <c r="E168" i="6"/>
  <c r="D168" i="6"/>
  <c r="C168" i="6"/>
  <c r="B168" i="6"/>
  <c r="E167" i="6"/>
  <c r="D167" i="6"/>
  <c r="C167" i="6"/>
  <c r="B167" i="6"/>
  <c r="E166" i="6"/>
  <c r="D166" i="6"/>
  <c r="C166" i="6"/>
  <c r="B166" i="6"/>
  <c r="E165" i="6"/>
  <c r="D165" i="6"/>
  <c r="C165" i="6"/>
  <c r="B165" i="6"/>
  <c r="E164" i="6"/>
  <c r="D164" i="6"/>
  <c r="C164" i="6"/>
  <c r="B164" i="6"/>
  <c r="E163" i="6"/>
  <c r="D163" i="6"/>
  <c r="C163" i="6"/>
  <c r="B163" i="6"/>
  <c r="E162" i="6"/>
  <c r="D162" i="6"/>
  <c r="C162" i="6"/>
  <c r="B162" i="6"/>
  <c r="E161" i="6"/>
  <c r="D161" i="6"/>
  <c r="C161" i="6"/>
  <c r="B161" i="6"/>
  <c r="E160" i="6"/>
  <c r="D160" i="6"/>
  <c r="C160" i="6"/>
  <c r="B160" i="6"/>
  <c r="E159" i="6"/>
  <c r="D159" i="6"/>
  <c r="C159" i="6"/>
  <c r="B159" i="6"/>
  <c r="E158" i="6"/>
  <c r="D158" i="6"/>
  <c r="C158" i="6"/>
  <c r="B158" i="6"/>
  <c r="E157" i="6"/>
  <c r="D157" i="6"/>
  <c r="C157" i="6"/>
  <c r="B157" i="6"/>
  <c r="E156" i="6"/>
  <c r="D156" i="6"/>
  <c r="C156" i="6"/>
  <c r="B156" i="6"/>
  <c r="E155" i="6"/>
  <c r="D155" i="6"/>
  <c r="C155" i="6"/>
  <c r="B155" i="6"/>
  <c r="E154" i="6"/>
  <c r="D154" i="6"/>
  <c r="C154" i="6"/>
  <c r="B154" i="6"/>
  <c r="E153" i="6"/>
  <c r="D153" i="6"/>
  <c r="C153" i="6"/>
  <c r="B153" i="6"/>
  <c r="E152" i="6"/>
  <c r="D152" i="6"/>
  <c r="C152" i="6"/>
  <c r="B152" i="6"/>
  <c r="E151" i="6"/>
  <c r="D151" i="6"/>
  <c r="C151" i="6"/>
  <c r="B151" i="6"/>
  <c r="E150" i="6"/>
  <c r="D150" i="6"/>
  <c r="C150" i="6"/>
  <c r="B150" i="6"/>
  <c r="E149" i="6"/>
  <c r="D149" i="6"/>
  <c r="C149" i="6"/>
  <c r="B149" i="6"/>
  <c r="E148" i="6"/>
  <c r="D148" i="6"/>
  <c r="C148" i="6"/>
  <c r="B148" i="6"/>
  <c r="E147" i="6"/>
  <c r="D147" i="6"/>
  <c r="C147" i="6"/>
  <c r="B147" i="6"/>
  <c r="E146" i="6"/>
  <c r="D146" i="6"/>
  <c r="C146" i="6"/>
  <c r="B146" i="6"/>
  <c r="E145" i="6"/>
  <c r="D145" i="6"/>
  <c r="C145" i="6"/>
  <c r="B145" i="6"/>
  <c r="E144" i="6"/>
  <c r="D144" i="6"/>
  <c r="C144" i="6"/>
  <c r="B144" i="6"/>
  <c r="E143" i="6"/>
  <c r="D143" i="6"/>
  <c r="C143" i="6"/>
  <c r="B143" i="6"/>
  <c r="E142" i="6"/>
  <c r="D142" i="6"/>
  <c r="C142" i="6"/>
  <c r="B142" i="6"/>
  <c r="E141" i="6"/>
  <c r="D141" i="6"/>
  <c r="C141" i="6"/>
  <c r="B141" i="6"/>
  <c r="E140" i="6"/>
  <c r="D140" i="6"/>
  <c r="C140" i="6"/>
  <c r="B140" i="6"/>
  <c r="E139" i="6"/>
  <c r="D139" i="6"/>
  <c r="C139" i="6"/>
  <c r="B139" i="6"/>
  <c r="E138" i="6"/>
  <c r="D138" i="6"/>
  <c r="C138" i="6"/>
  <c r="B138" i="6"/>
  <c r="E137" i="6"/>
  <c r="D137" i="6"/>
  <c r="C137" i="6"/>
  <c r="B137" i="6"/>
  <c r="E136" i="6"/>
  <c r="D136" i="6"/>
  <c r="C136" i="6"/>
  <c r="B136" i="6"/>
  <c r="E135" i="6"/>
  <c r="D135" i="6"/>
  <c r="C135" i="6"/>
  <c r="B135" i="6"/>
  <c r="E134" i="6"/>
  <c r="D134" i="6"/>
  <c r="C134" i="6"/>
  <c r="B134" i="6"/>
  <c r="E133" i="6"/>
  <c r="D133" i="6"/>
  <c r="C133" i="6"/>
  <c r="B133" i="6"/>
  <c r="E132" i="6"/>
  <c r="D132" i="6"/>
  <c r="C132" i="6"/>
  <c r="B132" i="6"/>
  <c r="E131" i="6"/>
  <c r="D131" i="6"/>
  <c r="C131" i="6"/>
  <c r="B131" i="6"/>
  <c r="E130" i="6"/>
  <c r="D130" i="6"/>
  <c r="C130" i="6"/>
  <c r="B130" i="6"/>
  <c r="E129" i="6"/>
  <c r="D129" i="6"/>
  <c r="C129" i="6"/>
  <c r="B129" i="6"/>
  <c r="E128" i="6"/>
  <c r="D128" i="6"/>
  <c r="C128" i="6"/>
  <c r="B128" i="6"/>
  <c r="E127" i="6"/>
  <c r="D127" i="6"/>
  <c r="C127" i="6"/>
  <c r="B127" i="6"/>
  <c r="E126" i="6"/>
  <c r="D126" i="6"/>
  <c r="C126" i="6"/>
  <c r="B126" i="6"/>
  <c r="E125" i="6"/>
  <c r="D125" i="6"/>
  <c r="C125" i="6"/>
  <c r="B125" i="6"/>
  <c r="E124" i="6"/>
  <c r="D124" i="6"/>
  <c r="C124" i="6"/>
  <c r="B124" i="6"/>
  <c r="E123" i="6"/>
  <c r="D123" i="6"/>
  <c r="C123" i="6"/>
  <c r="B123" i="6"/>
  <c r="E122" i="6"/>
  <c r="D122" i="6"/>
  <c r="C122" i="6"/>
  <c r="B122" i="6"/>
  <c r="E121" i="6"/>
  <c r="D121" i="6"/>
  <c r="C121" i="6"/>
  <c r="B121" i="6"/>
  <c r="E120" i="6"/>
  <c r="D120" i="6"/>
  <c r="C120" i="6"/>
  <c r="B120" i="6"/>
  <c r="E119" i="6"/>
  <c r="D119" i="6"/>
  <c r="C119" i="6"/>
  <c r="B119" i="6"/>
  <c r="E118" i="6"/>
  <c r="D118" i="6"/>
  <c r="C118" i="6"/>
  <c r="B118" i="6"/>
  <c r="E117" i="6"/>
  <c r="D117" i="6"/>
  <c r="C117" i="6"/>
  <c r="B117" i="6"/>
  <c r="E116" i="6"/>
  <c r="D116" i="6"/>
  <c r="C116" i="6"/>
  <c r="B116" i="6"/>
  <c r="E115" i="6"/>
  <c r="D115" i="6"/>
  <c r="C115" i="6"/>
  <c r="B115" i="6"/>
  <c r="E114" i="6"/>
  <c r="D114" i="6"/>
  <c r="C114" i="6"/>
  <c r="B114" i="6"/>
  <c r="E113" i="6"/>
  <c r="D113" i="6"/>
  <c r="C113" i="6"/>
  <c r="B113" i="6"/>
  <c r="E112" i="6"/>
  <c r="D112" i="6"/>
  <c r="C112" i="6"/>
  <c r="B112" i="6"/>
  <c r="E111" i="6"/>
  <c r="D111" i="6"/>
  <c r="C111" i="6"/>
  <c r="B111" i="6"/>
  <c r="E110" i="6"/>
  <c r="D110" i="6"/>
  <c r="C110" i="6"/>
  <c r="B110" i="6"/>
  <c r="E109" i="6"/>
  <c r="D109" i="6"/>
  <c r="C109" i="6"/>
  <c r="B109" i="6"/>
  <c r="E108" i="6"/>
  <c r="D108" i="6"/>
  <c r="C108" i="6"/>
  <c r="B108" i="6"/>
  <c r="E107" i="6"/>
  <c r="D107" i="6"/>
  <c r="C107" i="6"/>
  <c r="B107" i="6"/>
  <c r="E106" i="6"/>
  <c r="D106" i="6"/>
  <c r="C106" i="6"/>
  <c r="B106" i="6"/>
  <c r="E105" i="6"/>
  <c r="D105" i="6"/>
  <c r="C105" i="6"/>
  <c r="B105" i="6"/>
  <c r="E104" i="6"/>
  <c r="D104" i="6"/>
  <c r="C104" i="6"/>
  <c r="B104" i="6"/>
  <c r="E103" i="6"/>
  <c r="D103" i="6"/>
  <c r="C103" i="6"/>
  <c r="B103" i="6"/>
  <c r="E102" i="6"/>
  <c r="D102" i="6"/>
  <c r="C102" i="6"/>
  <c r="B102" i="6"/>
  <c r="E101" i="6"/>
  <c r="D101" i="6"/>
  <c r="C101" i="6"/>
  <c r="B101" i="6"/>
  <c r="E100" i="6"/>
  <c r="D100" i="6"/>
  <c r="C100" i="6"/>
  <c r="B100" i="6"/>
  <c r="E99" i="6"/>
  <c r="D99" i="6"/>
  <c r="C99" i="6"/>
  <c r="B99" i="6"/>
  <c r="E98" i="6"/>
  <c r="D98" i="6"/>
  <c r="C98" i="6"/>
  <c r="B98" i="6"/>
  <c r="E97" i="6"/>
  <c r="D97" i="6"/>
  <c r="C97" i="6"/>
  <c r="B97" i="6"/>
  <c r="E96" i="6"/>
  <c r="D96" i="6"/>
  <c r="C96" i="6"/>
  <c r="B96" i="6"/>
  <c r="E95" i="6"/>
  <c r="D95" i="6"/>
  <c r="C95" i="6"/>
  <c r="B95" i="6"/>
  <c r="E94" i="6"/>
  <c r="D94" i="6"/>
  <c r="C94" i="6"/>
  <c r="B94" i="6"/>
  <c r="E93" i="6"/>
  <c r="D93" i="6"/>
  <c r="C93" i="6"/>
  <c r="B93" i="6"/>
  <c r="E92" i="6"/>
  <c r="D92" i="6"/>
  <c r="C92" i="6"/>
  <c r="B92" i="6"/>
  <c r="E91" i="6"/>
  <c r="D91" i="6"/>
  <c r="C91" i="6"/>
  <c r="B91" i="6"/>
  <c r="E90" i="6"/>
  <c r="D90" i="6"/>
  <c r="C90" i="6"/>
  <c r="B90" i="6"/>
  <c r="E89" i="6"/>
  <c r="D89" i="6"/>
  <c r="C89" i="6"/>
  <c r="B89" i="6"/>
  <c r="E88" i="6"/>
  <c r="D88" i="6"/>
  <c r="C88" i="6"/>
  <c r="B88" i="6"/>
  <c r="E87" i="6"/>
  <c r="D87" i="6"/>
  <c r="C87" i="6"/>
  <c r="B87" i="6"/>
  <c r="E86" i="6"/>
  <c r="D86" i="6"/>
  <c r="C86" i="6"/>
  <c r="B86" i="6"/>
  <c r="E85" i="6"/>
  <c r="D85" i="6"/>
  <c r="C85" i="6"/>
  <c r="B85" i="6"/>
  <c r="E84" i="6"/>
  <c r="D84" i="6"/>
  <c r="C84" i="6"/>
  <c r="B84" i="6"/>
  <c r="E83" i="6"/>
  <c r="D83" i="6"/>
  <c r="C83" i="6"/>
  <c r="B83" i="6"/>
  <c r="E82" i="6"/>
  <c r="D82" i="6"/>
  <c r="C82" i="6"/>
  <c r="B82" i="6"/>
  <c r="E81" i="6"/>
  <c r="D81" i="6"/>
  <c r="C81" i="6"/>
  <c r="B81" i="6"/>
  <c r="E80" i="6"/>
  <c r="D80" i="6"/>
  <c r="C80" i="6"/>
  <c r="B80" i="6"/>
  <c r="E79" i="6"/>
  <c r="D79" i="6"/>
  <c r="C79" i="6"/>
  <c r="B79" i="6"/>
  <c r="E78" i="6"/>
  <c r="D78" i="6"/>
  <c r="C78" i="6"/>
  <c r="B78" i="6"/>
  <c r="E77" i="6"/>
  <c r="D77" i="6"/>
  <c r="C77" i="6"/>
  <c r="B77" i="6"/>
  <c r="E76" i="6"/>
  <c r="D76" i="6"/>
  <c r="C76" i="6"/>
  <c r="B76" i="6"/>
  <c r="E75" i="6"/>
  <c r="D75" i="6"/>
  <c r="C75" i="6"/>
  <c r="B75" i="6"/>
  <c r="E74" i="6"/>
  <c r="D74" i="6"/>
  <c r="C74" i="6"/>
  <c r="B74" i="6"/>
  <c r="E73" i="6"/>
  <c r="D73" i="6"/>
  <c r="C73" i="6"/>
  <c r="B73" i="6"/>
  <c r="E72" i="6"/>
  <c r="D72" i="6"/>
  <c r="C72" i="6"/>
  <c r="B72" i="6"/>
  <c r="E71" i="6"/>
  <c r="D71" i="6"/>
  <c r="C71" i="6"/>
  <c r="B71" i="6"/>
  <c r="E70" i="6"/>
  <c r="D70" i="6"/>
  <c r="C70" i="6"/>
  <c r="B70" i="6"/>
  <c r="E69" i="6"/>
  <c r="D69" i="6"/>
  <c r="C69" i="6"/>
  <c r="B69" i="6"/>
  <c r="E68" i="6"/>
  <c r="D68" i="6"/>
  <c r="C68" i="6"/>
  <c r="B68" i="6"/>
  <c r="E67" i="6"/>
  <c r="D67" i="6"/>
  <c r="C67" i="6"/>
  <c r="B67" i="6"/>
  <c r="E66" i="6"/>
  <c r="D66" i="6"/>
  <c r="C66" i="6"/>
  <c r="B66" i="6"/>
  <c r="E65" i="6"/>
  <c r="D65" i="6"/>
  <c r="C65" i="6"/>
  <c r="B65" i="6"/>
  <c r="E64" i="6"/>
  <c r="D64" i="6"/>
  <c r="C64" i="6"/>
  <c r="B64" i="6"/>
  <c r="E63" i="6"/>
  <c r="D63" i="6"/>
  <c r="C63" i="6"/>
  <c r="B63" i="6"/>
  <c r="E62" i="6"/>
  <c r="D62" i="6"/>
  <c r="C62" i="6"/>
  <c r="B62" i="6"/>
  <c r="E61" i="6"/>
  <c r="D61" i="6"/>
  <c r="C61" i="6"/>
  <c r="B61" i="6"/>
  <c r="E60" i="6"/>
  <c r="D60" i="6"/>
  <c r="C60" i="6"/>
  <c r="B60" i="6"/>
  <c r="E59" i="6"/>
  <c r="D59" i="6"/>
  <c r="C59" i="6"/>
  <c r="B59" i="6"/>
  <c r="E58" i="6"/>
  <c r="D58" i="6"/>
  <c r="C58" i="6"/>
  <c r="B58" i="6"/>
  <c r="E57" i="6"/>
  <c r="D57" i="6"/>
  <c r="C57" i="6"/>
  <c r="B57" i="6"/>
  <c r="E56" i="6"/>
  <c r="D56" i="6"/>
  <c r="C56" i="6"/>
  <c r="B56" i="6"/>
  <c r="E55" i="6"/>
  <c r="D55" i="6"/>
  <c r="C55" i="6"/>
  <c r="B55" i="6"/>
  <c r="E54" i="6"/>
  <c r="D54" i="6"/>
  <c r="C54" i="6"/>
  <c r="B54" i="6"/>
  <c r="E53" i="6"/>
  <c r="D53" i="6"/>
  <c r="C53" i="6"/>
  <c r="B53" i="6"/>
  <c r="E52" i="6"/>
  <c r="D52" i="6"/>
  <c r="C52" i="6"/>
  <c r="B52" i="6"/>
  <c r="E51" i="6"/>
  <c r="D51" i="6"/>
  <c r="C51" i="6"/>
  <c r="B51" i="6"/>
  <c r="E50" i="6"/>
  <c r="D50" i="6"/>
  <c r="C50" i="6"/>
  <c r="B50" i="6"/>
  <c r="E49" i="6"/>
  <c r="D49" i="6"/>
  <c r="C49" i="6"/>
  <c r="B49" i="6"/>
  <c r="E48" i="6"/>
  <c r="D48" i="6"/>
  <c r="C48" i="6"/>
  <c r="B48" i="6"/>
  <c r="E47" i="6"/>
  <c r="D47" i="6"/>
  <c r="C47" i="6"/>
  <c r="B47" i="6"/>
  <c r="E46" i="6"/>
  <c r="D46" i="6"/>
  <c r="C46" i="6"/>
  <c r="B46" i="6"/>
  <c r="E45" i="6"/>
  <c r="D45" i="6"/>
  <c r="C45" i="6"/>
  <c r="B45" i="6"/>
  <c r="E44" i="6"/>
  <c r="D44" i="6"/>
  <c r="C44" i="6"/>
  <c r="B44" i="6"/>
  <c r="E43" i="6"/>
  <c r="D43" i="6"/>
  <c r="C43" i="6"/>
  <c r="B43" i="6"/>
  <c r="E42" i="6"/>
  <c r="D42" i="6"/>
  <c r="C42" i="6"/>
  <c r="B42" i="6"/>
  <c r="E41" i="6"/>
  <c r="D41" i="6"/>
  <c r="C41" i="6"/>
  <c r="B41" i="6"/>
  <c r="E40" i="6"/>
  <c r="D40" i="6"/>
  <c r="C40" i="6"/>
  <c r="B40" i="6"/>
  <c r="E39" i="6"/>
  <c r="D39" i="6"/>
  <c r="C39" i="6"/>
  <c r="B39" i="6"/>
  <c r="E38" i="6"/>
  <c r="D38" i="6"/>
  <c r="C38" i="6"/>
  <c r="B38" i="6"/>
  <c r="E37" i="6"/>
  <c r="D37" i="6"/>
  <c r="C37" i="6"/>
  <c r="B37" i="6"/>
  <c r="E36" i="6"/>
  <c r="D36" i="6"/>
  <c r="C36" i="6"/>
  <c r="B36" i="6"/>
  <c r="E35" i="6"/>
  <c r="D35" i="6"/>
  <c r="C35" i="6"/>
  <c r="B35" i="6"/>
  <c r="E34" i="6"/>
  <c r="D34" i="6"/>
  <c r="C34" i="6"/>
  <c r="B34" i="6"/>
  <c r="E33" i="6"/>
  <c r="D33" i="6"/>
  <c r="C33" i="6"/>
  <c r="B33" i="6"/>
  <c r="E32" i="6"/>
  <c r="D32" i="6"/>
  <c r="C32" i="6"/>
  <c r="B32" i="6"/>
  <c r="E31" i="6"/>
  <c r="D31" i="6"/>
  <c r="C31" i="6"/>
  <c r="B31" i="6"/>
  <c r="E30" i="6"/>
  <c r="D30" i="6"/>
  <c r="C30" i="6"/>
  <c r="B30" i="6"/>
  <c r="E29" i="6"/>
  <c r="D29" i="6"/>
  <c r="C29" i="6"/>
  <c r="B29" i="6"/>
  <c r="E28" i="6"/>
  <c r="D28" i="6"/>
  <c r="C28" i="6"/>
  <c r="B28" i="6"/>
  <c r="E27" i="6"/>
  <c r="D27" i="6"/>
  <c r="C27" i="6"/>
  <c r="B27" i="6"/>
  <c r="E26" i="6"/>
  <c r="D26" i="6"/>
  <c r="C26" i="6"/>
  <c r="B26" i="6"/>
  <c r="E25" i="6"/>
  <c r="D25" i="6"/>
  <c r="C25" i="6"/>
  <c r="B25" i="6"/>
  <c r="E24" i="6"/>
  <c r="D24" i="6"/>
  <c r="C24" i="6"/>
  <c r="B24" i="6"/>
  <c r="E23" i="6"/>
  <c r="D23" i="6"/>
  <c r="C23" i="6"/>
  <c r="B23" i="6"/>
  <c r="E22" i="6"/>
  <c r="D22" i="6"/>
  <c r="C22" i="6"/>
  <c r="B22" i="6"/>
  <c r="E21" i="6"/>
  <c r="D21" i="6"/>
  <c r="C21" i="6"/>
  <c r="B21" i="6"/>
  <c r="E20" i="6"/>
  <c r="D20" i="6"/>
  <c r="C20" i="6"/>
  <c r="B20" i="6"/>
  <c r="E19" i="6"/>
  <c r="D19" i="6"/>
  <c r="C19" i="6"/>
  <c r="B19" i="6"/>
  <c r="E18" i="6"/>
  <c r="D18" i="6"/>
  <c r="C18" i="6"/>
  <c r="B18" i="6"/>
  <c r="E17" i="6"/>
  <c r="D17" i="6"/>
  <c r="C17" i="6"/>
  <c r="B17" i="6"/>
  <c r="E16" i="6"/>
  <c r="D16" i="6"/>
  <c r="C16" i="6"/>
  <c r="B16" i="6"/>
  <c r="E15" i="6"/>
  <c r="D15" i="6"/>
  <c r="C15" i="6"/>
  <c r="B15" i="6"/>
  <c r="E14" i="6"/>
  <c r="D14" i="6"/>
  <c r="C14" i="6"/>
  <c r="B14" i="6"/>
  <c r="E13" i="6"/>
  <c r="D13" i="6"/>
  <c r="C13" i="6"/>
  <c r="B13" i="6"/>
  <c r="E12" i="6"/>
  <c r="D12" i="6"/>
  <c r="C12" i="6"/>
  <c r="B12" i="6"/>
  <c r="E11" i="6"/>
  <c r="D11" i="6"/>
  <c r="C11" i="6"/>
  <c r="B11" i="6"/>
  <c r="E10" i="6"/>
  <c r="D10" i="6"/>
  <c r="C10" i="6"/>
  <c r="B10" i="6"/>
  <c r="E9" i="6"/>
  <c r="D9" i="6"/>
  <c r="C9" i="6"/>
  <c r="B9" i="6"/>
  <c r="E8" i="6"/>
  <c r="D8" i="6"/>
  <c r="C8" i="6"/>
  <c r="B8" i="6"/>
  <c r="E207" i="5"/>
  <c r="D207" i="5"/>
  <c r="C207" i="5"/>
  <c r="B207" i="5"/>
  <c r="E206" i="5"/>
  <c r="D206" i="5"/>
  <c r="C206" i="5"/>
  <c r="B206" i="5"/>
  <c r="E205" i="5"/>
  <c r="D205" i="5"/>
  <c r="C205" i="5"/>
  <c r="B205" i="5"/>
  <c r="E204" i="5"/>
  <c r="D204" i="5"/>
  <c r="C204" i="5"/>
  <c r="B204" i="5"/>
  <c r="E203" i="5"/>
  <c r="D203" i="5"/>
  <c r="C203" i="5"/>
  <c r="B203" i="5"/>
  <c r="E202" i="5"/>
  <c r="D202" i="5"/>
  <c r="C202" i="5"/>
  <c r="B202" i="5"/>
  <c r="E201" i="5"/>
  <c r="D201" i="5"/>
  <c r="C201" i="5"/>
  <c r="B201" i="5"/>
  <c r="E200" i="5"/>
  <c r="D200" i="5"/>
  <c r="C200" i="5"/>
  <c r="B200" i="5"/>
  <c r="E199" i="5"/>
  <c r="D199" i="5"/>
  <c r="C199" i="5"/>
  <c r="B199" i="5"/>
  <c r="E198" i="5"/>
  <c r="D198" i="5"/>
  <c r="C198" i="5"/>
  <c r="B198" i="5"/>
  <c r="E197" i="5"/>
  <c r="D197" i="5"/>
  <c r="C197" i="5"/>
  <c r="B197" i="5"/>
  <c r="E196" i="5"/>
  <c r="D196" i="5"/>
  <c r="C196" i="5"/>
  <c r="B196" i="5"/>
  <c r="E195" i="5"/>
  <c r="D195" i="5"/>
  <c r="C195" i="5"/>
  <c r="B195" i="5"/>
  <c r="E194" i="5"/>
  <c r="D194" i="5"/>
  <c r="C194" i="5"/>
  <c r="B194" i="5"/>
  <c r="E193" i="5"/>
  <c r="D193" i="5"/>
  <c r="C193" i="5"/>
  <c r="B193" i="5"/>
  <c r="E192" i="5"/>
  <c r="D192" i="5"/>
  <c r="C192" i="5"/>
  <c r="B192" i="5"/>
  <c r="E191" i="5"/>
  <c r="D191" i="5"/>
  <c r="C191" i="5"/>
  <c r="B191" i="5"/>
  <c r="E190" i="5"/>
  <c r="D190" i="5"/>
  <c r="C190" i="5"/>
  <c r="B190" i="5"/>
  <c r="E189" i="5"/>
  <c r="D189" i="5"/>
  <c r="C189" i="5"/>
  <c r="B189" i="5"/>
  <c r="E188" i="5"/>
  <c r="D188" i="5"/>
  <c r="C188" i="5"/>
  <c r="B188" i="5"/>
  <c r="E187" i="5"/>
  <c r="D187" i="5"/>
  <c r="C187" i="5"/>
  <c r="B187" i="5"/>
  <c r="E186" i="5"/>
  <c r="D186" i="5"/>
  <c r="C186" i="5"/>
  <c r="B186" i="5"/>
  <c r="E185" i="5"/>
  <c r="D185" i="5"/>
  <c r="C185" i="5"/>
  <c r="B185" i="5"/>
  <c r="E184" i="5"/>
  <c r="D184" i="5"/>
  <c r="C184" i="5"/>
  <c r="B184" i="5"/>
  <c r="E183" i="5"/>
  <c r="D183" i="5"/>
  <c r="C183" i="5"/>
  <c r="B183" i="5"/>
  <c r="E182" i="5"/>
  <c r="D182" i="5"/>
  <c r="C182" i="5"/>
  <c r="B182" i="5"/>
  <c r="E181" i="5"/>
  <c r="D181" i="5"/>
  <c r="C181" i="5"/>
  <c r="B181" i="5"/>
  <c r="E180" i="5"/>
  <c r="D180" i="5"/>
  <c r="C180" i="5"/>
  <c r="B180" i="5"/>
  <c r="E179" i="5"/>
  <c r="D179" i="5"/>
  <c r="C179" i="5"/>
  <c r="B179" i="5"/>
  <c r="E178" i="5"/>
  <c r="D178" i="5"/>
  <c r="C178" i="5"/>
  <c r="B178" i="5"/>
  <c r="E177" i="5"/>
  <c r="D177" i="5"/>
  <c r="C177" i="5"/>
  <c r="B177" i="5"/>
  <c r="E176" i="5"/>
  <c r="D176" i="5"/>
  <c r="C176" i="5"/>
  <c r="B176" i="5"/>
  <c r="E175" i="5"/>
  <c r="D175" i="5"/>
  <c r="C175" i="5"/>
  <c r="B175" i="5"/>
  <c r="E174" i="5"/>
  <c r="D174" i="5"/>
  <c r="C174" i="5"/>
  <c r="B174" i="5"/>
  <c r="E173" i="5"/>
  <c r="D173" i="5"/>
  <c r="C173" i="5"/>
  <c r="B173" i="5"/>
  <c r="E172" i="5"/>
  <c r="D172" i="5"/>
  <c r="C172" i="5"/>
  <c r="B172" i="5"/>
  <c r="E171" i="5"/>
  <c r="D171" i="5"/>
  <c r="C171" i="5"/>
  <c r="B171" i="5"/>
  <c r="E170" i="5"/>
  <c r="D170" i="5"/>
  <c r="C170" i="5"/>
  <c r="B170" i="5"/>
  <c r="E169" i="5"/>
  <c r="D169" i="5"/>
  <c r="C169" i="5"/>
  <c r="B169" i="5"/>
  <c r="E168" i="5"/>
  <c r="D168" i="5"/>
  <c r="C168" i="5"/>
  <c r="B168" i="5"/>
  <c r="E167" i="5"/>
  <c r="D167" i="5"/>
  <c r="C167" i="5"/>
  <c r="B167" i="5"/>
  <c r="E166" i="5"/>
  <c r="D166" i="5"/>
  <c r="C166" i="5"/>
  <c r="B166" i="5"/>
  <c r="E165" i="5"/>
  <c r="D165" i="5"/>
  <c r="C165" i="5"/>
  <c r="B165" i="5"/>
  <c r="E164" i="5"/>
  <c r="D164" i="5"/>
  <c r="C164" i="5"/>
  <c r="B164" i="5"/>
  <c r="E163" i="5"/>
  <c r="D163" i="5"/>
  <c r="C163" i="5"/>
  <c r="B163" i="5"/>
  <c r="E162" i="5"/>
  <c r="D162" i="5"/>
  <c r="C162" i="5"/>
  <c r="B162" i="5"/>
  <c r="E161" i="5"/>
  <c r="D161" i="5"/>
  <c r="C161" i="5"/>
  <c r="B161" i="5"/>
  <c r="E160" i="5"/>
  <c r="D160" i="5"/>
  <c r="C160" i="5"/>
  <c r="B160" i="5"/>
  <c r="E159" i="5"/>
  <c r="D159" i="5"/>
  <c r="C159" i="5"/>
  <c r="B159" i="5"/>
  <c r="E158" i="5"/>
  <c r="D158" i="5"/>
  <c r="C158" i="5"/>
  <c r="B158" i="5"/>
  <c r="E157" i="5"/>
  <c r="D157" i="5"/>
  <c r="C157" i="5"/>
  <c r="B157" i="5"/>
  <c r="E156" i="5"/>
  <c r="D156" i="5"/>
  <c r="C156" i="5"/>
  <c r="B156" i="5"/>
  <c r="E155" i="5"/>
  <c r="D155" i="5"/>
  <c r="C155" i="5"/>
  <c r="B155" i="5"/>
  <c r="E154" i="5"/>
  <c r="D154" i="5"/>
  <c r="C154" i="5"/>
  <c r="B154" i="5"/>
  <c r="E153" i="5"/>
  <c r="D153" i="5"/>
  <c r="C153" i="5"/>
  <c r="B153" i="5"/>
  <c r="E152" i="5"/>
  <c r="D152" i="5"/>
  <c r="C152" i="5"/>
  <c r="B152" i="5"/>
  <c r="E151" i="5"/>
  <c r="D151" i="5"/>
  <c r="C151" i="5"/>
  <c r="B151" i="5"/>
  <c r="E150" i="5"/>
  <c r="D150" i="5"/>
  <c r="C150" i="5"/>
  <c r="B150" i="5"/>
  <c r="E149" i="5"/>
  <c r="D149" i="5"/>
  <c r="C149" i="5"/>
  <c r="B149" i="5"/>
  <c r="E148" i="5"/>
  <c r="D148" i="5"/>
  <c r="C148" i="5"/>
  <c r="B148" i="5"/>
  <c r="E147" i="5"/>
  <c r="D147" i="5"/>
  <c r="C147" i="5"/>
  <c r="B147" i="5"/>
  <c r="E146" i="5"/>
  <c r="D146" i="5"/>
  <c r="C146" i="5"/>
  <c r="B146" i="5"/>
  <c r="E145" i="5"/>
  <c r="D145" i="5"/>
  <c r="C145" i="5"/>
  <c r="B145" i="5"/>
  <c r="E144" i="5"/>
  <c r="D144" i="5"/>
  <c r="C144" i="5"/>
  <c r="B144" i="5"/>
  <c r="E143" i="5"/>
  <c r="D143" i="5"/>
  <c r="C143" i="5"/>
  <c r="B143" i="5"/>
  <c r="E142" i="5"/>
  <c r="D142" i="5"/>
  <c r="C142" i="5"/>
  <c r="B142" i="5"/>
  <c r="E141" i="5"/>
  <c r="D141" i="5"/>
  <c r="C141" i="5"/>
  <c r="B141" i="5"/>
  <c r="E140" i="5"/>
  <c r="D140" i="5"/>
  <c r="C140" i="5"/>
  <c r="B140" i="5"/>
  <c r="E139" i="5"/>
  <c r="D139" i="5"/>
  <c r="C139" i="5"/>
  <c r="B139" i="5"/>
  <c r="E138" i="5"/>
  <c r="D138" i="5"/>
  <c r="C138" i="5"/>
  <c r="B138" i="5"/>
  <c r="E137" i="5"/>
  <c r="D137" i="5"/>
  <c r="C137" i="5"/>
  <c r="B137" i="5"/>
  <c r="E136" i="5"/>
  <c r="D136" i="5"/>
  <c r="C136" i="5"/>
  <c r="B136" i="5"/>
  <c r="E135" i="5"/>
  <c r="D135" i="5"/>
  <c r="C135" i="5"/>
  <c r="B135" i="5"/>
  <c r="E134" i="5"/>
  <c r="D134" i="5"/>
  <c r="C134" i="5"/>
  <c r="B134" i="5"/>
  <c r="E133" i="5"/>
  <c r="D133" i="5"/>
  <c r="C133" i="5"/>
  <c r="B133" i="5"/>
  <c r="E132" i="5"/>
  <c r="D132" i="5"/>
  <c r="C132" i="5"/>
  <c r="B132" i="5"/>
  <c r="E131" i="5"/>
  <c r="D131" i="5"/>
  <c r="C131" i="5"/>
  <c r="B131" i="5"/>
  <c r="E130" i="5"/>
  <c r="D130" i="5"/>
  <c r="C130" i="5"/>
  <c r="B130" i="5"/>
  <c r="E129" i="5"/>
  <c r="D129" i="5"/>
  <c r="C129" i="5"/>
  <c r="B129" i="5"/>
  <c r="E128" i="5"/>
  <c r="D128" i="5"/>
  <c r="C128" i="5"/>
  <c r="B128" i="5"/>
  <c r="E127" i="5"/>
  <c r="D127" i="5"/>
  <c r="C127" i="5"/>
  <c r="B127" i="5"/>
  <c r="E126" i="5"/>
  <c r="D126" i="5"/>
  <c r="C126" i="5"/>
  <c r="B126" i="5"/>
  <c r="E125" i="5"/>
  <c r="D125" i="5"/>
  <c r="C125" i="5"/>
  <c r="B125" i="5"/>
  <c r="E124" i="5"/>
  <c r="D124" i="5"/>
  <c r="C124" i="5"/>
  <c r="B124" i="5"/>
  <c r="E123" i="5"/>
  <c r="D123" i="5"/>
  <c r="C123" i="5"/>
  <c r="B123" i="5"/>
  <c r="E122" i="5"/>
  <c r="D122" i="5"/>
  <c r="C122" i="5"/>
  <c r="B122" i="5"/>
  <c r="E121" i="5"/>
  <c r="D121" i="5"/>
  <c r="C121" i="5"/>
  <c r="B121" i="5"/>
  <c r="E120" i="5"/>
  <c r="D120" i="5"/>
  <c r="C120" i="5"/>
  <c r="B120" i="5"/>
  <c r="E119" i="5"/>
  <c r="D119" i="5"/>
  <c r="C119" i="5"/>
  <c r="B119" i="5"/>
  <c r="E118" i="5"/>
  <c r="D118" i="5"/>
  <c r="C118" i="5"/>
  <c r="B118" i="5"/>
  <c r="E117" i="5"/>
  <c r="D117" i="5"/>
  <c r="C117" i="5"/>
  <c r="B117" i="5"/>
  <c r="E116" i="5"/>
  <c r="D116" i="5"/>
  <c r="C116" i="5"/>
  <c r="B116" i="5"/>
  <c r="E115" i="5"/>
  <c r="D115" i="5"/>
  <c r="C115" i="5"/>
  <c r="B115" i="5"/>
  <c r="E114" i="5"/>
  <c r="D114" i="5"/>
  <c r="C114" i="5"/>
  <c r="B114" i="5"/>
  <c r="E113" i="5"/>
  <c r="D113" i="5"/>
  <c r="C113" i="5"/>
  <c r="B113" i="5"/>
  <c r="E112" i="5"/>
  <c r="D112" i="5"/>
  <c r="C112" i="5"/>
  <c r="B112" i="5"/>
  <c r="E111" i="5"/>
  <c r="D111" i="5"/>
  <c r="C111" i="5"/>
  <c r="B111" i="5"/>
  <c r="E110" i="5"/>
  <c r="D110" i="5"/>
  <c r="C110" i="5"/>
  <c r="B110" i="5"/>
  <c r="E109" i="5"/>
  <c r="D109" i="5"/>
  <c r="C109" i="5"/>
  <c r="B109" i="5"/>
  <c r="E108" i="5"/>
  <c r="D108" i="5"/>
  <c r="C108" i="5"/>
  <c r="B108" i="5"/>
  <c r="E107" i="5"/>
  <c r="D107" i="5"/>
  <c r="C107" i="5"/>
  <c r="B107" i="5"/>
  <c r="E106" i="5"/>
  <c r="D106" i="5"/>
  <c r="C106" i="5"/>
  <c r="B106" i="5"/>
  <c r="E105" i="5"/>
  <c r="D105" i="5"/>
  <c r="C105" i="5"/>
  <c r="B105" i="5"/>
  <c r="E104" i="5"/>
  <c r="D104" i="5"/>
  <c r="C104" i="5"/>
  <c r="B104" i="5"/>
  <c r="E103" i="5"/>
  <c r="D103" i="5"/>
  <c r="C103" i="5"/>
  <c r="B103" i="5"/>
  <c r="E102" i="5"/>
  <c r="D102" i="5"/>
  <c r="C102" i="5"/>
  <c r="B102" i="5"/>
  <c r="E101" i="5"/>
  <c r="D101" i="5"/>
  <c r="C101" i="5"/>
  <c r="B101" i="5"/>
  <c r="E100" i="5"/>
  <c r="D100" i="5"/>
  <c r="C100" i="5"/>
  <c r="B100" i="5"/>
  <c r="E99" i="5"/>
  <c r="D99" i="5"/>
  <c r="C99" i="5"/>
  <c r="B99" i="5"/>
  <c r="E98" i="5"/>
  <c r="D98" i="5"/>
  <c r="C98" i="5"/>
  <c r="B98" i="5"/>
  <c r="E97" i="5"/>
  <c r="D97" i="5"/>
  <c r="C97" i="5"/>
  <c r="B97" i="5"/>
  <c r="E96" i="5"/>
  <c r="D96" i="5"/>
  <c r="C96" i="5"/>
  <c r="B96" i="5"/>
  <c r="E95" i="5"/>
  <c r="D95" i="5"/>
  <c r="C95" i="5"/>
  <c r="B95" i="5"/>
  <c r="E94" i="5"/>
  <c r="D94" i="5"/>
  <c r="C94" i="5"/>
  <c r="B94" i="5"/>
  <c r="E93" i="5"/>
  <c r="D93" i="5"/>
  <c r="C93" i="5"/>
  <c r="B93" i="5"/>
  <c r="E92" i="5"/>
  <c r="D92" i="5"/>
  <c r="C92" i="5"/>
  <c r="B92" i="5"/>
  <c r="E91" i="5"/>
  <c r="D91" i="5"/>
  <c r="C91" i="5"/>
  <c r="B91" i="5"/>
  <c r="E90" i="5"/>
  <c r="D90" i="5"/>
  <c r="C90" i="5"/>
  <c r="B90" i="5"/>
  <c r="E89" i="5"/>
  <c r="D89" i="5"/>
  <c r="C89" i="5"/>
  <c r="B89" i="5"/>
  <c r="E88" i="5"/>
  <c r="D88" i="5"/>
  <c r="C88" i="5"/>
  <c r="B88" i="5"/>
  <c r="E87" i="5"/>
  <c r="D87" i="5"/>
  <c r="C87" i="5"/>
  <c r="B87" i="5"/>
  <c r="E86" i="5"/>
  <c r="D86" i="5"/>
  <c r="C86" i="5"/>
  <c r="B86" i="5"/>
  <c r="E85" i="5"/>
  <c r="D85" i="5"/>
  <c r="C85" i="5"/>
  <c r="B85" i="5"/>
  <c r="E84" i="5"/>
  <c r="D84" i="5"/>
  <c r="C84" i="5"/>
  <c r="B84" i="5"/>
  <c r="E83" i="5"/>
  <c r="D83" i="5"/>
  <c r="C83" i="5"/>
  <c r="B83" i="5"/>
  <c r="E82" i="5"/>
  <c r="D82" i="5"/>
  <c r="C82" i="5"/>
  <c r="B82" i="5"/>
  <c r="E81" i="5"/>
  <c r="D81" i="5"/>
  <c r="C81" i="5"/>
  <c r="B81" i="5"/>
  <c r="E80" i="5"/>
  <c r="D80" i="5"/>
  <c r="C80" i="5"/>
  <c r="B80" i="5"/>
  <c r="E79" i="5"/>
  <c r="D79" i="5"/>
  <c r="C79" i="5"/>
  <c r="B79" i="5"/>
  <c r="E78" i="5"/>
  <c r="D78" i="5"/>
  <c r="C78" i="5"/>
  <c r="B78" i="5"/>
  <c r="E77" i="5"/>
  <c r="D77" i="5"/>
  <c r="C77" i="5"/>
  <c r="B77" i="5"/>
  <c r="E76" i="5"/>
  <c r="D76" i="5"/>
  <c r="C76" i="5"/>
  <c r="B76" i="5"/>
  <c r="E75" i="5"/>
  <c r="D75" i="5"/>
  <c r="C75" i="5"/>
  <c r="B75" i="5"/>
  <c r="E74" i="5"/>
  <c r="D74" i="5"/>
  <c r="C74" i="5"/>
  <c r="B74" i="5"/>
  <c r="E73" i="5"/>
  <c r="D73" i="5"/>
  <c r="C73" i="5"/>
  <c r="B73" i="5"/>
  <c r="E72" i="5"/>
  <c r="D72" i="5"/>
  <c r="C72" i="5"/>
  <c r="B72" i="5"/>
  <c r="E71" i="5"/>
  <c r="D71" i="5"/>
  <c r="C71" i="5"/>
  <c r="B71" i="5"/>
  <c r="E70" i="5"/>
  <c r="D70" i="5"/>
  <c r="C70" i="5"/>
  <c r="B70" i="5"/>
  <c r="E69" i="5"/>
  <c r="D69" i="5"/>
  <c r="C69" i="5"/>
  <c r="B69" i="5"/>
  <c r="E68" i="5"/>
  <c r="D68" i="5"/>
  <c r="C68" i="5"/>
  <c r="B68" i="5"/>
  <c r="E67" i="5"/>
  <c r="D67" i="5"/>
  <c r="C67" i="5"/>
  <c r="B67" i="5"/>
  <c r="E66" i="5"/>
  <c r="D66" i="5"/>
  <c r="C66" i="5"/>
  <c r="B66" i="5"/>
  <c r="E65" i="5"/>
  <c r="D65" i="5"/>
  <c r="C65" i="5"/>
  <c r="B65" i="5"/>
  <c r="E64" i="5"/>
  <c r="D64" i="5"/>
  <c r="C64" i="5"/>
  <c r="B64" i="5"/>
  <c r="E63" i="5"/>
  <c r="D63" i="5"/>
  <c r="C63" i="5"/>
  <c r="B63" i="5"/>
  <c r="E62" i="5"/>
  <c r="D62" i="5"/>
  <c r="C62" i="5"/>
  <c r="B62" i="5"/>
  <c r="E61" i="5"/>
  <c r="D61" i="5"/>
  <c r="C61" i="5"/>
  <c r="B61" i="5"/>
  <c r="E60" i="5"/>
  <c r="D60" i="5"/>
  <c r="C60" i="5"/>
  <c r="B60" i="5"/>
  <c r="E59" i="5"/>
  <c r="D59" i="5"/>
  <c r="C59" i="5"/>
  <c r="B59" i="5"/>
  <c r="E58" i="5"/>
  <c r="D58" i="5"/>
  <c r="C58" i="5"/>
  <c r="B58" i="5"/>
  <c r="E57" i="5"/>
  <c r="D57" i="5"/>
  <c r="C57" i="5"/>
  <c r="B57" i="5"/>
  <c r="E56" i="5"/>
  <c r="D56" i="5"/>
  <c r="C56" i="5"/>
  <c r="B56" i="5"/>
  <c r="E55" i="5"/>
  <c r="D55" i="5"/>
  <c r="C55" i="5"/>
  <c r="B55" i="5"/>
  <c r="E54" i="5"/>
  <c r="D54" i="5"/>
  <c r="C54" i="5"/>
  <c r="B54" i="5"/>
  <c r="E53" i="5"/>
  <c r="D53" i="5"/>
  <c r="C53" i="5"/>
  <c r="B53" i="5"/>
  <c r="E52" i="5"/>
  <c r="D52" i="5"/>
  <c r="C52" i="5"/>
  <c r="B52" i="5"/>
  <c r="E51" i="5"/>
  <c r="D51" i="5"/>
  <c r="C51" i="5"/>
  <c r="B51" i="5"/>
  <c r="E50" i="5"/>
  <c r="D50" i="5"/>
  <c r="C50" i="5"/>
  <c r="B50" i="5"/>
  <c r="E49" i="5"/>
  <c r="D49" i="5"/>
  <c r="C49" i="5"/>
  <c r="B49" i="5"/>
  <c r="E48" i="5"/>
  <c r="D48" i="5"/>
  <c r="C48" i="5"/>
  <c r="B48" i="5"/>
  <c r="E47" i="5"/>
  <c r="D47" i="5"/>
  <c r="C47" i="5"/>
  <c r="B47" i="5"/>
  <c r="E46" i="5"/>
  <c r="D46" i="5"/>
  <c r="C46" i="5"/>
  <c r="B46" i="5"/>
  <c r="E45" i="5"/>
  <c r="D45" i="5"/>
  <c r="C45" i="5"/>
  <c r="B45" i="5"/>
  <c r="E44" i="5"/>
  <c r="D44" i="5"/>
  <c r="C44" i="5"/>
  <c r="B44" i="5"/>
  <c r="E43" i="5"/>
  <c r="D43" i="5"/>
  <c r="C43" i="5"/>
  <c r="B43" i="5"/>
  <c r="E42" i="5"/>
  <c r="D42" i="5"/>
  <c r="C42" i="5"/>
  <c r="B42" i="5"/>
  <c r="E41" i="5"/>
  <c r="D41" i="5"/>
  <c r="C41" i="5"/>
  <c r="B41" i="5"/>
  <c r="E40" i="5"/>
  <c r="D40" i="5"/>
  <c r="C40" i="5"/>
  <c r="B40" i="5"/>
  <c r="E39" i="5"/>
  <c r="D39" i="5"/>
  <c r="C39" i="5"/>
  <c r="B39" i="5"/>
  <c r="E38" i="5"/>
  <c r="D38" i="5"/>
  <c r="C38" i="5"/>
  <c r="B38" i="5"/>
  <c r="E37" i="5"/>
  <c r="D37" i="5"/>
  <c r="C37" i="5"/>
  <c r="B37" i="5"/>
  <c r="E36" i="5"/>
  <c r="D36" i="5"/>
  <c r="C36" i="5"/>
  <c r="B36" i="5"/>
  <c r="E35" i="5"/>
  <c r="D35" i="5"/>
  <c r="C35" i="5"/>
  <c r="B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E28" i="5"/>
  <c r="D28" i="5"/>
  <c r="C28" i="5"/>
  <c r="B28" i="5"/>
  <c r="E27" i="5"/>
  <c r="D27" i="5"/>
  <c r="C27" i="5"/>
  <c r="B27" i="5"/>
  <c r="E26" i="5"/>
  <c r="D26" i="5"/>
  <c r="C26" i="5"/>
  <c r="B26" i="5"/>
  <c r="E25" i="5"/>
  <c r="D25" i="5"/>
  <c r="C25" i="5"/>
  <c r="B25" i="5"/>
  <c r="E24" i="5"/>
  <c r="D24" i="5"/>
  <c r="C24" i="5"/>
  <c r="B24" i="5"/>
  <c r="E23" i="5"/>
  <c r="D23" i="5"/>
  <c r="C23" i="5"/>
  <c r="B23" i="5"/>
  <c r="E22" i="5"/>
  <c r="D22" i="5"/>
  <c r="C22" i="5"/>
  <c r="B22" i="5"/>
  <c r="E21" i="5"/>
  <c r="D21" i="5"/>
  <c r="C21" i="5"/>
  <c r="B21" i="5"/>
  <c r="E20" i="5"/>
  <c r="D20" i="5"/>
  <c r="C20" i="5"/>
  <c r="B20" i="5"/>
  <c r="E19" i="5"/>
  <c r="D19" i="5"/>
  <c r="C19" i="5"/>
  <c r="B19" i="5"/>
  <c r="E18" i="5"/>
  <c r="D18" i="5"/>
  <c r="C18" i="5"/>
  <c r="B18" i="5"/>
  <c r="E17" i="5"/>
  <c r="D17" i="5"/>
  <c r="C17" i="5"/>
  <c r="B17" i="5"/>
  <c r="E16" i="5"/>
  <c r="D16" i="5"/>
  <c r="C16" i="5"/>
  <c r="B16" i="5"/>
  <c r="E15" i="5"/>
  <c r="D15" i="5"/>
  <c r="C15" i="5"/>
  <c r="B15" i="5"/>
  <c r="E14" i="5"/>
  <c r="D14" i="5"/>
  <c r="C14" i="5"/>
  <c r="B14" i="5"/>
  <c r="E13" i="5"/>
  <c r="D13" i="5"/>
  <c r="C13" i="5"/>
  <c r="B13" i="5"/>
  <c r="E12" i="5"/>
  <c r="D12" i="5"/>
  <c r="C12" i="5"/>
  <c r="B12" i="5"/>
  <c r="E11" i="5"/>
  <c r="D11" i="5"/>
  <c r="C11" i="5"/>
  <c r="B11" i="5"/>
  <c r="E10" i="5"/>
  <c r="D10" i="5"/>
  <c r="C10" i="5"/>
  <c r="B10" i="5"/>
  <c r="E9" i="5"/>
  <c r="D9" i="5"/>
  <c r="C9" i="5"/>
  <c r="B9" i="5"/>
  <c r="E8" i="5"/>
  <c r="D8" i="5"/>
  <c r="C8" i="5"/>
  <c r="B8" i="5"/>
  <c r="E207" i="4"/>
  <c r="D207" i="4"/>
  <c r="C207" i="4"/>
  <c r="B207" i="4"/>
  <c r="E206" i="4"/>
  <c r="D206" i="4"/>
  <c r="C206" i="4"/>
  <c r="B206" i="4"/>
  <c r="E205" i="4"/>
  <c r="D205" i="4"/>
  <c r="C205" i="4"/>
  <c r="B205" i="4"/>
  <c r="E204" i="4"/>
  <c r="D204" i="4"/>
  <c r="C204" i="4"/>
  <c r="B204" i="4"/>
  <c r="E203" i="4"/>
  <c r="D203" i="4"/>
  <c r="C203" i="4"/>
  <c r="B203" i="4"/>
  <c r="E202" i="4"/>
  <c r="D202" i="4"/>
  <c r="C202" i="4"/>
  <c r="B202" i="4"/>
  <c r="E201" i="4"/>
  <c r="D201" i="4"/>
  <c r="C201" i="4"/>
  <c r="B201" i="4"/>
  <c r="E200" i="4"/>
  <c r="D200" i="4"/>
  <c r="C200" i="4"/>
  <c r="B200" i="4"/>
  <c r="E199" i="4"/>
  <c r="D199" i="4"/>
  <c r="C199" i="4"/>
  <c r="B199" i="4"/>
  <c r="E198" i="4"/>
  <c r="D198" i="4"/>
  <c r="C198" i="4"/>
  <c r="B198" i="4"/>
  <c r="E197" i="4"/>
  <c r="D197" i="4"/>
  <c r="C197" i="4"/>
  <c r="B197" i="4"/>
  <c r="E196" i="4"/>
  <c r="D196" i="4"/>
  <c r="C196" i="4"/>
  <c r="B196" i="4"/>
  <c r="E195" i="4"/>
  <c r="D195" i="4"/>
  <c r="C195" i="4"/>
  <c r="B195" i="4"/>
  <c r="E194" i="4"/>
  <c r="D194" i="4"/>
  <c r="C194" i="4"/>
  <c r="B194" i="4"/>
  <c r="E193" i="4"/>
  <c r="D193" i="4"/>
  <c r="C193" i="4"/>
  <c r="B193" i="4"/>
  <c r="E192" i="4"/>
  <c r="D192" i="4"/>
  <c r="C192" i="4"/>
  <c r="B192" i="4"/>
  <c r="E191" i="4"/>
  <c r="D191" i="4"/>
  <c r="C191" i="4"/>
  <c r="B191" i="4"/>
  <c r="E190" i="4"/>
  <c r="D190" i="4"/>
  <c r="C190" i="4"/>
  <c r="B190" i="4"/>
  <c r="E189" i="4"/>
  <c r="D189" i="4"/>
  <c r="C189" i="4"/>
  <c r="B189" i="4"/>
  <c r="E188" i="4"/>
  <c r="D188" i="4"/>
  <c r="C188" i="4"/>
  <c r="B188" i="4"/>
  <c r="E187" i="4"/>
  <c r="D187" i="4"/>
  <c r="C187" i="4"/>
  <c r="B187" i="4"/>
  <c r="E186" i="4"/>
  <c r="D186" i="4"/>
  <c r="C186" i="4"/>
  <c r="B186" i="4"/>
  <c r="E185" i="4"/>
  <c r="D185" i="4"/>
  <c r="C185" i="4"/>
  <c r="B185" i="4"/>
  <c r="E184" i="4"/>
  <c r="D184" i="4"/>
  <c r="C184" i="4"/>
  <c r="B184" i="4"/>
  <c r="E183" i="4"/>
  <c r="D183" i="4"/>
  <c r="C183" i="4"/>
  <c r="B183" i="4"/>
  <c r="E182" i="4"/>
  <c r="D182" i="4"/>
  <c r="C182" i="4"/>
  <c r="B182" i="4"/>
  <c r="E181" i="4"/>
  <c r="D181" i="4"/>
  <c r="C181" i="4"/>
  <c r="B181" i="4"/>
  <c r="E180" i="4"/>
  <c r="D180" i="4"/>
  <c r="C180" i="4"/>
  <c r="B180" i="4"/>
  <c r="E179" i="4"/>
  <c r="D179" i="4"/>
  <c r="C179" i="4"/>
  <c r="B179" i="4"/>
  <c r="E178" i="4"/>
  <c r="D178" i="4"/>
  <c r="C178" i="4"/>
  <c r="B178" i="4"/>
  <c r="E177" i="4"/>
  <c r="D177" i="4"/>
  <c r="C177" i="4"/>
  <c r="B177" i="4"/>
  <c r="E176" i="4"/>
  <c r="D176" i="4"/>
  <c r="C176" i="4"/>
  <c r="B176" i="4"/>
  <c r="E175" i="4"/>
  <c r="D175" i="4"/>
  <c r="C175" i="4"/>
  <c r="B175" i="4"/>
  <c r="E174" i="4"/>
  <c r="D174" i="4"/>
  <c r="C174" i="4"/>
  <c r="B174" i="4"/>
  <c r="E173" i="4"/>
  <c r="D173" i="4"/>
  <c r="C173" i="4"/>
  <c r="B173" i="4"/>
  <c r="E172" i="4"/>
  <c r="D172" i="4"/>
  <c r="C172" i="4"/>
  <c r="B172" i="4"/>
  <c r="E171" i="4"/>
  <c r="D171" i="4"/>
  <c r="C171" i="4"/>
  <c r="B171" i="4"/>
  <c r="E170" i="4"/>
  <c r="D170" i="4"/>
  <c r="C170" i="4"/>
  <c r="B170" i="4"/>
  <c r="E169" i="4"/>
  <c r="D169" i="4"/>
  <c r="C169" i="4"/>
  <c r="B169" i="4"/>
  <c r="E168" i="4"/>
  <c r="D168" i="4"/>
  <c r="C168" i="4"/>
  <c r="B168" i="4"/>
  <c r="E167" i="4"/>
  <c r="D167" i="4"/>
  <c r="C167" i="4"/>
  <c r="B167" i="4"/>
  <c r="E166" i="4"/>
  <c r="D166" i="4"/>
  <c r="C166" i="4"/>
  <c r="B166" i="4"/>
  <c r="E165" i="4"/>
  <c r="D165" i="4"/>
  <c r="C165" i="4"/>
  <c r="B165" i="4"/>
  <c r="E164" i="4"/>
  <c r="D164" i="4"/>
  <c r="C164" i="4"/>
  <c r="B164" i="4"/>
  <c r="E163" i="4"/>
  <c r="D163" i="4"/>
  <c r="C163" i="4"/>
  <c r="B163" i="4"/>
  <c r="E162" i="4"/>
  <c r="D162" i="4"/>
  <c r="C162" i="4"/>
  <c r="B162" i="4"/>
  <c r="E161" i="4"/>
  <c r="D161" i="4"/>
  <c r="C161" i="4"/>
  <c r="B161" i="4"/>
  <c r="E160" i="4"/>
  <c r="D160" i="4"/>
  <c r="C160" i="4"/>
  <c r="B160" i="4"/>
  <c r="E159" i="4"/>
  <c r="D159" i="4"/>
  <c r="C159" i="4"/>
  <c r="B159" i="4"/>
  <c r="E158" i="4"/>
  <c r="D158" i="4"/>
  <c r="C158" i="4"/>
  <c r="B158" i="4"/>
  <c r="E157" i="4"/>
  <c r="D157" i="4"/>
  <c r="C157" i="4"/>
  <c r="B157" i="4"/>
  <c r="E156" i="4"/>
  <c r="D156" i="4"/>
  <c r="C156" i="4"/>
  <c r="B156" i="4"/>
  <c r="E155" i="4"/>
  <c r="D155" i="4"/>
  <c r="C155" i="4"/>
  <c r="B155" i="4"/>
  <c r="E154" i="4"/>
  <c r="D154" i="4"/>
  <c r="C154" i="4"/>
  <c r="B154" i="4"/>
  <c r="E153" i="4"/>
  <c r="D153" i="4"/>
  <c r="C153" i="4"/>
  <c r="B153" i="4"/>
  <c r="E152" i="4"/>
  <c r="D152" i="4"/>
  <c r="C152" i="4"/>
  <c r="B152" i="4"/>
  <c r="E151" i="4"/>
  <c r="D151" i="4"/>
  <c r="C151" i="4"/>
  <c r="B151" i="4"/>
  <c r="E150" i="4"/>
  <c r="D150" i="4"/>
  <c r="C150" i="4"/>
  <c r="B150" i="4"/>
  <c r="E149" i="4"/>
  <c r="D149" i="4"/>
  <c r="C149" i="4"/>
  <c r="B149" i="4"/>
  <c r="E148" i="4"/>
  <c r="D148" i="4"/>
  <c r="C148" i="4"/>
  <c r="B148" i="4"/>
  <c r="E147" i="4"/>
  <c r="D147" i="4"/>
  <c r="C147" i="4"/>
  <c r="B147" i="4"/>
  <c r="E146" i="4"/>
  <c r="D146" i="4"/>
  <c r="C146" i="4"/>
  <c r="B146" i="4"/>
  <c r="E145" i="4"/>
  <c r="D145" i="4"/>
  <c r="C145" i="4"/>
  <c r="B145" i="4"/>
  <c r="E144" i="4"/>
  <c r="D144" i="4"/>
  <c r="C144" i="4"/>
  <c r="B144" i="4"/>
  <c r="E143" i="4"/>
  <c r="D143" i="4"/>
  <c r="C143" i="4"/>
  <c r="B143" i="4"/>
  <c r="E142" i="4"/>
  <c r="D142" i="4"/>
  <c r="C142" i="4"/>
  <c r="B142" i="4"/>
  <c r="E141" i="4"/>
  <c r="D141" i="4"/>
  <c r="C141" i="4"/>
  <c r="B141" i="4"/>
  <c r="E140" i="4"/>
  <c r="D140" i="4"/>
  <c r="C140" i="4"/>
  <c r="B140" i="4"/>
  <c r="E139" i="4"/>
  <c r="D139" i="4"/>
  <c r="C139" i="4"/>
  <c r="B139" i="4"/>
  <c r="E138" i="4"/>
  <c r="D138" i="4"/>
  <c r="C138" i="4"/>
  <c r="B138" i="4"/>
  <c r="E137" i="4"/>
  <c r="D137" i="4"/>
  <c r="C137" i="4"/>
  <c r="B137" i="4"/>
  <c r="E136" i="4"/>
  <c r="D136" i="4"/>
  <c r="C136" i="4"/>
  <c r="B136" i="4"/>
  <c r="E135" i="4"/>
  <c r="D135" i="4"/>
  <c r="C135" i="4"/>
  <c r="B135" i="4"/>
  <c r="E134" i="4"/>
  <c r="D134" i="4"/>
  <c r="C134" i="4"/>
  <c r="B134" i="4"/>
  <c r="E133" i="4"/>
  <c r="D133" i="4"/>
  <c r="C133" i="4"/>
  <c r="B133" i="4"/>
  <c r="E132" i="4"/>
  <c r="D132" i="4"/>
  <c r="C132" i="4"/>
  <c r="B132" i="4"/>
  <c r="E131" i="4"/>
  <c r="D131" i="4"/>
  <c r="C131" i="4"/>
  <c r="B131" i="4"/>
  <c r="E130" i="4"/>
  <c r="D130" i="4"/>
  <c r="C130" i="4"/>
  <c r="B130" i="4"/>
  <c r="E129" i="4"/>
  <c r="D129" i="4"/>
  <c r="C129" i="4"/>
  <c r="B129" i="4"/>
  <c r="E128" i="4"/>
  <c r="D128" i="4"/>
  <c r="C128" i="4"/>
  <c r="B128" i="4"/>
  <c r="E127" i="4"/>
  <c r="D127" i="4"/>
  <c r="C127" i="4"/>
  <c r="B127" i="4"/>
  <c r="E126" i="4"/>
  <c r="D126" i="4"/>
  <c r="C126" i="4"/>
  <c r="B126" i="4"/>
  <c r="E125" i="4"/>
  <c r="D125" i="4"/>
  <c r="C125" i="4"/>
  <c r="B125" i="4"/>
  <c r="E124" i="4"/>
  <c r="D124" i="4"/>
  <c r="C124" i="4"/>
  <c r="B124" i="4"/>
  <c r="E123" i="4"/>
  <c r="D123" i="4"/>
  <c r="C123" i="4"/>
  <c r="B123" i="4"/>
  <c r="E122" i="4"/>
  <c r="D122" i="4"/>
  <c r="C122" i="4"/>
  <c r="B122" i="4"/>
  <c r="E121" i="4"/>
  <c r="D121" i="4"/>
  <c r="C121" i="4"/>
  <c r="B121" i="4"/>
  <c r="E120" i="4"/>
  <c r="D120" i="4"/>
  <c r="C120" i="4"/>
  <c r="B120" i="4"/>
  <c r="E119" i="4"/>
  <c r="D119" i="4"/>
  <c r="C119" i="4"/>
  <c r="B119" i="4"/>
  <c r="E118" i="4"/>
  <c r="D118" i="4"/>
  <c r="C118" i="4"/>
  <c r="B118" i="4"/>
  <c r="E117" i="4"/>
  <c r="D117" i="4"/>
  <c r="C117" i="4"/>
  <c r="B117" i="4"/>
  <c r="E116" i="4"/>
  <c r="D116" i="4"/>
  <c r="C116" i="4"/>
  <c r="B116" i="4"/>
  <c r="E115" i="4"/>
  <c r="D115" i="4"/>
  <c r="C115" i="4"/>
  <c r="B115" i="4"/>
  <c r="E114" i="4"/>
  <c r="D114" i="4"/>
  <c r="C114" i="4"/>
  <c r="B114" i="4"/>
  <c r="E113" i="4"/>
  <c r="D113" i="4"/>
  <c r="C113" i="4"/>
  <c r="B113" i="4"/>
  <c r="E112" i="4"/>
  <c r="D112" i="4"/>
  <c r="C112" i="4"/>
  <c r="B112" i="4"/>
  <c r="E111" i="4"/>
  <c r="D111" i="4"/>
  <c r="C111" i="4"/>
  <c r="B111" i="4"/>
  <c r="E110" i="4"/>
  <c r="D110" i="4"/>
  <c r="C110" i="4"/>
  <c r="B110" i="4"/>
  <c r="E109" i="4"/>
  <c r="D109" i="4"/>
  <c r="C109" i="4"/>
  <c r="B109" i="4"/>
  <c r="E108" i="4"/>
  <c r="D108" i="4"/>
  <c r="C108" i="4"/>
  <c r="B108" i="4"/>
  <c r="E107" i="4"/>
  <c r="D107" i="4"/>
  <c r="C107" i="4"/>
  <c r="B107" i="4"/>
  <c r="E106" i="4"/>
  <c r="D106" i="4"/>
  <c r="C106" i="4"/>
  <c r="B106" i="4"/>
  <c r="E105" i="4"/>
  <c r="D105" i="4"/>
  <c r="C105" i="4"/>
  <c r="B105" i="4"/>
  <c r="E104" i="4"/>
  <c r="D104" i="4"/>
  <c r="C104" i="4"/>
  <c r="B104" i="4"/>
  <c r="E103" i="4"/>
  <c r="D103" i="4"/>
  <c r="C103" i="4"/>
  <c r="B103" i="4"/>
  <c r="E102" i="4"/>
  <c r="D102" i="4"/>
  <c r="C102" i="4"/>
  <c r="B102" i="4"/>
  <c r="E101" i="4"/>
  <c r="D101" i="4"/>
  <c r="C101" i="4"/>
  <c r="B101" i="4"/>
  <c r="E100" i="4"/>
  <c r="D100" i="4"/>
  <c r="C100" i="4"/>
  <c r="B100" i="4"/>
  <c r="E99" i="4"/>
  <c r="D99" i="4"/>
  <c r="C99" i="4"/>
  <c r="B99" i="4"/>
  <c r="E98" i="4"/>
  <c r="D98" i="4"/>
  <c r="C98" i="4"/>
  <c r="B98" i="4"/>
  <c r="E97" i="4"/>
  <c r="D97" i="4"/>
  <c r="C97" i="4"/>
  <c r="B97" i="4"/>
  <c r="E96" i="4"/>
  <c r="D96" i="4"/>
  <c r="C96" i="4"/>
  <c r="B96" i="4"/>
  <c r="E95" i="4"/>
  <c r="D95" i="4"/>
  <c r="C95" i="4"/>
  <c r="B95" i="4"/>
  <c r="E94" i="4"/>
  <c r="D94" i="4"/>
  <c r="C94" i="4"/>
  <c r="B94" i="4"/>
  <c r="E93" i="4"/>
  <c r="D93" i="4"/>
  <c r="C93" i="4"/>
  <c r="B93" i="4"/>
  <c r="E92" i="4"/>
  <c r="D92" i="4"/>
  <c r="C92" i="4"/>
  <c r="B92" i="4"/>
  <c r="E91" i="4"/>
  <c r="D91" i="4"/>
  <c r="C91" i="4"/>
  <c r="B91" i="4"/>
  <c r="E90" i="4"/>
  <c r="D90" i="4"/>
  <c r="C90" i="4"/>
  <c r="B90" i="4"/>
  <c r="E89" i="4"/>
  <c r="D89" i="4"/>
  <c r="C89" i="4"/>
  <c r="B89" i="4"/>
  <c r="E88" i="4"/>
  <c r="D88" i="4"/>
  <c r="C88" i="4"/>
  <c r="B88" i="4"/>
  <c r="E87" i="4"/>
  <c r="D87" i="4"/>
  <c r="C87" i="4"/>
  <c r="B87" i="4"/>
  <c r="E86" i="4"/>
  <c r="D86" i="4"/>
  <c r="C86" i="4"/>
  <c r="B86" i="4"/>
  <c r="E85" i="4"/>
  <c r="D85" i="4"/>
  <c r="C85" i="4"/>
  <c r="B85" i="4"/>
  <c r="E84" i="4"/>
  <c r="D84" i="4"/>
  <c r="C84" i="4"/>
  <c r="B84" i="4"/>
  <c r="E83" i="4"/>
  <c r="D83" i="4"/>
  <c r="C83" i="4"/>
  <c r="B83" i="4"/>
  <c r="E82" i="4"/>
  <c r="D82" i="4"/>
  <c r="C82" i="4"/>
  <c r="B82" i="4"/>
  <c r="E81" i="4"/>
  <c r="D81" i="4"/>
  <c r="C81" i="4"/>
  <c r="B81" i="4"/>
  <c r="E80" i="4"/>
  <c r="D80" i="4"/>
  <c r="C80" i="4"/>
  <c r="B80" i="4"/>
  <c r="E79" i="4"/>
  <c r="D79" i="4"/>
  <c r="C79" i="4"/>
  <c r="B79" i="4"/>
  <c r="E78" i="4"/>
  <c r="D78" i="4"/>
  <c r="C78" i="4"/>
  <c r="B78" i="4"/>
  <c r="E77" i="4"/>
  <c r="D77" i="4"/>
  <c r="C77" i="4"/>
  <c r="B77" i="4"/>
  <c r="E76" i="4"/>
  <c r="D76" i="4"/>
  <c r="C76" i="4"/>
  <c r="B76" i="4"/>
  <c r="E75" i="4"/>
  <c r="D75" i="4"/>
  <c r="C75" i="4"/>
  <c r="B75" i="4"/>
  <c r="E74" i="4"/>
  <c r="D74" i="4"/>
  <c r="C74" i="4"/>
  <c r="B74" i="4"/>
  <c r="E73" i="4"/>
  <c r="D73" i="4"/>
  <c r="C73" i="4"/>
  <c r="B73" i="4"/>
  <c r="E72" i="4"/>
  <c r="D72" i="4"/>
  <c r="C72" i="4"/>
  <c r="B72" i="4"/>
  <c r="E71" i="4"/>
  <c r="D71" i="4"/>
  <c r="C71" i="4"/>
  <c r="B71" i="4"/>
  <c r="E70" i="4"/>
  <c r="D70" i="4"/>
  <c r="C70" i="4"/>
  <c r="B70" i="4"/>
  <c r="E69" i="4"/>
  <c r="D69" i="4"/>
  <c r="C69" i="4"/>
  <c r="B69" i="4"/>
  <c r="E68" i="4"/>
  <c r="D68" i="4"/>
  <c r="C68" i="4"/>
  <c r="B68" i="4"/>
  <c r="E67" i="4"/>
  <c r="D67" i="4"/>
  <c r="C67" i="4"/>
  <c r="B67" i="4"/>
  <c r="E66" i="4"/>
  <c r="D66" i="4"/>
  <c r="C66" i="4"/>
  <c r="B66" i="4"/>
  <c r="E65" i="4"/>
  <c r="D65" i="4"/>
  <c r="C65" i="4"/>
  <c r="B65" i="4"/>
  <c r="E64" i="4"/>
  <c r="D64" i="4"/>
  <c r="C64" i="4"/>
  <c r="B64" i="4"/>
  <c r="E63" i="4"/>
  <c r="D63" i="4"/>
  <c r="C63" i="4"/>
  <c r="B63" i="4"/>
  <c r="E62" i="4"/>
  <c r="D62" i="4"/>
  <c r="C62" i="4"/>
  <c r="B62" i="4"/>
  <c r="E61" i="4"/>
  <c r="D61" i="4"/>
  <c r="C61" i="4"/>
  <c r="B61" i="4"/>
  <c r="E60" i="4"/>
  <c r="D60" i="4"/>
  <c r="C60" i="4"/>
  <c r="B60" i="4"/>
  <c r="E59" i="4"/>
  <c r="D59" i="4"/>
  <c r="C59" i="4"/>
  <c r="B59" i="4"/>
  <c r="E58" i="4"/>
  <c r="D58" i="4"/>
  <c r="C58" i="4"/>
  <c r="B58" i="4"/>
  <c r="E57" i="4"/>
  <c r="D57" i="4"/>
  <c r="C57" i="4"/>
  <c r="B57" i="4"/>
  <c r="E56" i="4"/>
  <c r="D56" i="4"/>
  <c r="C56" i="4"/>
  <c r="B56" i="4"/>
  <c r="E55" i="4"/>
  <c r="D55" i="4"/>
  <c r="C55" i="4"/>
  <c r="B55" i="4"/>
  <c r="E54" i="4"/>
  <c r="D54" i="4"/>
  <c r="C54" i="4"/>
  <c r="B54" i="4"/>
  <c r="E53" i="4"/>
  <c r="D53" i="4"/>
  <c r="C53" i="4"/>
  <c r="B53" i="4"/>
  <c r="E52" i="4"/>
  <c r="D52" i="4"/>
  <c r="C52" i="4"/>
  <c r="B52" i="4"/>
  <c r="E51" i="4"/>
  <c r="D51" i="4"/>
  <c r="C51" i="4"/>
  <c r="B51" i="4"/>
  <c r="E50" i="4"/>
  <c r="D50" i="4"/>
  <c r="C50" i="4"/>
  <c r="B50" i="4"/>
  <c r="E49" i="4"/>
  <c r="D49" i="4"/>
  <c r="C49" i="4"/>
  <c r="B49" i="4"/>
  <c r="E48" i="4"/>
  <c r="D48" i="4"/>
  <c r="C48" i="4"/>
  <c r="B48" i="4"/>
  <c r="E47" i="4"/>
  <c r="D47" i="4"/>
  <c r="C47" i="4"/>
  <c r="B47" i="4"/>
  <c r="E46" i="4"/>
  <c r="D46" i="4"/>
  <c r="C46" i="4"/>
  <c r="B46" i="4"/>
  <c r="E45" i="4"/>
  <c r="D45" i="4"/>
  <c r="C45" i="4"/>
  <c r="B45" i="4"/>
  <c r="E44" i="4"/>
  <c r="D44" i="4"/>
  <c r="C44" i="4"/>
  <c r="B44" i="4"/>
  <c r="E43" i="4"/>
  <c r="D43" i="4"/>
  <c r="C43" i="4"/>
  <c r="B43" i="4"/>
  <c r="E42" i="4"/>
  <c r="D42" i="4"/>
  <c r="C42" i="4"/>
  <c r="B42" i="4"/>
  <c r="E41" i="4"/>
  <c r="D41" i="4"/>
  <c r="C41" i="4"/>
  <c r="B41" i="4"/>
  <c r="E40" i="4"/>
  <c r="D40" i="4"/>
  <c r="C40" i="4"/>
  <c r="B40" i="4"/>
  <c r="E39" i="4"/>
  <c r="D39" i="4"/>
  <c r="C39" i="4"/>
  <c r="B39" i="4"/>
  <c r="E38" i="4"/>
  <c r="D38" i="4"/>
  <c r="C38" i="4"/>
  <c r="B38" i="4"/>
  <c r="E37" i="4"/>
  <c r="D37" i="4"/>
  <c r="C37" i="4"/>
  <c r="B37" i="4"/>
  <c r="E36" i="4"/>
  <c r="D36" i="4"/>
  <c r="C36" i="4"/>
  <c r="B36" i="4"/>
  <c r="E35" i="4"/>
  <c r="D35" i="4"/>
  <c r="C35" i="4"/>
  <c r="B35" i="4"/>
  <c r="E34" i="4"/>
  <c r="D34" i="4"/>
  <c r="C34" i="4"/>
  <c r="B34" i="4"/>
  <c r="E33" i="4"/>
  <c r="D33" i="4"/>
  <c r="C33" i="4"/>
  <c r="B33" i="4"/>
  <c r="E32" i="4"/>
  <c r="D32" i="4"/>
  <c r="C32" i="4"/>
  <c r="B32" i="4"/>
  <c r="E31" i="4"/>
  <c r="D31" i="4"/>
  <c r="C31" i="4"/>
  <c r="B31" i="4"/>
  <c r="E30" i="4"/>
  <c r="D30" i="4"/>
  <c r="C30" i="4"/>
  <c r="B30" i="4"/>
  <c r="E29" i="4"/>
  <c r="D29" i="4"/>
  <c r="C29" i="4"/>
  <c r="B29" i="4"/>
  <c r="E28" i="4"/>
  <c r="D28" i="4"/>
  <c r="C28" i="4"/>
  <c r="B28" i="4"/>
  <c r="E27" i="4"/>
  <c r="D27" i="4"/>
  <c r="C27" i="4"/>
  <c r="B27" i="4"/>
  <c r="E26" i="4"/>
  <c r="D26" i="4"/>
  <c r="C26" i="4"/>
  <c r="B26" i="4"/>
  <c r="E25" i="4"/>
  <c r="D25" i="4"/>
  <c r="C25" i="4"/>
  <c r="B25" i="4"/>
  <c r="E24" i="4"/>
  <c r="D24" i="4"/>
  <c r="C24" i="4"/>
  <c r="B24" i="4"/>
  <c r="E23" i="4"/>
  <c r="D23" i="4"/>
  <c r="C23" i="4"/>
  <c r="B23" i="4"/>
  <c r="E22" i="4"/>
  <c r="D22" i="4"/>
  <c r="C22" i="4"/>
  <c r="B22" i="4"/>
  <c r="E21" i="4"/>
  <c r="D21" i="4"/>
  <c r="C21" i="4"/>
  <c r="B21" i="4"/>
  <c r="E20" i="4"/>
  <c r="D20" i="4"/>
  <c r="C20" i="4"/>
  <c r="B20" i="4"/>
  <c r="E19" i="4"/>
  <c r="D19" i="4"/>
  <c r="C19" i="4"/>
  <c r="B19" i="4"/>
  <c r="E18" i="4"/>
  <c r="D18" i="4"/>
  <c r="C18" i="4"/>
  <c r="B18" i="4"/>
  <c r="E17" i="4"/>
  <c r="D17" i="4"/>
  <c r="C17" i="4"/>
  <c r="B17" i="4"/>
  <c r="E16" i="4"/>
  <c r="D16" i="4"/>
  <c r="C16" i="4"/>
  <c r="B16" i="4"/>
  <c r="E15" i="4"/>
  <c r="D15" i="4"/>
  <c r="C15" i="4"/>
  <c r="B15" i="4"/>
  <c r="E14" i="4"/>
  <c r="D14" i="4"/>
  <c r="C14" i="4"/>
  <c r="B14" i="4"/>
  <c r="E13" i="4"/>
  <c r="D13" i="4"/>
  <c r="C13" i="4"/>
  <c r="B13" i="4"/>
  <c r="E12" i="4"/>
  <c r="D12" i="4"/>
  <c r="C12" i="4"/>
  <c r="B12" i="4"/>
  <c r="E11" i="4"/>
  <c r="D11" i="4"/>
  <c r="C11" i="4"/>
  <c r="B11" i="4"/>
  <c r="E10" i="4"/>
  <c r="D10" i="4"/>
  <c r="C10" i="4"/>
  <c r="B10" i="4"/>
  <c r="E9" i="4"/>
  <c r="D9" i="4"/>
  <c r="C9" i="4"/>
  <c r="B9" i="4"/>
  <c r="E8" i="4"/>
  <c r="D8" i="4"/>
  <c r="C8" i="4"/>
  <c r="B8" i="4"/>
  <c r="E207" i="3"/>
  <c r="D207" i="3"/>
  <c r="C207" i="3"/>
  <c r="B207" i="3"/>
  <c r="E206" i="3"/>
  <c r="D206" i="3"/>
  <c r="C206" i="3"/>
  <c r="B206" i="3"/>
  <c r="E205" i="3"/>
  <c r="D205" i="3"/>
  <c r="C205" i="3"/>
  <c r="B205" i="3"/>
  <c r="E204" i="3"/>
  <c r="D204" i="3"/>
  <c r="C204" i="3"/>
  <c r="B204" i="3"/>
  <c r="E203" i="3"/>
  <c r="D203" i="3"/>
  <c r="C203" i="3"/>
  <c r="B203" i="3"/>
  <c r="E202" i="3"/>
  <c r="D202" i="3"/>
  <c r="C202" i="3"/>
  <c r="B202" i="3"/>
  <c r="E201" i="3"/>
  <c r="D201" i="3"/>
  <c r="C201" i="3"/>
  <c r="B201" i="3"/>
  <c r="E200" i="3"/>
  <c r="D200" i="3"/>
  <c r="C200" i="3"/>
  <c r="B200" i="3"/>
  <c r="E199" i="3"/>
  <c r="D199" i="3"/>
  <c r="C199" i="3"/>
  <c r="B199" i="3"/>
  <c r="E198" i="3"/>
  <c r="D198" i="3"/>
  <c r="C198" i="3"/>
  <c r="B198" i="3"/>
  <c r="E197" i="3"/>
  <c r="D197" i="3"/>
  <c r="C197" i="3"/>
  <c r="B197" i="3"/>
  <c r="E196" i="3"/>
  <c r="D196" i="3"/>
  <c r="C196" i="3"/>
  <c r="B196" i="3"/>
  <c r="E195" i="3"/>
  <c r="D195" i="3"/>
  <c r="C195" i="3"/>
  <c r="B195" i="3"/>
  <c r="E194" i="3"/>
  <c r="D194" i="3"/>
  <c r="C194" i="3"/>
  <c r="B194" i="3"/>
  <c r="E193" i="3"/>
  <c r="D193" i="3"/>
  <c r="C193" i="3"/>
  <c r="B193" i="3"/>
  <c r="E192" i="3"/>
  <c r="D192" i="3"/>
  <c r="C192" i="3"/>
  <c r="B192" i="3"/>
  <c r="E191" i="3"/>
  <c r="D191" i="3"/>
  <c r="C191" i="3"/>
  <c r="B191" i="3"/>
  <c r="E190" i="3"/>
  <c r="D190" i="3"/>
  <c r="C190" i="3"/>
  <c r="B190" i="3"/>
  <c r="E189" i="3"/>
  <c r="D189" i="3"/>
  <c r="C189" i="3"/>
  <c r="B189" i="3"/>
  <c r="E188" i="3"/>
  <c r="D188" i="3"/>
  <c r="C188" i="3"/>
  <c r="B188" i="3"/>
  <c r="E187" i="3"/>
  <c r="D187" i="3"/>
  <c r="C187" i="3"/>
  <c r="B187" i="3"/>
  <c r="E186" i="3"/>
  <c r="D186" i="3"/>
  <c r="C186" i="3"/>
  <c r="B186" i="3"/>
  <c r="E185" i="3"/>
  <c r="D185" i="3"/>
  <c r="C185" i="3"/>
  <c r="B185" i="3"/>
  <c r="E184" i="3"/>
  <c r="D184" i="3"/>
  <c r="C184" i="3"/>
  <c r="B184" i="3"/>
  <c r="E183" i="3"/>
  <c r="D183" i="3"/>
  <c r="C183" i="3"/>
  <c r="B183" i="3"/>
  <c r="E182" i="3"/>
  <c r="D182" i="3"/>
  <c r="C182" i="3"/>
  <c r="B182" i="3"/>
  <c r="E181" i="3"/>
  <c r="D181" i="3"/>
  <c r="C181" i="3"/>
  <c r="B181" i="3"/>
  <c r="E180" i="3"/>
  <c r="D180" i="3"/>
  <c r="C180" i="3"/>
  <c r="B180" i="3"/>
  <c r="E179" i="3"/>
  <c r="D179" i="3"/>
  <c r="C179" i="3"/>
  <c r="B179" i="3"/>
  <c r="E178" i="3"/>
  <c r="D178" i="3"/>
  <c r="C178" i="3"/>
  <c r="B178" i="3"/>
  <c r="E177" i="3"/>
  <c r="D177" i="3"/>
  <c r="C177" i="3"/>
  <c r="B177" i="3"/>
  <c r="E176" i="3"/>
  <c r="D176" i="3"/>
  <c r="C176" i="3"/>
  <c r="B176" i="3"/>
  <c r="E175" i="3"/>
  <c r="D175" i="3"/>
  <c r="C175" i="3"/>
  <c r="B175" i="3"/>
  <c r="E174" i="3"/>
  <c r="D174" i="3"/>
  <c r="C174" i="3"/>
  <c r="B174" i="3"/>
  <c r="E173" i="3"/>
  <c r="D173" i="3"/>
  <c r="C173" i="3"/>
  <c r="B173" i="3"/>
  <c r="E172" i="3"/>
  <c r="D172" i="3"/>
  <c r="C172" i="3"/>
  <c r="B172" i="3"/>
  <c r="E171" i="3"/>
  <c r="D171" i="3"/>
  <c r="C171" i="3"/>
  <c r="B171" i="3"/>
  <c r="E170" i="3"/>
  <c r="D170" i="3"/>
  <c r="C170" i="3"/>
  <c r="B170" i="3"/>
  <c r="E169" i="3"/>
  <c r="D169" i="3"/>
  <c r="C169" i="3"/>
  <c r="B169" i="3"/>
  <c r="E168" i="3"/>
  <c r="D168" i="3"/>
  <c r="C168" i="3"/>
  <c r="B168" i="3"/>
  <c r="E167" i="3"/>
  <c r="D167" i="3"/>
  <c r="C167" i="3"/>
  <c r="B167" i="3"/>
  <c r="E166" i="3"/>
  <c r="D166" i="3"/>
  <c r="C166" i="3"/>
  <c r="B166" i="3"/>
  <c r="E165" i="3"/>
  <c r="D165" i="3"/>
  <c r="C165" i="3"/>
  <c r="B165" i="3"/>
  <c r="E164" i="3"/>
  <c r="D164" i="3"/>
  <c r="C164" i="3"/>
  <c r="B164" i="3"/>
  <c r="E163" i="3"/>
  <c r="D163" i="3"/>
  <c r="C163" i="3"/>
  <c r="B163" i="3"/>
  <c r="E162" i="3"/>
  <c r="D162" i="3"/>
  <c r="C162" i="3"/>
  <c r="B162" i="3"/>
  <c r="E161" i="3"/>
  <c r="D161" i="3"/>
  <c r="C161" i="3"/>
  <c r="B161" i="3"/>
  <c r="E160" i="3"/>
  <c r="D160" i="3"/>
  <c r="C160" i="3"/>
  <c r="B160" i="3"/>
  <c r="E159" i="3"/>
  <c r="D159" i="3"/>
  <c r="C159" i="3"/>
  <c r="B159" i="3"/>
  <c r="E158" i="3"/>
  <c r="D158" i="3"/>
  <c r="C158" i="3"/>
  <c r="B158" i="3"/>
  <c r="E157" i="3"/>
  <c r="D157" i="3"/>
  <c r="C157" i="3"/>
  <c r="B157" i="3"/>
  <c r="E156" i="3"/>
  <c r="D156" i="3"/>
  <c r="C156" i="3"/>
  <c r="B156" i="3"/>
  <c r="E155" i="3"/>
  <c r="D155" i="3"/>
  <c r="C155" i="3"/>
  <c r="B155" i="3"/>
  <c r="E154" i="3"/>
  <c r="D154" i="3"/>
  <c r="C154" i="3"/>
  <c r="B154" i="3"/>
  <c r="E153" i="3"/>
  <c r="D153" i="3"/>
  <c r="C153" i="3"/>
  <c r="B153" i="3"/>
  <c r="E152" i="3"/>
  <c r="D152" i="3"/>
  <c r="C152" i="3"/>
  <c r="B152" i="3"/>
  <c r="E151" i="3"/>
  <c r="D151" i="3"/>
  <c r="C151" i="3"/>
  <c r="B151" i="3"/>
  <c r="E150" i="3"/>
  <c r="D150" i="3"/>
  <c r="C150" i="3"/>
  <c r="B150" i="3"/>
  <c r="E149" i="3"/>
  <c r="D149" i="3"/>
  <c r="C149" i="3"/>
  <c r="B149" i="3"/>
  <c r="E148" i="3"/>
  <c r="D148" i="3"/>
  <c r="C148" i="3"/>
  <c r="B148" i="3"/>
  <c r="E147" i="3"/>
  <c r="D147" i="3"/>
  <c r="C147" i="3"/>
  <c r="B147" i="3"/>
  <c r="E146" i="3"/>
  <c r="D146" i="3"/>
  <c r="C146" i="3"/>
  <c r="B146" i="3"/>
  <c r="E145" i="3"/>
  <c r="D145" i="3"/>
  <c r="C145" i="3"/>
  <c r="B145" i="3"/>
  <c r="E144" i="3"/>
  <c r="D144" i="3"/>
  <c r="C144" i="3"/>
  <c r="B144" i="3"/>
  <c r="E143" i="3"/>
  <c r="D143" i="3"/>
  <c r="C143" i="3"/>
  <c r="B143" i="3"/>
  <c r="E142" i="3"/>
  <c r="D142" i="3"/>
  <c r="C142" i="3"/>
  <c r="B142" i="3"/>
  <c r="E141" i="3"/>
  <c r="D141" i="3"/>
  <c r="C141" i="3"/>
  <c r="B141" i="3"/>
  <c r="E140" i="3"/>
  <c r="D140" i="3"/>
  <c r="C140" i="3"/>
  <c r="B140" i="3"/>
  <c r="E139" i="3"/>
  <c r="D139" i="3"/>
  <c r="C139" i="3"/>
  <c r="B139" i="3"/>
  <c r="E138" i="3"/>
  <c r="D138" i="3"/>
  <c r="C138" i="3"/>
  <c r="B138" i="3"/>
  <c r="E137" i="3"/>
  <c r="D137" i="3"/>
  <c r="C137" i="3"/>
  <c r="B137" i="3"/>
  <c r="E136" i="3"/>
  <c r="D136" i="3"/>
  <c r="C136" i="3"/>
  <c r="B136" i="3"/>
  <c r="E135" i="3"/>
  <c r="D135" i="3"/>
  <c r="C135" i="3"/>
  <c r="B135" i="3"/>
  <c r="E134" i="3"/>
  <c r="D134" i="3"/>
  <c r="C134" i="3"/>
  <c r="B134" i="3"/>
  <c r="E133" i="3"/>
  <c r="D133" i="3"/>
  <c r="C133" i="3"/>
  <c r="B133" i="3"/>
  <c r="E132" i="3"/>
  <c r="D132" i="3"/>
  <c r="C132" i="3"/>
  <c r="B132" i="3"/>
  <c r="E131" i="3"/>
  <c r="D131" i="3"/>
  <c r="C131" i="3"/>
  <c r="B131" i="3"/>
  <c r="E130" i="3"/>
  <c r="D130" i="3"/>
  <c r="C130" i="3"/>
  <c r="B130" i="3"/>
  <c r="E129" i="3"/>
  <c r="D129" i="3"/>
  <c r="C129" i="3"/>
  <c r="B129" i="3"/>
  <c r="E128" i="3"/>
  <c r="D128" i="3"/>
  <c r="C128" i="3"/>
  <c r="B128" i="3"/>
  <c r="E127" i="3"/>
  <c r="D127" i="3"/>
  <c r="C127" i="3"/>
  <c r="B127" i="3"/>
  <c r="E126" i="3"/>
  <c r="D126" i="3"/>
  <c r="C126" i="3"/>
  <c r="B126" i="3"/>
  <c r="E125" i="3"/>
  <c r="D125" i="3"/>
  <c r="C125" i="3"/>
  <c r="B125" i="3"/>
  <c r="E124" i="3"/>
  <c r="D124" i="3"/>
  <c r="C124" i="3"/>
  <c r="B124" i="3"/>
  <c r="E123" i="3"/>
  <c r="D123" i="3"/>
  <c r="C123" i="3"/>
  <c r="B123" i="3"/>
  <c r="E122" i="3"/>
  <c r="D122" i="3"/>
  <c r="C122" i="3"/>
  <c r="B122" i="3"/>
  <c r="E121" i="3"/>
  <c r="D121" i="3"/>
  <c r="C121" i="3"/>
  <c r="B121" i="3"/>
  <c r="E120" i="3"/>
  <c r="D120" i="3"/>
  <c r="C120" i="3"/>
  <c r="B120" i="3"/>
  <c r="E119" i="3"/>
  <c r="D119" i="3"/>
  <c r="C119" i="3"/>
  <c r="B119" i="3"/>
  <c r="E118" i="3"/>
  <c r="D118" i="3"/>
  <c r="C118" i="3"/>
  <c r="B118" i="3"/>
  <c r="E117" i="3"/>
  <c r="D117" i="3"/>
  <c r="C117" i="3"/>
  <c r="B117" i="3"/>
  <c r="E116" i="3"/>
  <c r="D116" i="3"/>
  <c r="C116" i="3"/>
  <c r="B116" i="3"/>
  <c r="E115" i="3"/>
  <c r="D115" i="3"/>
  <c r="C115" i="3"/>
  <c r="B115" i="3"/>
  <c r="E114" i="3"/>
  <c r="D114" i="3"/>
  <c r="C114" i="3"/>
  <c r="B114" i="3"/>
  <c r="E113" i="3"/>
  <c r="D113" i="3"/>
  <c r="C113" i="3"/>
  <c r="B113" i="3"/>
  <c r="E112" i="3"/>
  <c r="D112" i="3"/>
  <c r="C112" i="3"/>
  <c r="B112" i="3"/>
  <c r="E111" i="3"/>
  <c r="D111" i="3"/>
  <c r="C111" i="3"/>
  <c r="B111" i="3"/>
  <c r="E110" i="3"/>
  <c r="D110" i="3"/>
  <c r="C110" i="3"/>
  <c r="B110" i="3"/>
  <c r="E109" i="3"/>
  <c r="D109" i="3"/>
  <c r="C109" i="3"/>
  <c r="B109" i="3"/>
  <c r="E108" i="3"/>
  <c r="D108" i="3"/>
  <c r="C108" i="3"/>
  <c r="B108" i="3"/>
  <c r="E107" i="3"/>
  <c r="D107" i="3"/>
  <c r="C107" i="3"/>
  <c r="B107" i="3"/>
  <c r="E106" i="3"/>
  <c r="D106" i="3"/>
  <c r="C106" i="3"/>
  <c r="B106" i="3"/>
  <c r="E105" i="3"/>
  <c r="D105" i="3"/>
  <c r="C105" i="3"/>
  <c r="B105" i="3"/>
  <c r="E104" i="3"/>
  <c r="D104" i="3"/>
  <c r="C104" i="3"/>
  <c r="B104" i="3"/>
  <c r="E103" i="3"/>
  <c r="D103" i="3"/>
  <c r="C103" i="3"/>
  <c r="B103" i="3"/>
  <c r="E102" i="3"/>
  <c r="D102" i="3"/>
  <c r="C102" i="3"/>
  <c r="B102" i="3"/>
  <c r="E101" i="3"/>
  <c r="D101" i="3"/>
  <c r="C101" i="3"/>
  <c r="B101" i="3"/>
  <c r="E100" i="3"/>
  <c r="D100" i="3"/>
  <c r="C100" i="3"/>
  <c r="B100" i="3"/>
  <c r="E99" i="3"/>
  <c r="D99" i="3"/>
  <c r="C99" i="3"/>
  <c r="B99" i="3"/>
  <c r="E98" i="3"/>
  <c r="D98" i="3"/>
  <c r="C98" i="3"/>
  <c r="B98" i="3"/>
  <c r="E97" i="3"/>
  <c r="D97" i="3"/>
  <c r="C97" i="3"/>
  <c r="B97" i="3"/>
  <c r="E96" i="3"/>
  <c r="D96" i="3"/>
  <c r="C96" i="3"/>
  <c r="B96" i="3"/>
  <c r="E95" i="3"/>
  <c r="D95" i="3"/>
  <c r="C95" i="3"/>
  <c r="B95" i="3"/>
  <c r="E94" i="3"/>
  <c r="D94" i="3"/>
  <c r="C94" i="3"/>
  <c r="B94" i="3"/>
  <c r="E93" i="3"/>
  <c r="D93" i="3"/>
  <c r="C93" i="3"/>
  <c r="B93" i="3"/>
  <c r="E92" i="3"/>
  <c r="D92" i="3"/>
  <c r="C92" i="3"/>
  <c r="B92" i="3"/>
  <c r="E91" i="3"/>
  <c r="D91" i="3"/>
  <c r="C91" i="3"/>
  <c r="B91" i="3"/>
  <c r="E90" i="3"/>
  <c r="D90" i="3"/>
  <c r="C90" i="3"/>
  <c r="B90" i="3"/>
  <c r="E89" i="3"/>
  <c r="D89" i="3"/>
  <c r="C89" i="3"/>
  <c r="B89" i="3"/>
  <c r="E88" i="3"/>
  <c r="D88" i="3"/>
  <c r="C88" i="3"/>
  <c r="B88" i="3"/>
  <c r="E87" i="3"/>
  <c r="D87" i="3"/>
  <c r="C87" i="3"/>
  <c r="B87" i="3"/>
  <c r="E86" i="3"/>
  <c r="D86" i="3"/>
  <c r="C86" i="3"/>
  <c r="B86" i="3"/>
  <c r="E85" i="3"/>
  <c r="D85" i="3"/>
  <c r="C85" i="3"/>
  <c r="B85" i="3"/>
  <c r="E84" i="3"/>
  <c r="D84" i="3"/>
  <c r="C84" i="3"/>
  <c r="B84" i="3"/>
  <c r="E83" i="3"/>
  <c r="D83" i="3"/>
  <c r="C83" i="3"/>
  <c r="B83" i="3"/>
  <c r="E82" i="3"/>
  <c r="D82" i="3"/>
  <c r="C82" i="3"/>
  <c r="B82" i="3"/>
  <c r="E81" i="3"/>
  <c r="D81" i="3"/>
  <c r="C81" i="3"/>
  <c r="B81" i="3"/>
  <c r="E80" i="3"/>
  <c r="D80" i="3"/>
  <c r="C80" i="3"/>
  <c r="B80" i="3"/>
  <c r="E79" i="3"/>
  <c r="D79" i="3"/>
  <c r="C79" i="3"/>
  <c r="B79" i="3"/>
  <c r="E78" i="3"/>
  <c r="D78" i="3"/>
  <c r="C78" i="3"/>
  <c r="B78" i="3"/>
  <c r="E77" i="3"/>
  <c r="D77" i="3"/>
  <c r="C77" i="3"/>
  <c r="B77" i="3"/>
  <c r="E76" i="3"/>
  <c r="D76" i="3"/>
  <c r="C76" i="3"/>
  <c r="B76" i="3"/>
  <c r="E75" i="3"/>
  <c r="D75" i="3"/>
  <c r="C75" i="3"/>
  <c r="B75" i="3"/>
  <c r="E74" i="3"/>
  <c r="D74" i="3"/>
  <c r="C74" i="3"/>
  <c r="B74" i="3"/>
  <c r="E73" i="3"/>
  <c r="D73" i="3"/>
  <c r="C73" i="3"/>
  <c r="B73" i="3"/>
  <c r="E72" i="3"/>
  <c r="D72" i="3"/>
  <c r="C72" i="3"/>
  <c r="B72" i="3"/>
  <c r="E71" i="3"/>
  <c r="D71" i="3"/>
  <c r="C71" i="3"/>
  <c r="B71" i="3"/>
  <c r="E70" i="3"/>
  <c r="D70" i="3"/>
  <c r="C70" i="3"/>
  <c r="B70" i="3"/>
  <c r="E69" i="3"/>
  <c r="D69" i="3"/>
  <c r="C69" i="3"/>
  <c r="B69" i="3"/>
  <c r="E68" i="3"/>
  <c r="D68" i="3"/>
  <c r="C68" i="3"/>
  <c r="B68" i="3"/>
  <c r="E67" i="3"/>
  <c r="D67" i="3"/>
  <c r="C67" i="3"/>
  <c r="B67" i="3"/>
  <c r="E66" i="3"/>
  <c r="D66" i="3"/>
  <c r="C66" i="3"/>
  <c r="B66" i="3"/>
  <c r="E65" i="3"/>
  <c r="D65" i="3"/>
  <c r="C65" i="3"/>
  <c r="B65" i="3"/>
  <c r="E64" i="3"/>
  <c r="D64" i="3"/>
  <c r="C64" i="3"/>
  <c r="B64" i="3"/>
  <c r="E63" i="3"/>
  <c r="D63" i="3"/>
  <c r="C63" i="3"/>
  <c r="B63" i="3"/>
  <c r="E62" i="3"/>
  <c r="D62" i="3"/>
  <c r="C62" i="3"/>
  <c r="B62" i="3"/>
  <c r="E61" i="3"/>
  <c r="D61" i="3"/>
  <c r="C61" i="3"/>
  <c r="B61" i="3"/>
  <c r="E60" i="3"/>
  <c r="D60" i="3"/>
  <c r="C60" i="3"/>
  <c r="B60" i="3"/>
  <c r="E59" i="3"/>
  <c r="D59" i="3"/>
  <c r="C59" i="3"/>
  <c r="B59" i="3"/>
  <c r="E58" i="3"/>
  <c r="D58" i="3"/>
  <c r="C58" i="3"/>
  <c r="B58" i="3"/>
  <c r="E57" i="3"/>
  <c r="D57" i="3"/>
  <c r="C57" i="3"/>
  <c r="B57" i="3"/>
  <c r="E56" i="3"/>
  <c r="D56" i="3"/>
  <c r="C56" i="3"/>
  <c r="B56" i="3"/>
  <c r="E55" i="3"/>
  <c r="D55" i="3"/>
  <c r="C55" i="3"/>
  <c r="B55" i="3"/>
  <c r="E54" i="3"/>
  <c r="D54" i="3"/>
  <c r="C54" i="3"/>
  <c r="B54" i="3"/>
  <c r="E53" i="3"/>
  <c r="D53" i="3"/>
  <c r="C53" i="3"/>
  <c r="B53" i="3"/>
  <c r="E52" i="3"/>
  <c r="D52" i="3"/>
  <c r="C52" i="3"/>
  <c r="B52" i="3"/>
  <c r="E51" i="3"/>
  <c r="D51" i="3"/>
  <c r="C51" i="3"/>
  <c r="B51" i="3"/>
  <c r="E50" i="3"/>
  <c r="D50" i="3"/>
  <c r="C50" i="3"/>
  <c r="B50" i="3"/>
  <c r="E49" i="3"/>
  <c r="D49" i="3"/>
  <c r="C49" i="3"/>
  <c r="B49" i="3"/>
  <c r="E48" i="3"/>
  <c r="D48" i="3"/>
  <c r="C48" i="3"/>
  <c r="B48" i="3"/>
  <c r="E47" i="3"/>
  <c r="D47" i="3"/>
  <c r="C47" i="3"/>
  <c r="B47" i="3"/>
  <c r="E46" i="3"/>
  <c r="D46" i="3"/>
  <c r="C46" i="3"/>
  <c r="B46" i="3"/>
  <c r="E45" i="3"/>
  <c r="D45" i="3"/>
  <c r="C45" i="3"/>
  <c r="B45" i="3"/>
  <c r="E44" i="3"/>
  <c r="D44" i="3"/>
  <c r="C44" i="3"/>
  <c r="B44" i="3"/>
  <c r="E43" i="3"/>
  <c r="D43" i="3"/>
  <c r="C43" i="3"/>
  <c r="B43" i="3"/>
  <c r="E42" i="3"/>
  <c r="D42" i="3"/>
  <c r="C42" i="3"/>
  <c r="B42" i="3"/>
  <c r="E41" i="3"/>
  <c r="D41" i="3"/>
  <c r="C41" i="3"/>
  <c r="B41" i="3"/>
  <c r="E40" i="3"/>
  <c r="D40" i="3"/>
  <c r="C40" i="3"/>
  <c r="B40" i="3"/>
  <c r="E39" i="3"/>
  <c r="D39" i="3"/>
  <c r="C39" i="3"/>
  <c r="B39" i="3"/>
  <c r="E38" i="3"/>
  <c r="D38" i="3"/>
  <c r="C38" i="3"/>
  <c r="B38" i="3"/>
  <c r="E37" i="3"/>
  <c r="D37" i="3"/>
  <c r="C37" i="3"/>
  <c r="B37" i="3"/>
  <c r="E36" i="3"/>
  <c r="D36" i="3"/>
  <c r="C36" i="3"/>
  <c r="B36" i="3"/>
  <c r="E35" i="3"/>
  <c r="D35" i="3"/>
  <c r="C35" i="3"/>
  <c r="B35" i="3"/>
  <c r="E34" i="3"/>
  <c r="D34" i="3"/>
  <c r="C34" i="3"/>
  <c r="B34" i="3"/>
  <c r="E33" i="3"/>
  <c r="D33" i="3"/>
  <c r="C33" i="3"/>
  <c r="B33" i="3"/>
  <c r="E32" i="3"/>
  <c r="D32" i="3"/>
  <c r="C32" i="3"/>
  <c r="B32" i="3"/>
  <c r="E31" i="3"/>
  <c r="D31" i="3"/>
  <c r="C31" i="3"/>
  <c r="B31" i="3"/>
  <c r="E30" i="3"/>
  <c r="D30" i="3"/>
  <c r="C30" i="3"/>
  <c r="B30" i="3"/>
  <c r="E29" i="3"/>
  <c r="D29" i="3"/>
  <c r="C29" i="3"/>
  <c r="B29" i="3"/>
  <c r="E28" i="3"/>
  <c r="D28" i="3"/>
  <c r="C28" i="3"/>
  <c r="B28" i="3"/>
  <c r="E27" i="3"/>
  <c r="D27" i="3"/>
  <c r="C27" i="3"/>
  <c r="B27" i="3"/>
  <c r="E26" i="3"/>
  <c r="D26" i="3"/>
  <c r="C26" i="3"/>
  <c r="B26" i="3"/>
  <c r="E25" i="3"/>
  <c r="D25" i="3"/>
  <c r="C25" i="3"/>
  <c r="B25" i="3"/>
  <c r="E24" i="3"/>
  <c r="D24" i="3"/>
  <c r="C24" i="3"/>
  <c r="B24" i="3"/>
  <c r="E23" i="3"/>
  <c r="D23" i="3"/>
  <c r="C23" i="3"/>
  <c r="B23" i="3"/>
  <c r="E22" i="3"/>
  <c r="D22" i="3"/>
  <c r="C22" i="3"/>
  <c r="B22" i="3"/>
  <c r="E21" i="3"/>
  <c r="D21" i="3"/>
  <c r="C21" i="3"/>
  <c r="B21" i="3"/>
  <c r="E20" i="3"/>
  <c r="D20" i="3"/>
  <c r="C20" i="3"/>
  <c r="B20" i="3"/>
  <c r="E19" i="3"/>
  <c r="D19" i="3"/>
  <c r="C19" i="3"/>
  <c r="B19" i="3"/>
  <c r="E18" i="3"/>
  <c r="D18" i="3"/>
  <c r="C18" i="3"/>
  <c r="B18" i="3"/>
  <c r="E17" i="3"/>
  <c r="D17" i="3"/>
  <c r="C17" i="3"/>
  <c r="B17" i="3"/>
  <c r="E16" i="3"/>
  <c r="D16" i="3"/>
  <c r="C16" i="3"/>
  <c r="B16" i="3"/>
  <c r="E15" i="3"/>
  <c r="D15" i="3"/>
  <c r="C15" i="3"/>
  <c r="B15" i="3"/>
  <c r="E14" i="3"/>
  <c r="D14" i="3"/>
  <c r="C14" i="3"/>
  <c r="B14" i="3"/>
  <c r="E13" i="3"/>
  <c r="D13" i="3"/>
  <c r="C13" i="3"/>
  <c r="B13" i="3"/>
  <c r="E12" i="3"/>
  <c r="D12" i="3"/>
  <c r="C12" i="3"/>
  <c r="B12" i="3"/>
  <c r="E11" i="3"/>
  <c r="D11" i="3"/>
  <c r="C11" i="3"/>
  <c r="B11" i="3"/>
  <c r="E10" i="3"/>
  <c r="D10" i="3"/>
  <c r="C10" i="3"/>
  <c r="B10" i="3"/>
  <c r="E9" i="3"/>
  <c r="D9" i="3"/>
  <c r="C9" i="3"/>
  <c r="B9" i="3"/>
  <c r="E8" i="3"/>
  <c r="D8" i="3"/>
  <c r="C8" i="3"/>
  <c r="B8" i="3"/>
  <c r="E207" i="2"/>
  <c r="D207" i="2"/>
  <c r="C207" i="2"/>
  <c r="B207" i="2"/>
  <c r="E206" i="2"/>
  <c r="D206" i="2"/>
  <c r="C206" i="2"/>
  <c r="B206" i="2"/>
  <c r="E205" i="2"/>
  <c r="D205" i="2"/>
  <c r="C205" i="2"/>
  <c r="B205" i="2"/>
  <c r="E204" i="2"/>
  <c r="D204" i="2"/>
  <c r="C204" i="2"/>
  <c r="B204" i="2"/>
  <c r="E203" i="2"/>
  <c r="D203" i="2"/>
  <c r="C203" i="2"/>
  <c r="B203" i="2"/>
  <c r="E202" i="2"/>
  <c r="D202" i="2"/>
  <c r="C202" i="2"/>
  <c r="B202" i="2"/>
  <c r="E201" i="2"/>
  <c r="D201" i="2"/>
  <c r="C201" i="2"/>
  <c r="B201" i="2"/>
  <c r="E200" i="2"/>
  <c r="D200" i="2"/>
  <c r="C200" i="2"/>
  <c r="B200" i="2"/>
  <c r="E199" i="2"/>
  <c r="D199" i="2"/>
  <c r="C199" i="2"/>
  <c r="B199" i="2"/>
  <c r="E198" i="2"/>
  <c r="D198" i="2"/>
  <c r="C198" i="2"/>
  <c r="B198" i="2"/>
  <c r="E197" i="2"/>
  <c r="D197" i="2"/>
  <c r="C197" i="2"/>
  <c r="B197" i="2"/>
  <c r="E196" i="2"/>
  <c r="D196" i="2"/>
  <c r="C196" i="2"/>
  <c r="B196" i="2"/>
  <c r="E195" i="2"/>
  <c r="D195" i="2"/>
  <c r="C195" i="2"/>
  <c r="B195" i="2"/>
  <c r="E194" i="2"/>
  <c r="D194" i="2"/>
  <c r="C194" i="2"/>
  <c r="B194" i="2"/>
  <c r="E193" i="2"/>
  <c r="D193" i="2"/>
  <c r="C193" i="2"/>
  <c r="B193" i="2"/>
  <c r="E192" i="2"/>
  <c r="D192" i="2"/>
  <c r="C192" i="2"/>
  <c r="B192" i="2"/>
  <c r="E191" i="2"/>
  <c r="D191" i="2"/>
  <c r="C191" i="2"/>
  <c r="B191" i="2"/>
  <c r="E190" i="2"/>
  <c r="D190" i="2"/>
  <c r="C190" i="2"/>
  <c r="B190" i="2"/>
  <c r="E189" i="2"/>
  <c r="D189" i="2"/>
  <c r="C189" i="2"/>
  <c r="B189" i="2"/>
  <c r="E188" i="2"/>
  <c r="D188" i="2"/>
  <c r="C188" i="2"/>
  <c r="B188" i="2"/>
  <c r="E187" i="2"/>
  <c r="D187" i="2"/>
  <c r="C187" i="2"/>
  <c r="B187" i="2"/>
  <c r="E186" i="2"/>
  <c r="D186" i="2"/>
  <c r="C186" i="2"/>
  <c r="B186" i="2"/>
  <c r="E185" i="2"/>
  <c r="D185" i="2"/>
  <c r="C185" i="2"/>
  <c r="B185" i="2"/>
  <c r="E184" i="2"/>
  <c r="D184" i="2"/>
  <c r="C184" i="2"/>
  <c r="B184" i="2"/>
  <c r="E183" i="2"/>
  <c r="D183" i="2"/>
  <c r="C183" i="2"/>
  <c r="B183" i="2"/>
  <c r="E182" i="2"/>
  <c r="D182" i="2"/>
  <c r="C182" i="2"/>
  <c r="B182" i="2"/>
  <c r="E181" i="2"/>
  <c r="D181" i="2"/>
  <c r="C181" i="2"/>
  <c r="B181" i="2"/>
  <c r="E180" i="2"/>
  <c r="D180" i="2"/>
  <c r="C180" i="2"/>
  <c r="B180" i="2"/>
  <c r="E179" i="2"/>
  <c r="D179" i="2"/>
  <c r="C179" i="2"/>
  <c r="B179" i="2"/>
  <c r="E178" i="2"/>
  <c r="D178" i="2"/>
  <c r="C178" i="2"/>
  <c r="B178" i="2"/>
  <c r="E177" i="2"/>
  <c r="D177" i="2"/>
  <c r="C177" i="2"/>
  <c r="B177" i="2"/>
  <c r="E176" i="2"/>
  <c r="D176" i="2"/>
  <c r="C176" i="2"/>
  <c r="B176" i="2"/>
  <c r="E175" i="2"/>
  <c r="D175" i="2"/>
  <c r="C175" i="2"/>
  <c r="B175" i="2"/>
  <c r="E174" i="2"/>
  <c r="D174" i="2"/>
  <c r="C174" i="2"/>
  <c r="B174" i="2"/>
  <c r="E173" i="2"/>
  <c r="D173" i="2"/>
  <c r="C173" i="2"/>
  <c r="B173" i="2"/>
  <c r="E172" i="2"/>
  <c r="D172" i="2"/>
  <c r="C172" i="2"/>
  <c r="B172" i="2"/>
  <c r="E171" i="2"/>
  <c r="D171" i="2"/>
  <c r="C171" i="2"/>
  <c r="B171" i="2"/>
  <c r="E170" i="2"/>
  <c r="D170" i="2"/>
  <c r="C170" i="2"/>
  <c r="B170" i="2"/>
  <c r="E169" i="2"/>
  <c r="D169" i="2"/>
  <c r="C169" i="2"/>
  <c r="B169" i="2"/>
  <c r="E168" i="2"/>
  <c r="D168" i="2"/>
  <c r="C168" i="2"/>
  <c r="B168" i="2"/>
  <c r="E167" i="2"/>
  <c r="D167" i="2"/>
  <c r="C167" i="2"/>
  <c r="B167" i="2"/>
  <c r="E166" i="2"/>
  <c r="D166" i="2"/>
  <c r="C166" i="2"/>
  <c r="B166" i="2"/>
  <c r="E165" i="2"/>
  <c r="D165" i="2"/>
  <c r="C165" i="2"/>
  <c r="B165" i="2"/>
  <c r="E164" i="2"/>
  <c r="D164" i="2"/>
  <c r="C164" i="2"/>
  <c r="B164" i="2"/>
  <c r="E163" i="2"/>
  <c r="D163" i="2"/>
  <c r="C163" i="2"/>
  <c r="B163" i="2"/>
  <c r="E162" i="2"/>
  <c r="D162" i="2"/>
  <c r="C162" i="2"/>
  <c r="B162" i="2"/>
  <c r="E161" i="2"/>
  <c r="D161" i="2"/>
  <c r="C161" i="2"/>
  <c r="B161" i="2"/>
  <c r="E160" i="2"/>
  <c r="D160" i="2"/>
  <c r="C160" i="2"/>
  <c r="B160" i="2"/>
  <c r="E159" i="2"/>
  <c r="D159" i="2"/>
  <c r="C159" i="2"/>
  <c r="B159" i="2"/>
  <c r="E158" i="2"/>
  <c r="D158" i="2"/>
  <c r="C158" i="2"/>
  <c r="B158" i="2"/>
  <c r="E157" i="2"/>
  <c r="D157" i="2"/>
  <c r="C157" i="2"/>
  <c r="B157" i="2"/>
  <c r="E156" i="2"/>
  <c r="D156" i="2"/>
  <c r="C156" i="2"/>
  <c r="B156" i="2"/>
  <c r="E155" i="2"/>
  <c r="D155" i="2"/>
  <c r="C155" i="2"/>
  <c r="B155" i="2"/>
  <c r="E154" i="2"/>
  <c r="D154" i="2"/>
  <c r="C154" i="2"/>
  <c r="B154" i="2"/>
  <c r="E153" i="2"/>
  <c r="D153" i="2"/>
  <c r="C153" i="2"/>
  <c r="B153" i="2"/>
  <c r="E152" i="2"/>
  <c r="D152" i="2"/>
  <c r="C152" i="2"/>
  <c r="B152" i="2"/>
  <c r="E151" i="2"/>
  <c r="D151" i="2"/>
  <c r="C151" i="2"/>
  <c r="B151" i="2"/>
  <c r="E150" i="2"/>
  <c r="D150" i="2"/>
  <c r="C150" i="2"/>
  <c r="B150" i="2"/>
  <c r="E149" i="2"/>
  <c r="D149" i="2"/>
  <c r="C149" i="2"/>
  <c r="B149" i="2"/>
  <c r="E148" i="2"/>
  <c r="D148" i="2"/>
  <c r="C148" i="2"/>
  <c r="B148" i="2"/>
  <c r="E147" i="2"/>
  <c r="D147" i="2"/>
  <c r="C147" i="2"/>
  <c r="B147" i="2"/>
  <c r="E146" i="2"/>
  <c r="D146" i="2"/>
  <c r="C146" i="2"/>
  <c r="B146" i="2"/>
  <c r="E145" i="2"/>
  <c r="D145" i="2"/>
  <c r="C145" i="2"/>
  <c r="B145" i="2"/>
  <c r="E144" i="2"/>
  <c r="D144" i="2"/>
  <c r="C144" i="2"/>
  <c r="B144" i="2"/>
  <c r="E143" i="2"/>
  <c r="D143" i="2"/>
  <c r="C143" i="2"/>
  <c r="B143" i="2"/>
  <c r="E142" i="2"/>
  <c r="D142" i="2"/>
  <c r="C142" i="2"/>
  <c r="B142" i="2"/>
  <c r="E141" i="2"/>
  <c r="D141" i="2"/>
  <c r="C141" i="2"/>
  <c r="B141" i="2"/>
  <c r="E140" i="2"/>
  <c r="D140" i="2"/>
  <c r="C140" i="2"/>
  <c r="B140" i="2"/>
  <c r="E139" i="2"/>
  <c r="D139" i="2"/>
  <c r="C139" i="2"/>
  <c r="B139" i="2"/>
  <c r="E138" i="2"/>
  <c r="D138" i="2"/>
  <c r="C138" i="2"/>
  <c r="B138" i="2"/>
  <c r="E137" i="2"/>
  <c r="D137" i="2"/>
  <c r="C137" i="2"/>
  <c r="B137" i="2"/>
  <c r="E136" i="2"/>
  <c r="D136" i="2"/>
  <c r="C136" i="2"/>
  <c r="B136" i="2"/>
  <c r="E135" i="2"/>
  <c r="D135" i="2"/>
  <c r="C135" i="2"/>
  <c r="B135" i="2"/>
  <c r="E134" i="2"/>
  <c r="D134" i="2"/>
  <c r="C134" i="2"/>
  <c r="B134" i="2"/>
  <c r="E133" i="2"/>
  <c r="D133" i="2"/>
  <c r="C133" i="2"/>
  <c r="B133" i="2"/>
  <c r="E132" i="2"/>
  <c r="D132" i="2"/>
  <c r="C132" i="2"/>
  <c r="B132" i="2"/>
  <c r="E131" i="2"/>
  <c r="D131" i="2"/>
  <c r="C131" i="2"/>
  <c r="B131" i="2"/>
  <c r="E130" i="2"/>
  <c r="D130" i="2"/>
  <c r="C130" i="2"/>
  <c r="B130" i="2"/>
  <c r="E129" i="2"/>
  <c r="D129" i="2"/>
  <c r="C129" i="2"/>
  <c r="B129" i="2"/>
  <c r="E128" i="2"/>
  <c r="D128" i="2"/>
  <c r="C128" i="2"/>
  <c r="B128" i="2"/>
  <c r="E127" i="2"/>
  <c r="D127" i="2"/>
  <c r="C127" i="2"/>
  <c r="B127" i="2"/>
  <c r="E126" i="2"/>
  <c r="D126" i="2"/>
  <c r="C126" i="2"/>
  <c r="B126" i="2"/>
  <c r="E125" i="2"/>
  <c r="D125" i="2"/>
  <c r="C125" i="2"/>
  <c r="B125" i="2"/>
  <c r="E124" i="2"/>
  <c r="D124" i="2"/>
  <c r="C124" i="2"/>
  <c r="B124" i="2"/>
  <c r="E123" i="2"/>
  <c r="D123" i="2"/>
  <c r="C123" i="2"/>
  <c r="B123" i="2"/>
  <c r="E122" i="2"/>
  <c r="D122" i="2"/>
  <c r="C122" i="2"/>
  <c r="B122" i="2"/>
  <c r="E121" i="2"/>
  <c r="D121" i="2"/>
  <c r="C121" i="2"/>
  <c r="B121" i="2"/>
  <c r="E120" i="2"/>
  <c r="D120" i="2"/>
  <c r="C120" i="2"/>
  <c r="B120" i="2"/>
  <c r="E119" i="2"/>
  <c r="D119" i="2"/>
  <c r="C119" i="2"/>
  <c r="B119" i="2"/>
  <c r="E118" i="2"/>
  <c r="D118" i="2"/>
  <c r="C118" i="2"/>
  <c r="B118" i="2"/>
  <c r="E117" i="2"/>
  <c r="D117" i="2"/>
  <c r="C117" i="2"/>
  <c r="B117" i="2"/>
  <c r="E116" i="2"/>
  <c r="D116" i="2"/>
  <c r="C116" i="2"/>
  <c r="B116" i="2"/>
  <c r="E115" i="2"/>
  <c r="D115" i="2"/>
  <c r="C115" i="2"/>
  <c r="B115" i="2"/>
  <c r="E114" i="2"/>
  <c r="D114" i="2"/>
  <c r="C114" i="2"/>
  <c r="B114" i="2"/>
  <c r="E113" i="2"/>
  <c r="D113" i="2"/>
  <c r="C113" i="2"/>
  <c r="B113" i="2"/>
  <c r="E112" i="2"/>
  <c r="D112" i="2"/>
  <c r="C112" i="2"/>
  <c r="B112" i="2"/>
  <c r="E111" i="2"/>
  <c r="D111" i="2"/>
  <c r="C111" i="2"/>
  <c r="B111" i="2"/>
  <c r="E110" i="2"/>
  <c r="D110" i="2"/>
  <c r="C110" i="2"/>
  <c r="B110" i="2"/>
  <c r="E109" i="2"/>
  <c r="D109" i="2"/>
  <c r="C109" i="2"/>
  <c r="B109" i="2"/>
  <c r="E108" i="2"/>
  <c r="D108" i="2"/>
  <c r="C108" i="2"/>
  <c r="B108" i="2"/>
  <c r="E107" i="2"/>
  <c r="D107" i="2"/>
  <c r="C107" i="2"/>
  <c r="B107" i="2"/>
  <c r="E106" i="2"/>
  <c r="D106" i="2"/>
  <c r="C106" i="2"/>
  <c r="B106" i="2"/>
  <c r="E105" i="2"/>
  <c r="D105" i="2"/>
  <c r="C105" i="2"/>
  <c r="B105" i="2"/>
  <c r="E104" i="2"/>
  <c r="D104" i="2"/>
  <c r="C104" i="2"/>
  <c r="B104" i="2"/>
  <c r="E103" i="2"/>
  <c r="D103" i="2"/>
  <c r="C103" i="2"/>
  <c r="B103" i="2"/>
  <c r="E102" i="2"/>
  <c r="D102" i="2"/>
  <c r="C102" i="2"/>
  <c r="B102" i="2"/>
  <c r="E101" i="2"/>
  <c r="D101" i="2"/>
  <c r="C101" i="2"/>
  <c r="B101" i="2"/>
  <c r="E100" i="2"/>
  <c r="D100" i="2"/>
  <c r="C100" i="2"/>
  <c r="B100" i="2"/>
  <c r="E99" i="2"/>
  <c r="D99" i="2"/>
  <c r="C99" i="2"/>
  <c r="B99" i="2"/>
  <c r="E98" i="2"/>
  <c r="D98" i="2"/>
  <c r="C98" i="2"/>
  <c r="B98" i="2"/>
  <c r="E97" i="2"/>
  <c r="D97" i="2"/>
  <c r="C97" i="2"/>
  <c r="B97" i="2"/>
  <c r="E96" i="2"/>
  <c r="D96" i="2"/>
  <c r="C96" i="2"/>
  <c r="B96" i="2"/>
  <c r="E95" i="2"/>
  <c r="D95" i="2"/>
  <c r="C95" i="2"/>
  <c r="B95" i="2"/>
  <c r="E94" i="2"/>
  <c r="D94" i="2"/>
  <c r="C94" i="2"/>
  <c r="B94" i="2"/>
  <c r="E93" i="2"/>
  <c r="D93" i="2"/>
  <c r="C93" i="2"/>
  <c r="B93" i="2"/>
  <c r="E92" i="2"/>
  <c r="D92" i="2"/>
  <c r="C92" i="2"/>
  <c r="B92" i="2"/>
  <c r="E91" i="2"/>
  <c r="D91" i="2"/>
  <c r="C91" i="2"/>
  <c r="B91" i="2"/>
  <c r="E90" i="2"/>
  <c r="D90" i="2"/>
  <c r="C90" i="2"/>
  <c r="B90" i="2"/>
  <c r="E89" i="2"/>
  <c r="D89" i="2"/>
  <c r="C89" i="2"/>
  <c r="B89" i="2"/>
  <c r="E88" i="2"/>
  <c r="D88" i="2"/>
  <c r="C88" i="2"/>
  <c r="B88" i="2"/>
  <c r="E87" i="2"/>
  <c r="D87" i="2"/>
  <c r="C87" i="2"/>
  <c r="B87" i="2"/>
  <c r="E86" i="2"/>
  <c r="D86" i="2"/>
  <c r="C86" i="2"/>
  <c r="B86" i="2"/>
  <c r="E85" i="2"/>
  <c r="D85" i="2"/>
  <c r="C85" i="2"/>
  <c r="B85" i="2"/>
  <c r="E84" i="2"/>
  <c r="D84" i="2"/>
  <c r="C84" i="2"/>
  <c r="B84" i="2"/>
  <c r="E83" i="2"/>
  <c r="D83" i="2"/>
  <c r="C83" i="2"/>
  <c r="B83" i="2"/>
  <c r="E82" i="2"/>
  <c r="D82" i="2"/>
  <c r="C82" i="2"/>
  <c r="B82" i="2"/>
  <c r="E81" i="2"/>
  <c r="D81" i="2"/>
  <c r="C81" i="2"/>
  <c r="B81" i="2"/>
  <c r="E80" i="2"/>
  <c r="D80" i="2"/>
  <c r="C80" i="2"/>
  <c r="B80" i="2"/>
  <c r="E79" i="2"/>
  <c r="D79" i="2"/>
  <c r="C79" i="2"/>
  <c r="B79" i="2"/>
  <c r="E78" i="2"/>
  <c r="D78" i="2"/>
  <c r="C78" i="2"/>
  <c r="B78" i="2"/>
  <c r="E77" i="2"/>
  <c r="D77" i="2"/>
  <c r="C77" i="2"/>
  <c r="B77" i="2"/>
  <c r="E76" i="2"/>
  <c r="D76" i="2"/>
  <c r="C76" i="2"/>
  <c r="B76" i="2"/>
  <c r="E75" i="2"/>
  <c r="D75" i="2"/>
  <c r="C75" i="2"/>
  <c r="B75" i="2"/>
  <c r="E74" i="2"/>
  <c r="D74" i="2"/>
  <c r="C74" i="2"/>
  <c r="B74" i="2"/>
  <c r="E73" i="2"/>
  <c r="D73" i="2"/>
  <c r="C73" i="2"/>
  <c r="B73" i="2"/>
  <c r="E72" i="2"/>
  <c r="D72" i="2"/>
  <c r="C72" i="2"/>
  <c r="B72" i="2"/>
  <c r="E71" i="2"/>
  <c r="D71" i="2"/>
  <c r="C71" i="2"/>
  <c r="B71" i="2"/>
  <c r="E70" i="2"/>
  <c r="D70" i="2"/>
  <c r="C70" i="2"/>
  <c r="B70" i="2"/>
  <c r="E69" i="2"/>
  <c r="D69" i="2"/>
  <c r="C69" i="2"/>
  <c r="B69" i="2"/>
  <c r="E68" i="2"/>
  <c r="D68" i="2"/>
  <c r="C68" i="2"/>
  <c r="B68" i="2"/>
  <c r="E67" i="2"/>
  <c r="D67" i="2"/>
  <c r="C67" i="2"/>
  <c r="B67" i="2"/>
  <c r="E66" i="2"/>
  <c r="D66" i="2"/>
  <c r="C66" i="2"/>
  <c r="B66" i="2"/>
  <c r="E65" i="2"/>
  <c r="D65" i="2"/>
  <c r="C65" i="2"/>
  <c r="B65" i="2"/>
  <c r="E64" i="2"/>
  <c r="D64" i="2"/>
  <c r="C64" i="2"/>
  <c r="B64" i="2"/>
  <c r="E63" i="2"/>
  <c r="D63" i="2"/>
  <c r="C63" i="2"/>
  <c r="B63" i="2"/>
  <c r="E62" i="2"/>
  <c r="D62" i="2"/>
  <c r="C62" i="2"/>
  <c r="B62" i="2"/>
  <c r="E61" i="2"/>
  <c r="D61" i="2"/>
  <c r="C61" i="2"/>
  <c r="B61" i="2"/>
  <c r="E60" i="2"/>
  <c r="D60" i="2"/>
  <c r="C60" i="2"/>
  <c r="B60" i="2"/>
  <c r="E59" i="2"/>
  <c r="D59" i="2"/>
  <c r="C59" i="2"/>
  <c r="B59" i="2"/>
  <c r="E58" i="2"/>
  <c r="D58" i="2"/>
  <c r="C58" i="2"/>
  <c r="B58" i="2"/>
  <c r="E57" i="2"/>
  <c r="D57" i="2"/>
  <c r="C57" i="2"/>
  <c r="B57" i="2"/>
  <c r="E56" i="2"/>
  <c r="D56" i="2"/>
  <c r="C56" i="2"/>
  <c r="B56" i="2"/>
  <c r="E55" i="2"/>
  <c r="D55" i="2"/>
  <c r="C55" i="2"/>
  <c r="B55" i="2"/>
  <c r="E54" i="2"/>
  <c r="D54" i="2"/>
  <c r="C54" i="2"/>
  <c r="B54" i="2"/>
  <c r="E53" i="2"/>
  <c r="D53" i="2"/>
  <c r="C53" i="2"/>
  <c r="B53" i="2"/>
  <c r="E52" i="2"/>
  <c r="D52" i="2"/>
  <c r="C52" i="2"/>
  <c r="B52" i="2"/>
  <c r="E51" i="2"/>
  <c r="D51" i="2"/>
  <c r="C51" i="2"/>
  <c r="B51" i="2"/>
  <c r="E50" i="2"/>
  <c r="D50" i="2"/>
  <c r="C50" i="2"/>
  <c r="B50" i="2"/>
  <c r="E49" i="2"/>
  <c r="D49" i="2"/>
  <c r="C49" i="2"/>
  <c r="B49" i="2"/>
  <c r="E48" i="2"/>
  <c r="D48" i="2"/>
  <c r="C48" i="2"/>
  <c r="B48" i="2"/>
  <c r="E47" i="2"/>
  <c r="D47" i="2"/>
  <c r="C47" i="2"/>
  <c r="B47" i="2"/>
  <c r="E46" i="2"/>
  <c r="D46" i="2"/>
  <c r="C46" i="2"/>
  <c r="B46" i="2"/>
  <c r="E45" i="2"/>
  <c r="D45" i="2"/>
  <c r="C45" i="2"/>
  <c r="B45" i="2"/>
  <c r="E44" i="2"/>
  <c r="D44" i="2"/>
  <c r="C44" i="2"/>
  <c r="B44" i="2"/>
  <c r="E43" i="2"/>
  <c r="D43" i="2"/>
  <c r="C43" i="2"/>
  <c r="B43" i="2"/>
  <c r="E42" i="2"/>
  <c r="D42" i="2"/>
  <c r="C42" i="2"/>
  <c r="B42" i="2"/>
  <c r="E41" i="2"/>
  <c r="D41" i="2"/>
  <c r="C41" i="2"/>
  <c r="B41" i="2"/>
  <c r="E40" i="2"/>
  <c r="D40" i="2"/>
  <c r="C40" i="2"/>
  <c r="B40" i="2"/>
  <c r="E39" i="2"/>
  <c r="D39" i="2"/>
  <c r="C39" i="2"/>
  <c r="B39" i="2"/>
  <c r="E38" i="2"/>
  <c r="D38" i="2"/>
  <c r="C38" i="2"/>
  <c r="B38" i="2"/>
  <c r="E37" i="2"/>
  <c r="D37" i="2"/>
  <c r="C37" i="2"/>
  <c r="B37" i="2"/>
  <c r="E36" i="2"/>
  <c r="D36" i="2"/>
  <c r="C36" i="2"/>
  <c r="B36" i="2"/>
  <c r="E35" i="2"/>
  <c r="D35" i="2"/>
  <c r="C35" i="2"/>
  <c r="B35" i="2"/>
  <c r="E34" i="2"/>
  <c r="D34" i="2"/>
  <c r="C34" i="2"/>
  <c r="B34" i="2"/>
  <c r="E33" i="2"/>
  <c r="D33" i="2"/>
  <c r="C33" i="2"/>
  <c r="B33" i="2"/>
  <c r="E32" i="2"/>
  <c r="D32" i="2"/>
  <c r="C32" i="2"/>
  <c r="B32" i="2"/>
  <c r="E31" i="2"/>
  <c r="D31" i="2"/>
  <c r="C31" i="2"/>
  <c r="B31" i="2"/>
  <c r="E30" i="2"/>
  <c r="D30" i="2"/>
  <c r="C30" i="2"/>
  <c r="B30" i="2"/>
  <c r="E29" i="2"/>
  <c r="D29" i="2"/>
  <c r="C29" i="2"/>
  <c r="B29" i="2"/>
  <c r="E28" i="2"/>
  <c r="D28" i="2"/>
  <c r="C28" i="2"/>
  <c r="B28" i="2"/>
  <c r="E27" i="2"/>
  <c r="D27" i="2"/>
  <c r="C27" i="2"/>
  <c r="B27" i="2"/>
  <c r="E26" i="2"/>
  <c r="D26" i="2"/>
  <c r="C26" i="2"/>
  <c r="B26" i="2"/>
  <c r="E25" i="2"/>
  <c r="D25" i="2"/>
  <c r="C25" i="2"/>
  <c r="B25" i="2"/>
  <c r="E24" i="2"/>
  <c r="D24" i="2"/>
  <c r="C24" i="2"/>
  <c r="B24" i="2"/>
  <c r="E23" i="2"/>
  <c r="D23" i="2"/>
  <c r="C23" i="2"/>
  <c r="B23" i="2"/>
  <c r="E22" i="2"/>
  <c r="D22" i="2"/>
  <c r="C22" i="2"/>
  <c r="B22" i="2"/>
  <c r="E21" i="2"/>
  <c r="D21" i="2"/>
  <c r="C21" i="2"/>
  <c r="B21" i="2"/>
  <c r="E20" i="2"/>
  <c r="D20" i="2"/>
  <c r="C20" i="2"/>
  <c r="B20" i="2"/>
  <c r="E19" i="2"/>
  <c r="D19" i="2"/>
  <c r="C19" i="2"/>
  <c r="B19" i="2"/>
  <c r="E18" i="2"/>
  <c r="D18" i="2"/>
  <c r="C18" i="2"/>
  <c r="B18" i="2"/>
  <c r="E17" i="2"/>
  <c r="D17" i="2"/>
  <c r="C17" i="2"/>
  <c r="B17" i="2"/>
  <c r="E16" i="2"/>
  <c r="D16" i="2"/>
  <c r="C16" i="2"/>
  <c r="B16" i="2"/>
  <c r="E15" i="2"/>
  <c r="D15" i="2"/>
  <c r="C15" i="2"/>
  <c r="B15" i="2"/>
  <c r="E14" i="2"/>
  <c r="D14" i="2"/>
  <c r="C14" i="2"/>
  <c r="B14" i="2"/>
  <c r="E13" i="2"/>
  <c r="D13" i="2"/>
  <c r="C13" i="2"/>
  <c r="B13" i="2"/>
  <c r="E12" i="2"/>
  <c r="D12" i="2"/>
  <c r="C12" i="2"/>
  <c r="B12" i="2"/>
  <c r="E11" i="2"/>
  <c r="D11" i="2"/>
  <c r="C11" i="2"/>
  <c r="B11" i="2"/>
  <c r="E10" i="2"/>
  <c r="D10" i="2"/>
  <c r="C10" i="2"/>
  <c r="B10" i="2"/>
  <c r="E9" i="2"/>
  <c r="D9" i="2"/>
  <c r="C9" i="2"/>
  <c r="B9" i="2"/>
  <c r="E8" i="2"/>
  <c r="D8" i="2"/>
  <c r="C8" i="2"/>
  <c r="B8" i="2"/>
  <c r="E207" i="26"/>
  <c r="D207" i="26"/>
  <c r="C207" i="26"/>
  <c r="B207" i="26"/>
  <c r="E206" i="26"/>
  <c r="D206" i="26"/>
  <c r="C206" i="26"/>
  <c r="B206" i="26"/>
  <c r="E205" i="26"/>
  <c r="D205" i="26"/>
  <c r="C205" i="26"/>
  <c r="B205" i="26"/>
  <c r="E204" i="26"/>
  <c r="D204" i="26"/>
  <c r="C204" i="26"/>
  <c r="B204" i="26"/>
  <c r="E203" i="26"/>
  <c r="D203" i="26"/>
  <c r="C203" i="26"/>
  <c r="B203" i="26"/>
  <c r="E202" i="26"/>
  <c r="D202" i="26"/>
  <c r="C202" i="26"/>
  <c r="B202" i="26"/>
  <c r="E201" i="26"/>
  <c r="D201" i="26"/>
  <c r="C201" i="26"/>
  <c r="B201" i="26"/>
  <c r="E200" i="26"/>
  <c r="D200" i="26"/>
  <c r="C200" i="26"/>
  <c r="B200" i="26"/>
  <c r="E199" i="26"/>
  <c r="D199" i="26"/>
  <c r="C199" i="26"/>
  <c r="B199" i="26"/>
  <c r="E198" i="26"/>
  <c r="D198" i="26"/>
  <c r="C198" i="26"/>
  <c r="B198" i="26"/>
  <c r="E197" i="26"/>
  <c r="D197" i="26"/>
  <c r="C197" i="26"/>
  <c r="B197" i="26"/>
  <c r="E196" i="26"/>
  <c r="D196" i="26"/>
  <c r="C196" i="26"/>
  <c r="B196" i="26"/>
  <c r="E195" i="26"/>
  <c r="D195" i="26"/>
  <c r="C195" i="26"/>
  <c r="B195" i="26"/>
  <c r="E194" i="26"/>
  <c r="D194" i="26"/>
  <c r="C194" i="26"/>
  <c r="B194" i="26"/>
  <c r="E193" i="26"/>
  <c r="D193" i="26"/>
  <c r="C193" i="26"/>
  <c r="B193" i="26"/>
  <c r="E192" i="26"/>
  <c r="D192" i="26"/>
  <c r="C192" i="26"/>
  <c r="B192" i="26"/>
  <c r="E191" i="26"/>
  <c r="D191" i="26"/>
  <c r="C191" i="26"/>
  <c r="B191" i="26"/>
  <c r="E190" i="26"/>
  <c r="D190" i="26"/>
  <c r="C190" i="26"/>
  <c r="B190" i="26"/>
  <c r="E189" i="26"/>
  <c r="D189" i="26"/>
  <c r="C189" i="26"/>
  <c r="B189" i="26"/>
  <c r="E188" i="26"/>
  <c r="D188" i="26"/>
  <c r="C188" i="26"/>
  <c r="B188" i="26"/>
  <c r="E187" i="26"/>
  <c r="D187" i="26"/>
  <c r="C187" i="26"/>
  <c r="B187" i="26"/>
  <c r="E186" i="26"/>
  <c r="D186" i="26"/>
  <c r="C186" i="26"/>
  <c r="B186" i="26"/>
  <c r="E185" i="26"/>
  <c r="D185" i="26"/>
  <c r="C185" i="26"/>
  <c r="B185" i="26"/>
  <c r="E184" i="26"/>
  <c r="D184" i="26"/>
  <c r="C184" i="26"/>
  <c r="B184" i="26"/>
  <c r="E183" i="26"/>
  <c r="D183" i="26"/>
  <c r="C183" i="26"/>
  <c r="B183" i="26"/>
  <c r="E182" i="26"/>
  <c r="D182" i="26"/>
  <c r="C182" i="26"/>
  <c r="B182" i="26"/>
  <c r="E181" i="26"/>
  <c r="D181" i="26"/>
  <c r="C181" i="26"/>
  <c r="B181" i="26"/>
  <c r="E180" i="26"/>
  <c r="D180" i="26"/>
  <c r="C180" i="26"/>
  <c r="B180" i="26"/>
  <c r="E179" i="26"/>
  <c r="D179" i="26"/>
  <c r="C179" i="26"/>
  <c r="B179" i="26"/>
  <c r="E178" i="26"/>
  <c r="D178" i="26"/>
  <c r="C178" i="26"/>
  <c r="B178" i="26"/>
  <c r="E177" i="26"/>
  <c r="D177" i="26"/>
  <c r="C177" i="26"/>
  <c r="B177" i="26"/>
  <c r="E176" i="26"/>
  <c r="D176" i="26"/>
  <c r="C176" i="26"/>
  <c r="B176" i="26"/>
  <c r="E175" i="26"/>
  <c r="D175" i="26"/>
  <c r="C175" i="26"/>
  <c r="B175" i="26"/>
  <c r="E174" i="26"/>
  <c r="D174" i="26"/>
  <c r="C174" i="26"/>
  <c r="B174" i="26"/>
  <c r="E173" i="26"/>
  <c r="D173" i="26"/>
  <c r="C173" i="26"/>
  <c r="B173" i="26"/>
  <c r="E172" i="26"/>
  <c r="D172" i="26"/>
  <c r="C172" i="26"/>
  <c r="B172" i="26"/>
  <c r="E171" i="26"/>
  <c r="D171" i="26"/>
  <c r="C171" i="26"/>
  <c r="B171" i="26"/>
  <c r="E170" i="26"/>
  <c r="D170" i="26"/>
  <c r="C170" i="26"/>
  <c r="B170" i="26"/>
  <c r="E169" i="26"/>
  <c r="D169" i="26"/>
  <c r="C169" i="26"/>
  <c r="B169" i="26"/>
  <c r="E168" i="26"/>
  <c r="D168" i="26"/>
  <c r="C168" i="26"/>
  <c r="B168" i="26"/>
  <c r="E167" i="26"/>
  <c r="D167" i="26"/>
  <c r="C167" i="26"/>
  <c r="B167" i="26"/>
  <c r="E166" i="26"/>
  <c r="D166" i="26"/>
  <c r="C166" i="26"/>
  <c r="B166" i="26"/>
  <c r="E165" i="26"/>
  <c r="D165" i="26"/>
  <c r="C165" i="26"/>
  <c r="B165" i="26"/>
  <c r="E164" i="26"/>
  <c r="D164" i="26"/>
  <c r="C164" i="26"/>
  <c r="B164" i="26"/>
  <c r="E163" i="26"/>
  <c r="D163" i="26"/>
  <c r="C163" i="26"/>
  <c r="B163" i="26"/>
  <c r="E162" i="26"/>
  <c r="D162" i="26"/>
  <c r="C162" i="26"/>
  <c r="B162" i="26"/>
  <c r="E161" i="26"/>
  <c r="D161" i="26"/>
  <c r="C161" i="26"/>
  <c r="B161" i="26"/>
  <c r="E160" i="26"/>
  <c r="D160" i="26"/>
  <c r="C160" i="26"/>
  <c r="B160" i="26"/>
  <c r="E159" i="26"/>
  <c r="D159" i="26"/>
  <c r="C159" i="26"/>
  <c r="B159" i="26"/>
  <c r="E158" i="26"/>
  <c r="D158" i="26"/>
  <c r="C158" i="26"/>
  <c r="B158" i="26"/>
  <c r="E157" i="26"/>
  <c r="D157" i="26"/>
  <c r="C157" i="26"/>
  <c r="B157" i="26"/>
  <c r="E156" i="26"/>
  <c r="D156" i="26"/>
  <c r="C156" i="26"/>
  <c r="B156" i="26"/>
  <c r="E155" i="26"/>
  <c r="D155" i="26"/>
  <c r="C155" i="26"/>
  <c r="B155" i="26"/>
  <c r="E154" i="26"/>
  <c r="D154" i="26"/>
  <c r="C154" i="26"/>
  <c r="B154" i="26"/>
  <c r="E153" i="26"/>
  <c r="D153" i="26"/>
  <c r="C153" i="26"/>
  <c r="B153" i="26"/>
  <c r="E152" i="26"/>
  <c r="D152" i="26"/>
  <c r="C152" i="26"/>
  <c r="B152" i="26"/>
  <c r="E151" i="26"/>
  <c r="D151" i="26"/>
  <c r="C151" i="26"/>
  <c r="B151" i="26"/>
  <c r="E150" i="26"/>
  <c r="D150" i="26"/>
  <c r="C150" i="26"/>
  <c r="B150" i="26"/>
  <c r="E149" i="26"/>
  <c r="D149" i="26"/>
  <c r="C149" i="26"/>
  <c r="B149" i="26"/>
  <c r="E148" i="26"/>
  <c r="D148" i="26"/>
  <c r="C148" i="26"/>
  <c r="B148" i="26"/>
  <c r="E147" i="26"/>
  <c r="D147" i="26"/>
  <c r="C147" i="26"/>
  <c r="B147" i="26"/>
  <c r="E146" i="26"/>
  <c r="D146" i="26"/>
  <c r="C146" i="26"/>
  <c r="B146" i="26"/>
  <c r="E145" i="26"/>
  <c r="D145" i="26"/>
  <c r="C145" i="26"/>
  <c r="B145" i="26"/>
  <c r="E144" i="26"/>
  <c r="D144" i="26"/>
  <c r="C144" i="26"/>
  <c r="B144" i="26"/>
  <c r="E143" i="26"/>
  <c r="D143" i="26"/>
  <c r="C143" i="26"/>
  <c r="B143" i="26"/>
  <c r="E142" i="26"/>
  <c r="D142" i="26"/>
  <c r="C142" i="26"/>
  <c r="B142" i="26"/>
  <c r="E141" i="26"/>
  <c r="D141" i="26"/>
  <c r="C141" i="26"/>
  <c r="B141" i="26"/>
  <c r="E140" i="26"/>
  <c r="D140" i="26"/>
  <c r="C140" i="26"/>
  <c r="B140" i="26"/>
  <c r="E139" i="26"/>
  <c r="D139" i="26"/>
  <c r="C139" i="26"/>
  <c r="B139" i="26"/>
  <c r="E138" i="26"/>
  <c r="D138" i="26"/>
  <c r="C138" i="26"/>
  <c r="B138" i="26"/>
  <c r="E137" i="26"/>
  <c r="D137" i="26"/>
  <c r="C137" i="26"/>
  <c r="B137" i="26"/>
  <c r="E136" i="26"/>
  <c r="D136" i="26"/>
  <c r="C136" i="26"/>
  <c r="B136" i="26"/>
  <c r="E135" i="26"/>
  <c r="D135" i="26"/>
  <c r="C135" i="26"/>
  <c r="B135" i="26"/>
  <c r="E134" i="26"/>
  <c r="D134" i="26"/>
  <c r="C134" i="26"/>
  <c r="B134" i="26"/>
  <c r="E133" i="26"/>
  <c r="D133" i="26"/>
  <c r="C133" i="26"/>
  <c r="B133" i="26"/>
  <c r="E132" i="26"/>
  <c r="D132" i="26"/>
  <c r="C132" i="26"/>
  <c r="B132" i="26"/>
  <c r="E131" i="26"/>
  <c r="D131" i="26"/>
  <c r="C131" i="26"/>
  <c r="B131" i="26"/>
  <c r="E130" i="26"/>
  <c r="D130" i="26"/>
  <c r="C130" i="26"/>
  <c r="B130" i="26"/>
  <c r="E129" i="26"/>
  <c r="D129" i="26"/>
  <c r="C129" i="26"/>
  <c r="B129" i="26"/>
  <c r="E128" i="26"/>
  <c r="D128" i="26"/>
  <c r="C128" i="26"/>
  <c r="B128" i="26"/>
  <c r="E127" i="26"/>
  <c r="D127" i="26"/>
  <c r="C127" i="26"/>
  <c r="B127" i="26"/>
  <c r="E126" i="26"/>
  <c r="D126" i="26"/>
  <c r="C126" i="26"/>
  <c r="B126" i="26"/>
  <c r="E125" i="26"/>
  <c r="D125" i="26"/>
  <c r="C125" i="26"/>
  <c r="B125" i="26"/>
  <c r="E124" i="26"/>
  <c r="D124" i="26"/>
  <c r="C124" i="26"/>
  <c r="B124" i="26"/>
  <c r="E123" i="26"/>
  <c r="D123" i="26"/>
  <c r="C123" i="26"/>
  <c r="B123" i="26"/>
  <c r="E122" i="26"/>
  <c r="D122" i="26"/>
  <c r="C122" i="26"/>
  <c r="B122" i="26"/>
  <c r="E121" i="26"/>
  <c r="D121" i="26"/>
  <c r="C121" i="26"/>
  <c r="B121" i="26"/>
  <c r="E120" i="26"/>
  <c r="D120" i="26"/>
  <c r="C120" i="26"/>
  <c r="B120" i="26"/>
  <c r="E119" i="26"/>
  <c r="D119" i="26"/>
  <c r="C119" i="26"/>
  <c r="B119" i="26"/>
  <c r="E118" i="26"/>
  <c r="D118" i="26"/>
  <c r="C118" i="26"/>
  <c r="B118" i="26"/>
  <c r="E117" i="26"/>
  <c r="D117" i="26"/>
  <c r="C117" i="26"/>
  <c r="B117" i="26"/>
  <c r="E116" i="26"/>
  <c r="D116" i="26"/>
  <c r="C116" i="26"/>
  <c r="B116" i="26"/>
  <c r="E115" i="26"/>
  <c r="D115" i="26"/>
  <c r="C115" i="26"/>
  <c r="B115" i="26"/>
  <c r="E114" i="26"/>
  <c r="D114" i="26"/>
  <c r="C114" i="26"/>
  <c r="B114" i="26"/>
  <c r="E113" i="26"/>
  <c r="D113" i="26"/>
  <c r="C113" i="26"/>
  <c r="B113" i="26"/>
  <c r="E112" i="26"/>
  <c r="D112" i="26"/>
  <c r="C112" i="26"/>
  <c r="B112" i="26"/>
  <c r="E111" i="26"/>
  <c r="D111" i="26"/>
  <c r="C111" i="26"/>
  <c r="B111" i="26"/>
  <c r="E110" i="26"/>
  <c r="D110" i="26"/>
  <c r="C110" i="26"/>
  <c r="B110" i="26"/>
  <c r="E109" i="26"/>
  <c r="D109" i="26"/>
  <c r="C109" i="26"/>
  <c r="B109" i="26"/>
  <c r="E108" i="26"/>
  <c r="D108" i="26"/>
  <c r="C108" i="26"/>
  <c r="B108" i="26"/>
  <c r="E107" i="26"/>
  <c r="D107" i="26"/>
  <c r="C107" i="26"/>
  <c r="B107" i="26"/>
  <c r="E106" i="26"/>
  <c r="D106" i="26"/>
  <c r="C106" i="26"/>
  <c r="B106" i="26"/>
  <c r="E105" i="26"/>
  <c r="D105" i="26"/>
  <c r="C105" i="26"/>
  <c r="B105" i="26"/>
  <c r="E104" i="26"/>
  <c r="D104" i="26"/>
  <c r="C104" i="26"/>
  <c r="B104" i="26"/>
  <c r="E103" i="26"/>
  <c r="D103" i="26"/>
  <c r="C103" i="26"/>
  <c r="B103" i="26"/>
  <c r="E102" i="26"/>
  <c r="D102" i="26"/>
  <c r="C102" i="26"/>
  <c r="B102" i="26"/>
  <c r="E101" i="26"/>
  <c r="D101" i="26"/>
  <c r="C101" i="26"/>
  <c r="B101" i="26"/>
  <c r="E100" i="26"/>
  <c r="D100" i="26"/>
  <c r="C100" i="26"/>
  <c r="B100" i="26"/>
  <c r="E99" i="26"/>
  <c r="D99" i="26"/>
  <c r="C99" i="26"/>
  <c r="B99" i="26"/>
  <c r="E98" i="26"/>
  <c r="D98" i="26"/>
  <c r="C98" i="26"/>
  <c r="B98" i="26"/>
  <c r="E97" i="26"/>
  <c r="D97" i="26"/>
  <c r="C97" i="26"/>
  <c r="B97" i="26"/>
  <c r="E96" i="26"/>
  <c r="D96" i="26"/>
  <c r="C96" i="26"/>
  <c r="B96" i="26"/>
  <c r="E95" i="26"/>
  <c r="D95" i="26"/>
  <c r="C95" i="26"/>
  <c r="B95" i="26"/>
  <c r="E94" i="26"/>
  <c r="D94" i="26"/>
  <c r="C94" i="26"/>
  <c r="B94" i="26"/>
  <c r="E93" i="26"/>
  <c r="D93" i="26"/>
  <c r="C93" i="26"/>
  <c r="B93" i="26"/>
  <c r="E92" i="26"/>
  <c r="D92" i="26"/>
  <c r="C92" i="26"/>
  <c r="B92" i="26"/>
  <c r="E91" i="26"/>
  <c r="D91" i="26"/>
  <c r="C91" i="26"/>
  <c r="B91" i="26"/>
  <c r="E90" i="26"/>
  <c r="D90" i="26"/>
  <c r="C90" i="26"/>
  <c r="B90" i="26"/>
  <c r="E89" i="26"/>
  <c r="D89" i="26"/>
  <c r="C89" i="26"/>
  <c r="B89" i="26"/>
  <c r="E88" i="26"/>
  <c r="D88" i="26"/>
  <c r="C88" i="26"/>
  <c r="B88" i="26"/>
  <c r="E87" i="26"/>
  <c r="D87" i="26"/>
  <c r="C87" i="26"/>
  <c r="B87" i="26"/>
  <c r="E86" i="26"/>
  <c r="D86" i="26"/>
  <c r="C86" i="26"/>
  <c r="B86" i="26"/>
  <c r="E85" i="26"/>
  <c r="D85" i="26"/>
  <c r="C85" i="26"/>
  <c r="B85" i="26"/>
  <c r="E84" i="26"/>
  <c r="D84" i="26"/>
  <c r="C84" i="26"/>
  <c r="B84" i="26"/>
  <c r="E83" i="26"/>
  <c r="D83" i="26"/>
  <c r="C83" i="26"/>
  <c r="B83" i="26"/>
  <c r="E82" i="26"/>
  <c r="D82" i="26"/>
  <c r="C82" i="26"/>
  <c r="B82" i="26"/>
  <c r="E81" i="26"/>
  <c r="D81" i="26"/>
  <c r="C81" i="26"/>
  <c r="B81" i="26"/>
  <c r="E80" i="26"/>
  <c r="D80" i="26"/>
  <c r="C80" i="26"/>
  <c r="B80" i="26"/>
  <c r="E79" i="26"/>
  <c r="D79" i="26"/>
  <c r="C79" i="26"/>
  <c r="B79" i="26"/>
  <c r="E78" i="26"/>
  <c r="D78" i="26"/>
  <c r="C78" i="26"/>
  <c r="B78" i="26"/>
  <c r="E77" i="26"/>
  <c r="D77" i="26"/>
  <c r="C77" i="26"/>
  <c r="B77" i="26"/>
  <c r="E76" i="26"/>
  <c r="D76" i="26"/>
  <c r="C76" i="26"/>
  <c r="B76" i="26"/>
  <c r="E75" i="26"/>
  <c r="D75" i="26"/>
  <c r="C75" i="26"/>
  <c r="B75" i="26"/>
  <c r="E74" i="26"/>
  <c r="D74" i="26"/>
  <c r="C74" i="26"/>
  <c r="B74" i="26"/>
  <c r="E73" i="26"/>
  <c r="D73" i="26"/>
  <c r="C73" i="26"/>
  <c r="B73" i="26"/>
  <c r="E72" i="26"/>
  <c r="D72" i="26"/>
  <c r="C72" i="26"/>
  <c r="B72" i="26"/>
  <c r="E71" i="26"/>
  <c r="D71" i="26"/>
  <c r="C71" i="26"/>
  <c r="B71" i="26"/>
  <c r="E70" i="26"/>
  <c r="D70" i="26"/>
  <c r="C70" i="26"/>
  <c r="B70" i="26"/>
  <c r="E69" i="26"/>
  <c r="D69" i="26"/>
  <c r="C69" i="26"/>
  <c r="B69" i="26"/>
  <c r="E68" i="26"/>
  <c r="D68" i="26"/>
  <c r="C68" i="26"/>
  <c r="B68" i="26"/>
  <c r="E67" i="26"/>
  <c r="D67" i="26"/>
  <c r="C67" i="26"/>
  <c r="B67" i="26"/>
  <c r="E66" i="26"/>
  <c r="D66" i="26"/>
  <c r="C66" i="26"/>
  <c r="B66" i="26"/>
  <c r="E65" i="26"/>
  <c r="D65" i="26"/>
  <c r="C65" i="26"/>
  <c r="B65" i="26"/>
  <c r="E64" i="26"/>
  <c r="D64" i="26"/>
  <c r="C64" i="26"/>
  <c r="B64" i="26"/>
  <c r="E63" i="26"/>
  <c r="D63" i="26"/>
  <c r="C63" i="26"/>
  <c r="B63" i="26"/>
  <c r="E62" i="26"/>
  <c r="D62" i="26"/>
  <c r="C62" i="26"/>
  <c r="B62" i="26"/>
  <c r="E61" i="26"/>
  <c r="D61" i="26"/>
  <c r="C61" i="26"/>
  <c r="B61" i="26"/>
  <c r="E60" i="26"/>
  <c r="D60" i="26"/>
  <c r="C60" i="26"/>
  <c r="B60" i="26"/>
  <c r="E59" i="26"/>
  <c r="D59" i="26"/>
  <c r="C59" i="26"/>
  <c r="B59" i="26"/>
  <c r="E58" i="26"/>
  <c r="D58" i="26"/>
  <c r="C58" i="26"/>
  <c r="B58" i="26"/>
  <c r="E57" i="26"/>
  <c r="D57" i="26"/>
  <c r="C57" i="26"/>
  <c r="B57" i="26"/>
  <c r="E56" i="26"/>
  <c r="D56" i="26"/>
  <c r="C56" i="26"/>
  <c r="B56" i="26"/>
  <c r="E55" i="26"/>
  <c r="D55" i="26"/>
  <c r="C55" i="26"/>
  <c r="B55" i="26"/>
  <c r="E54" i="26"/>
  <c r="D54" i="26"/>
  <c r="C54" i="26"/>
  <c r="B54" i="26"/>
  <c r="E53" i="26"/>
  <c r="D53" i="26"/>
  <c r="C53" i="26"/>
  <c r="B53" i="26"/>
  <c r="E52" i="26"/>
  <c r="D52" i="26"/>
  <c r="C52" i="26"/>
  <c r="B52" i="26"/>
  <c r="E51" i="26"/>
  <c r="D51" i="26"/>
  <c r="C51" i="26"/>
  <c r="B51" i="26"/>
  <c r="E50" i="26"/>
  <c r="D50" i="26"/>
  <c r="C50" i="26"/>
  <c r="B50" i="26"/>
  <c r="E49" i="26"/>
  <c r="D49" i="26"/>
  <c r="C49" i="26"/>
  <c r="B49" i="26"/>
  <c r="E48" i="26"/>
  <c r="D48" i="26"/>
  <c r="C48" i="26"/>
  <c r="B48" i="26"/>
  <c r="E47" i="26"/>
  <c r="D47" i="26"/>
  <c r="C47" i="26"/>
  <c r="B47" i="26"/>
  <c r="E46" i="26"/>
  <c r="D46" i="26"/>
  <c r="C46" i="26"/>
  <c r="B46" i="26"/>
  <c r="E45" i="26"/>
  <c r="D45" i="26"/>
  <c r="C45" i="26"/>
  <c r="B45" i="26"/>
  <c r="E44" i="26"/>
  <c r="D44" i="26"/>
  <c r="C44" i="26"/>
  <c r="B44" i="26"/>
  <c r="E43" i="26"/>
  <c r="D43" i="26"/>
  <c r="C43" i="26"/>
  <c r="B43" i="26"/>
  <c r="E42" i="26"/>
  <c r="D42" i="26"/>
  <c r="C42" i="26"/>
  <c r="B42" i="26"/>
  <c r="E41" i="26"/>
  <c r="D41" i="26"/>
  <c r="C41" i="26"/>
  <c r="B41" i="26"/>
  <c r="E40" i="26"/>
  <c r="D40" i="26"/>
  <c r="C40" i="26"/>
  <c r="B40" i="26"/>
  <c r="E39" i="26"/>
  <c r="D39" i="26"/>
  <c r="C39" i="26"/>
  <c r="B39" i="26"/>
  <c r="E38" i="26"/>
  <c r="D38" i="26"/>
  <c r="C38" i="26"/>
  <c r="B38" i="26"/>
  <c r="E37" i="26"/>
  <c r="D37" i="26"/>
  <c r="C37" i="26"/>
  <c r="B37" i="26"/>
  <c r="E36" i="26"/>
  <c r="D36" i="26"/>
  <c r="C36" i="26"/>
  <c r="B36" i="26"/>
  <c r="E35" i="26"/>
  <c r="D35" i="26"/>
  <c r="C35" i="26"/>
  <c r="B35" i="26"/>
  <c r="E34" i="26"/>
  <c r="D34" i="26"/>
  <c r="C34" i="26"/>
  <c r="B34" i="26"/>
  <c r="E33" i="26"/>
  <c r="D33" i="26"/>
  <c r="C33" i="26"/>
  <c r="B33" i="26"/>
  <c r="E32" i="26"/>
  <c r="D32" i="26"/>
  <c r="C32" i="26"/>
  <c r="B32" i="26"/>
  <c r="E31" i="26"/>
  <c r="D31" i="26"/>
  <c r="C31" i="26"/>
  <c r="B31" i="26"/>
  <c r="E30" i="26"/>
  <c r="D30" i="26"/>
  <c r="C30" i="26"/>
  <c r="B30" i="26"/>
  <c r="E29" i="26"/>
  <c r="D29" i="26"/>
  <c r="C29" i="26"/>
  <c r="B29" i="26"/>
  <c r="E28" i="26"/>
  <c r="D28" i="26"/>
  <c r="C28" i="26"/>
  <c r="B28" i="26"/>
  <c r="E27" i="26"/>
  <c r="D27" i="26"/>
  <c r="C27" i="26"/>
  <c r="B27" i="26"/>
  <c r="E26" i="26"/>
  <c r="D26" i="26"/>
  <c r="C26" i="26"/>
  <c r="B26" i="26"/>
  <c r="E25" i="26"/>
  <c r="D25" i="26"/>
  <c r="C25" i="26"/>
  <c r="B25" i="26"/>
  <c r="E24" i="26"/>
  <c r="D24" i="26"/>
  <c r="C24" i="26"/>
  <c r="B24" i="26"/>
  <c r="E23" i="26"/>
  <c r="D23" i="26"/>
  <c r="C23" i="26"/>
  <c r="B23" i="26"/>
  <c r="E22" i="26"/>
  <c r="D22" i="26"/>
  <c r="C22" i="26"/>
  <c r="B22" i="26"/>
  <c r="E21" i="26"/>
  <c r="D21" i="26"/>
  <c r="C21" i="26"/>
  <c r="B21" i="26"/>
  <c r="E20" i="26"/>
  <c r="D20" i="26"/>
  <c r="C20" i="26"/>
  <c r="B20" i="26"/>
  <c r="E19" i="26"/>
  <c r="D19" i="26"/>
  <c r="C19" i="26"/>
  <c r="B19" i="26"/>
  <c r="E18" i="26"/>
  <c r="D18" i="26"/>
  <c r="C18" i="26"/>
  <c r="B18" i="26"/>
  <c r="E17" i="26"/>
  <c r="D17" i="26"/>
  <c r="C17" i="26"/>
  <c r="B17" i="26"/>
  <c r="E16" i="26"/>
  <c r="D16" i="26"/>
  <c r="C16" i="26"/>
  <c r="B16" i="26"/>
  <c r="E15" i="26"/>
  <c r="D15" i="26"/>
  <c r="C15" i="26"/>
  <c r="B15" i="26"/>
  <c r="E14" i="26"/>
  <c r="D14" i="26"/>
  <c r="C14" i="26"/>
  <c r="B14" i="26"/>
  <c r="E13" i="26"/>
  <c r="D13" i="26"/>
  <c r="C13" i="26"/>
  <c r="B13" i="26"/>
  <c r="E12" i="26"/>
  <c r="D12" i="26"/>
  <c r="C12" i="26"/>
  <c r="B12" i="26"/>
  <c r="E11" i="26"/>
  <c r="D11" i="26"/>
  <c r="C11" i="26"/>
  <c r="B11" i="26"/>
  <c r="E10" i="26"/>
  <c r="D10" i="26"/>
  <c r="C10" i="26"/>
  <c r="B10" i="26"/>
  <c r="E9" i="26"/>
  <c r="D9" i="26"/>
  <c r="C9" i="26"/>
  <c r="B9" i="26"/>
  <c r="E8" i="26"/>
  <c r="D8" i="26"/>
  <c r="C8" i="26"/>
  <c r="B8" i="26"/>
  <c r="E207" i="25"/>
  <c r="D207" i="25"/>
  <c r="C207" i="25"/>
  <c r="B207" i="25"/>
  <c r="E206" i="25"/>
  <c r="D206" i="25"/>
  <c r="C206" i="25"/>
  <c r="B206" i="25"/>
  <c r="E205" i="25"/>
  <c r="D205" i="25"/>
  <c r="C205" i="25"/>
  <c r="B205" i="25"/>
  <c r="E204" i="25"/>
  <c r="D204" i="25"/>
  <c r="C204" i="25"/>
  <c r="B204" i="25"/>
  <c r="E203" i="25"/>
  <c r="D203" i="25"/>
  <c r="C203" i="25"/>
  <c r="B203" i="25"/>
  <c r="E202" i="25"/>
  <c r="D202" i="25"/>
  <c r="C202" i="25"/>
  <c r="B202" i="25"/>
  <c r="E201" i="25"/>
  <c r="D201" i="25"/>
  <c r="C201" i="25"/>
  <c r="B201" i="25"/>
  <c r="E200" i="25"/>
  <c r="D200" i="25"/>
  <c r="C200" i="25"/>
  <c r="B200" i="25"/>
  <c r="E199" i="25"/>
  <c r="D199" i="25"/>
  <c r="C199" i="25"/>
  <c r="B199" i="25"/>
  <c r="E198" i="25"/>
  <c r="D198" i="25"/>
  <c r="C198" i="25"/>
  <c r="B198" i="25"/>
  <c r="E197" i="25"/>
  <c r="D197" i="25"/>
  <c r="C197" i="25"/>
  <c r="B197" i="25"/>
  <c r="E196" i="25"/>
  <c r="D196" i="25"/>
  <c r="C196" i="25"/>
  <c r="B196" i="25"/>
  <c r="E195" i="25"/>
  <c r="D195" i="25"/>
  <c r="C195" i="25"/>
  <c r="B195" i="25"/>
  <c r="E194" i="25"/>
  <c r="D194" i="25"/>
  <c r="C194" i="25"/>
  <c r="B194" i="25"/>
  <c r="E193" i="25"/>
  <c r="D193" i="25"/>
  <c r="C193" i="25"/>
  <c r="B193" i="25"/>
  <c r="E192" i="25"/>
  <c r="D192" i="25"/>
  <c r="C192" i="25"/>
  <c r="B192" i="25"/>
  <c r="E191" i="25"/>
  <c r="D191" i="25"/>
  <c r="C191" i="25"/>
  <c r="B191" i="25"/>
  <c r="E190" i="25"/>
  <c r="D190" i="25"/>
  <c r="C190" i="25"/>
  <c r="B190" i="25"/>
  <c r="E189" i="25"/>
  <c r="D189" i="25"/>
  <c r="C189" i="25"/>
  <c r="B189" i="25"/>
  <c r="E188" i="25"/>
  <c r="D188" i="25"/>
  <c r="C188" i="25"/>
  <c r="B188" i="25"/>
  <c r="E187" i="25"/>
  <c r="D187" i="25"/>
  <c r="C187" i="25"/>
  <c r="B187" i="25"/>
  <c r="E186" i="25"/>
  <c r="D186" i="25"/>
  <c r="C186" i="25"/>
  <c r="B186" i="25"/>
  <c r="E185" i="25"/>
  <c r="D185" i="25"/>
  <c r="C185" i="25"/>
  <c r="B185" i="25"/>
  <c r="E184" i="25"/>
  <c r="D184" i="25"/>
  <c r="C184" i="25"/>
  <c r="B184" i="25"/>
  <c r="E183" i="25"/>
  <c r="D183" i="25"/>
  <c r="C183" i="25"/>
  <c r="B183" i="25"/>
  <c r="E182" i="25"/>
  <c r="D182" i="25"/>
  <c r="C182" i="25"/>
  <c r="B182" i="25"/>
  <c r="E181" i="25"/>
  <c r="D181" i="25"/>
  <c r="C181" i="25"/>
  <c r="B181" i="25"/>
  <c r="E180" i="25"/>
  <c r="D180" i="25"/>
  <c r="C180" i="25"/>
  <c r="B180" i="25"/>
  <c r="E179" i="25"/>
  <c r="D179" i="25"/>
  <c r="C179" i="25"/>
  <c r="B179" i="25"/>
  <c r="E178" i="25"/>
  <c r="D178" i="25"/>
  <c r="C178" i="25"/>
  <c r="B178" i="25"/>
  <c r="E177" i="25"/>
  <c r="D177" i="25"/>
  <c r="C177" i="25"/>
  <c r="B177" i="25"/>
  <c r="E176" i="25"/>
  <c r="D176" i="25"/>
  <c r="C176" i="25"/>
  <c r="B176" i="25"/>
  <c r="E175" i="25"/>
  <c r="D175" i="25"/>
  <c r="C175" i="25"/>
  <c r="B175" i="25"/>
  <c r="E174" i="25"/>
  <c r="D174" i="25"/>
  <c r="C174" i="25"/>
  <c r="B174" i="25"/>
  <c r="E173" i="25"/>
  <c r="D173" i="25"/>
  <c r="C173" i="25"/>
  <c r="B173" i="25"/>
  <c r="E172" i="25"/>
  <c r="D172" i="25"/>
  <c r="C172" i="25"/>
  <c r="B172" i="25"/>
  <c r="E171" i="25"/>
  <c r="D171" i="25"/>
  <c r="C171" i="25"/>
  <c r="B171" i="25"/>
  <c r="E170" i="25"/>
  <c r="D170" i="25"/>
  <c r="C170" i="25"/>
  <c r="B170" i="25"/>
  <c r="E169" i="25"/>
  <c r="D169" i="25"/>
  <c r="C169" i="25"/>
  <c r="B169" i="25"/>
  <c r="E168" i="25"/>
  <c r="D168" i="25"/>
  <c r="C168" i="25"/>
  <c r="B168" i="25"/>
  <c r="E167" i="25"/>
  <c r="D167" i="25"/>
  <c r="C167" i="25"/>
  <c r="B167" i="25"/>
  <c r="E166" i="25"/>
  <c r="D166" i="25"/>
  <c r="C166" i="25"/>
  <c r="B166" i="25"/>
  <c r="E165" i="25"/>
  <c r="D165" i="25"/>
  <c r="C165" i="25"/>
  <c r="B165" i="25"/>
  <c r="E164" i="25"/>
  <c r="D164" i="25"/>
  <c r="C164" i="25"/>
  <c r="B164" i="25"/>
  <c r="E163" i="25"/>
  <c r="D163" i="25"/>
  <c r="C163" i="25"/>
  <c r="B163" i="25"/>
  <c r="E162" i="25"/>
  <c r="D162" i="25"/>
  <c r="C162" i="25"/>
  <c r="B162" i="25"/>
  <c r="E161" i="25"/>
  <c r="D161" i="25"/>
  <c r="C161" i="25"/>
  <c r="B161" i="25"/>
  <c r="E160" i="25"/>
  <c r="D160" i="25"/>
  <c r="C160" i="25"/>
  <c r="B160" i="25"/>
  <c r="E159" i="25"/>
  <c r="D159" i="25"/>
  <c r="C159" i="25"/>
  <c r="B159" i="25"/>
  <c r="E158" i="25"/>
  <c r="D158" i="25"/>
  <c r="C158" i="25"/>
  <c r="B158" i="25"/>
  <c r="E157" i="25"/>
  <c r="D157" i="25"/>
  <c r="C157" i="25"/>
  <c r="B157" i="25"/>
  <c r="E156" i="25"/>
  <c r="D156" i="25"/>
  <c r="C156" i="25"/>
  <c r="B156" i="25"/>
  <c r="E155" i="25"/>
  <c r="D155" i="25"/>
  <c r="C155" i="25"/>
  <c r="B155" i="25"/>
  <c r="E154" i="25"/>
  <c r="D154" i="25"/>
  <c r="C154" i="25"/>
  <c r="B154" i="25"/>
  <c r="E153" i="25"/>
  <c r="D153" i="25"/>
  <c r="C153" i="25"/>
  <c r="B153" i="25"/>
  <c r="E152" i="25"/>
  <c r="D152" i="25"/>
  <c r="C152" i="25"/>
  <c r="B152" i="25"/>
  <c r="E151" i="25"/>
  <c r="D151" i="25"/>
  <c r="C151" i="25"/>
  <c r="B151" i="25"/>
  <c r="E150" i="25"/>
  <c r="D150" i="25"/>
  <c r="C150" i="25"/>
  <c r="B150" i="25"/>
  <c r="E149" i="25"/>
  <c r="D149" i="25"/>
  <c r="C149" i="25"/>
  <c r="B149" i="25"/>
  <c r="E148" i="25"/>
  <c r="D148" i="25"/>
  <c r="C148" i="25"/>
  <c r="B148" i="25"/>
  <c r="E147" i="25"/>
  <c r="D147" i="25"/>
  <c r="C147" i="25"/>
  <c r="B147" i="25"/>
  <c r="E146" i="25"/>
  <c r="D146" i="25"/>
  <c r="C146" i="25"/>
  <c r="B146" i="25"/>
  <c r="E145" i="25"/>
  <c r="D145" i="25"/>
  <c r="C145" i="25"/>
  <c r="B145" i="25"/>
  <c r="E144" i="25"/>
  <c r="D144" i="25"/>
  <c r="C144" i="25"/>
  <c r="B144" i="25"/>
  <c r="E143" i="25"/>
  <c r="D143" i="25"/>
  <c r="C143" i="25"/>
  <c r="B143" i="25"/>
  <c r="E142" i="25"/>
  <c r="D142" i="25"/>
  <c r="C142" i="25"/>
  <c r="B142" i="25"/>
  <c r="E141" i="25"/>
  <c r="D141" i="25"/>
  <c r="C141" i="25"/>
  <c r="B141" i="25"/>
  <c r="E140" i="25"/>
  <c r="D140" i="25"/>
  <c r="C140" i="25"/>
  <c r="B140" i="25"/>
  <c r="E139" i="25"/>
  <c r="D139" i="25"/>
  <c r="C139" i="25"/>
  <c r="B139" i="25"/>
  <c r="E138" i="25"/>
  <c r="D138" i="25"/>
  <c r="C138" i="25"/>
  <c r="B138" i="25"/>
  <c r="E137" i="25"/>
  <c r="D137" i="25"/>
  <c r="C137" i="25"/>
  <c r="B137" i="25"/>
  <c r="E136" i="25"/>
  <c r="D136" i="25"/>
  <c r="C136" i="25"/>
  <c r="B136" i="25"/>
  <c r="E135" i="25"/>
  <c r="D135" i="25"/>
  <c r="C135" i="25"/>
  <c r="B135" i="25"/>
  <c r="E134" i="25"/>
  <c r="D134" i="25"/>
  <c r="C134" i="25"/>
  <c r="B134" i="25"/>
  <c r="E133" i="25"/>
  <c r="D133" i="25"/>
  <c r="C133" i="25"/>
  <c r="B133" i="25"/>
  <c r="E132" i="25"/>
  <c r="D132" i="25"/>
  <c r="C132" i="25"/>
  <c r="B132" i="25"/>
  <c r="E131" i="25"/>
  <c r="D131" i="25"/>
  <c r="C131" i="25"/>
  <c r="B131" i="25"/>
  <c r="E130" i="25"/>
  <c r="D130" i="25"/>
  <c r="C130" i="25"/>
  <c r="B130" i="25"/>
  <c r="E129" i="25"/>
  <c r="D129" i="25"/>
  <c r="C129" i="25"/>
  <c r="B129" i="25"/>
  <c r="E128" i="25"/>
  <c r="D128" i="25"/>
  <c r="C128" i="25"/>
  <c r="B128" i="25"/>
  <c r="E127" i="25"/>
  <c r="D127" i="25"/>
  <c r="C127" i="25"/>
  <c r="B127" i="25"/>
  <c r="E126" i="25"/>
  <c r="D126" i="25"/>
  <c r="C126" i="25"/>
  <c r="B126" i="25"/>
  <c r="E125" i="25"/>
  <c r="D125" i="25"/>
  <c r="C125" i="25"/>
  <c r="B125" i="25"/>
  <c r="E124" i="25"/>
  <c r="D124" i="25"/>
  <c r="C124" i="25"/>
  <c r="B124" i="25"/>
  <c r="E123" i="25"/>
  <c r="D123" i="25"/>
  <c r="C123" i="25"/>
  <c r="B123" i="25"/>
  <c r="E122" i="25"/>
  <c r="D122" i="25"/>
  <c r="C122" i="25"/>
  <c r="B122" i="25"/>
  <c r="E121" i="25"/>
  <c r="D121" i="25"/>
  <c r="C121" i="25"/>
  <c r="B121" i="25"/>
  <c r="E120" i="25"/>
  <c r="D120" i="25"/>
  <c r="C120" i="25"/>
  <c r="B120" i="25"/>
  <c r="E119" i="25"/>
  <c r="D119" i="25"/>
  <c r="C119" i="25"/>
  <c r="B119" i="25"/>
  <c r="E118" i="25"/>
  <c r="D118" i="25"/>
  <c r="C118" i="25"/>
  <c r="B118" i="25"/>
  <c r="E117" i="25"/>
  <c r="D117" i="25"/>
  <c r="C117" i="25"/>
  <c r="B117" i="25"/>
  <c r="E116" i="25"/>
  <c r="D116" i="25"/>
  <c r="C116" i="25"/>
  <c r="B116" i="25"/>
  <c r="E115" i="25"/>
  <c r="D115" i="25"/>
  <c r="C115" i="25"/>
  <c r="B115" i="25"/>
  <c r="E114" i="25"/>
  <c r="D114" i="25"/>
  <c r="C114" i="25"/>
  <c r="B114" i="25"/>
  <c r="E113" i="25"/>
  <c r="D113" i="25"/>
  <c r="C113" i="25"/>
  <c r="B113" i="25"/>
  <c r="E112" i="25"/>
  <c r="D112" i="25"/>
  <c r="C112" i="25"/>
  <c r="B112" i="25"/>
  <c r="E111" i="25"/>
  <c r="D111" i="25"/>
  <c r="C111" i="25"/>
  <c r="B111" i="25"/>
  <c r="E110" i="25"/>
  <c r="D110" i="25"/>
  <c r="C110" i="25"/>
  <c r="B110" i="25"/>
  <c r="E109" i="25"/>
  <c r="D109" i="25"/>
  <c r="C109" i="25"/>
  <c r="B109" i="25"/>
  <c r="E108" i="25"/>
  <c r="D108" i="25"/>
  <c r="C108" i="25"/>
  <c r="B108" i="25"/>
  <c r="E107" i="25"/>
  <c r="D107" i="25"/>
  <c r="C107" i="25"/>
  <c r="B107" i="25"/>
  <c r="E106" i="25"/>
  <c r="D106" i="25"/>
  <c r="C106" i="25"/>
  <c r="B106" i="25"/>
  <c r="E105" i="25"/>
  <c r="D105" i="25"/>
  <c r="C105" i="25"/>
  <c r="B105" i="25"/>
  <c r="E104" i="25"/>
  <c r="D104" i="25"/>
  <c r="C104" i="25"/>
  <c r="B104" i="25"/>
  <c r="E103" i="25"/>
  <c r="D103" i="25"/>
  <c r="C103" i="25"/>
  <c r="B103" i="25"/>
  <c r="E102" i="25"/>
  <c r="D102" i="25"/>
  <c r="C102" i="25"/>
  <c r="B102" i="25"/>
  <c r="E101" i="25"/>
  <c r="D101" i="25"/>
  <c r="C101" i="25"/>
  <c r="B101" i="25"/>
  <c r="E100" i="25"/>
  <c r="D100" i="25"/>
  <c r="C100" i="25"/>
  <c r="B100" i="25"/>
  <c r="E99" i="25"/>
  <c r="D99" i="25"/>
  <c r="C99" i="25"/>
  <c r="B99" i="25"/>
  <c r="E98" i="25"/>
  <c r="D98" i="25"/>
  <c r="C98" i="25"/>
  <c r="B98" i="25"/>
  <c r="E97" i="25"/>
  <c r="D97" i="25"/>
  <c r="C97" i="25"/>
  <c r="B97" i="25"/>
  <c r="E96" i="25"/>
  <c r="D96" i="25"/>
  <c r="C96" i="25"/>
  <c r="B96" i="25"/>
  <c r="E95" i="25"/>
  <c r="D95" i="25"/>
  <c r="C95" i="25"/>
  <c r="B95" i="25"/>
  <c r="E94" i="25"/>
  <c r="D94" i="25"/>
  <c r="C94" i="25"/>
  <c r="B94" i="25"/>
  <c r="E93" i="25"/>
  <c r="D93" i="25"/>
  <c r="C93" i="25"/>
  <c r="B93" i="25"/>
  <c r="E92" i="25"/>
  <c r="D92" i="25"/>
  <c r="C92" i="25"/>
  <c r="B92" i="25"/>
  <c r="E91" i="25"/>
  <c r="D91" i="25"/>
  <c r="C91" i="25"/>
  <c r="B91" i="25"/>
  <c r="E90" i="25"/>
  <c r="D90" i="25"/>
  <c r="C90" i="25"/>
  <c r="B90" i="25"/>
  <c r="E89" i="25"/>
  <c r="D89" i="25"/>
  <c r="C89" i="25"/>
  <c r="B89" i="25"/>
  <c r="E88" i="25"/>
  <c r="D88" i="25"/>
  <c r="C88" i="25"/>
  <c r="B88" i="25"/>
  <c r="E87" i="25"/>
  <c r="D87" i="25"/>
  <c r="C87" i="25"/>
  <c r="B87" i="25"/>
  <c r="E86" i="25"/>
  <c r="D86" i="25"/>
  <c r="C86" i="25"/>
  <c r="B86" i="25"/>
  <c r="E85" i="25"/>
  <c r="D85" i="25"/>
  <c r="C85" i="25"/>
  <c r="B85" i="25"/>
  <c r="E84" i="25"/>
  <c r="D84" i="25"/>
  <c r="C84" i="25"/>
  <c r="B84" i="25"/>
  <c r="E83" i="25"/>
  <c r="D83" i="25"/>
  <c r="C83" i="25"/>
  <c r="B83" i="25"/>
  <c r="E82" i="25"/>
  <c r="D82" i="25"/>
  <c r="C82" i="25"/>
  <c r="B82" i="25"/>
  <c r="E81" i="25"/>
  <c r="D81" i="25"/>
  <c r="C81" i="25"/>
  <c r="B81" i="25"/>
  <c r="E80" i="25"/>
  <c r="D80" i="25"/>
  <c r="C80" i="25"/>
  <c r="B80" i="25"/>
  <c r="E79" i="25"/>
  <c r="D79" i="25"/>
  <c r="C79" i="25"/>
  <c r="B79" i="25"/>
  <c r="E78" i="25"/>
  <c r="D78" i="25"/>
  <c r="C78" i="25"/>
  <c r="B78" i="25"/>
  <c r="E77" i="25"/>
  <c r="D77" i="25"/>
  <c r="C77" i="25"/>
  <c r="B77" i="25"/>
  <c r="E76" i="25"/>
  <c r="D76" i="25"/>
  <c r="C76" i="25"/>
  <c r="B76" i="25"/>
  <c r="E75" i="25"/>
  <c r="D75" i="25"/>
  <c r="C75" i="25"/>
  <c r="B75" i="25"/>
  <c r="E74" i="25"/>
  <c r="D74" i="25"/>
  <c r="C74" i="25"/>
  <c r="B74" i="25"/>
  <c r="E73" i="25"/>
  <c r="D73" i="25"/>
  <c r="C73" i="25"/>
  <c r="B73" i="25"/>
  <c r="E72" i="25"/>
  <c r="D72" i="25"/>
  <c r="C72" i="25"/>
  <c r="B72" i="25"/>
  <c r="E71" i="25"/>
  <c r="D71" i="25"/>
  <c r="C71" i="25"/>
  <c r="B71" i="25"/>
  <c r="E70" i="25"/>
  <c r="D70" i="25"/>
  <c r="C70" i="25"/>
  <c r="B70" i="25"/>
  <c r="E69" i="25"/>
  <c r="D69" i="25"/>
  <c r="C69" i="25"/>
  <c r="B69" i="25"/>
  <c r="E68" i="25"/>
  <c r="D68" i="25"/>
  <c r="C68" i="25"/>
  <c r="B68" i="25"/>
  <c r="E67" i="25"/>
  <c r="D67" i="25"/>
  <c r="C67" i="25"/>
  <c r="B67" i="25"/>
  <c r="E66" i="25"/>
  <c r="D66" i="25"/>
  <c r="C66" i="25"/>
  <c r="B66" i="25"/>
  <c r="E65" i="25"/>
  <c r="D65" i="25"/>
  <c r="C65" i="25"/>
  <c r="B65" i="25"/>
  <c r="E64" i="25"/>
  <c r="D64" i="25"/>
  <c r="C64" i="25"/>
  <c r="B64" i="25"/>
  <c r="E63" i="25"/>
  <c r="D63" i="25"/>
  <c r="C63" i="25"/>
  <c r="B63" i="25"/>
  <c r="E62" i="25"/>
  <c r="D62" i="25"/>
  <c r="C62" i="25"/>
  <c r="B62" i="25"/>
  <c r="E61" i="25"/>
  <c r="D61" i="25"/>
  <c r="C61" i="25"/>
  <c r="B61" i="25"/>
  <c r="E60" i="25"/>
  <c r="D60" i="25"/>
  <c r="C60" i="25"/>
  <c r="B60" i="25"/>
  <c r="E59" i="25"/>
  <c r="D59" i="25"/>
  <c r="C59" i="25"/>
  <c r="B59" i="25"/>
  <c r="E58" i="25"/>
  <c r="D58" i="25"/>
  <c r="C58" i="25"/>
  <c r="B58" i="25"/>
  <c r="E57" i="25"/>
  <c r="D57" i="25"/>
  <c r="C57" i="25"/>
  <c r="B57" i="25"/>
  <c r="E56" i="25"/>
  <c r="D56" i="25"/>
  <c r="C56" i="25"/>
  <c r="B56" i="25"/>
  <c r="E55" i="25"/>
  <c r="D55" i="25"/>
  <c r="C55" i="25"/>
  <c r="B55" i="25"/>
  <c r="E54" i="25"/>
  <c r="D54" i="25"/>
  <c r="C54" i="25"/>
  <c r="B54" i="25"/>
  <c r="E53" i="25"/>
  <c r="D53" i="25"/>
  <c r="C53" i="25"/>
  <c r="B53" i="25"/>
  <c r="E52" i="25"/>
  <c r="D52" i="25"/>
  <c r="C52" i="25"/>
  <c r="B52" i="25"/>
  <c r="E51" i="25"/>
  <c r="D51" i="25"/>
  <c r="C51" i="25"/>
  <c r="B51" i="25"/>
  <c r="E50" i="25"/>
  <c r="D50" i="25"/>
  <c r="C50" i="25"/>
  <c r="B50" i="25"/>
  <c r="E49" i="25"/>
  <c r="D49" i="25"/>
  <c r="C49" i="25"/>
  <c r="B49" i="25"/>
  <c r="E48" i="25"/>
  <c r="D48" i="25"/>
  <c r="C48" i="25"/>
  <c r="B48" i="25"/>
  <c r="E47" i="25"/>
  <c r="D47" i="25"/>
  <c r="C47" i="25"/>
  <c r="B47" i="25"/>
  <c r="E46" i="25"/>
  <c r="D46" i="25"/>
  <c r="C46" i="25"/>
  <c r="B46" i="25"/>
  <c r="E45" i="25"/>
  <c r="D45" i="25"/>
  <c r="C45" i="25"/>
  <c r="B45" i="25"/>
  <c r="E44" i="25"/>
  <c r="D44" i="25"/>
  <c r="C44" i="25"/>
  <c r="B44" i="25"/>
  <c r="E43" i="25"/>
  <c r="D43" i="25"/>
  <c r="C43" i="25"/>
  <c r="B43" i="25"/>
  <c r="E42" i="25"/>
  <c r="D42" i="25"/>
  <c r="C42" i="25"/>
  <c r="B42" i="25"/>
  <c r="E41" i="25"/>
  <c r="D41" i="25"/>
  <c r="C41" i="25"/>
  <c r="B41" i="25"/>
  <c r="E40" i="25"/>
  <c r="D40" i="25"/>
  <c r="C40" i="25"/>
  <c r="B40" i="25"/>
  <c r="E39" i="25"/>
  <c r="D39" i="25"/>
  <c r="C39" i="25"/>
  <c r="B39" i="25"/>
  <c r="E38" i="25"/>
  <c r="D38" i="25"/>
  <c r="C38" i="25"/>
  <c r="B38" i="25"/>
  <c r="E37" i="25"/>
  <c r="D37" i="25"/>
  <c r="C37" i="25"/>
  <c r="B37" i="25"/>
  <c r="E36" i="25"/>
  <c r="D36" i="25"/>
  <c r="C36" i="25"/>
  <c r="B36" i="25"/>
  <c r="E35" i="25"/>
  <c r="D35" i="25"/>
  <c r="C35" i="25"/>
  <c r="B35" i="25"/>
  <c r="E34" i="25"/>
  <c r="D34" i="25"/>
  <c r="C34" i="25"/>
  <c r="B34" i="25"/>
  <c r="E33" i="25"/>
  <c r="D33" i="25"/>
  <c r="C33" i="25"/>
  <c r="B33" i="25"/>
  <c r="E32" i="25"/>
  <c r="D32" i="25"/>
  <c r="C32" i="25"/>
  <c r="B32" i="25"/>
  <c r="E31" i="25"/>
  <c r="D31" i="25"/>
  <c r="C31" i="25"/>
  <c r="B31" i="25"/>
  <c r="E30" i="25"/>
  <c r="D30" i="25"/>
  <c r="C30" i="25"/>
  <c r="B30" i="25"/>
  <c r="E29" i="25"/>
  <c r="D29" i="25"/>
  <c r="C29" i="25"/>
  <c r="B29" i="25"/>
  <c r="E28" i="25"/>
  <c r="D28" i="25"/>
  <c r="C28" i="25"/>
  <c r="B28" i="25"/>
  <c r="E27" i="25"/>
  <c r="D27" i="25"/>
  <c r="C27" i="25"/>
  <c r="B27" i="25"/>
  <c r="E26" i="25"/>
  <c r="D26" i="25"/>
  <c r="C26" i="25"/>
  <c r="B26" i="25"/>
  <c r="E25" i="25"/>
  <c r="D25" i="25"/>
  <c r="C25" i="25"/>
  <c r="B25" i="25"/>
  <c r="E24" i="25"/>
  <c r="D24" i="25"/>
  <c r="C24" i="25"/>
  <c r="B24" i="25"/>
  <c r="E23" i="25"/>
  <c r="D23" i="25"/>
  <c r="C23" i="25"/>
  <c r="B23" i="25"/>
  <c r="E22" i="25"/>
  <c r="D22" i="25"/>
  <c r="C22" i="25"/>
  <c r="B22" i="25"/>
  <c r="E21" i="25"/>
  <c r="D21" i="25"/>
  <c r="C21" i="25"/>
  <c r="B21" i="25"/>
  <c r="E20" i="25"/>
  <c r="D20" i="25"/>
  <c r="C20" i="25"/>
  <c r="B20" i="25"/>
  <c r="E19" i="25"/>
  <c r="D19" i="25"/>
  <c r="C19" i="25"/>
  <c r="B19" i="25"/>
  <c r="E18" i="25"/>
  <c r="D18" i="25"/>
  <c r="C18" i="25"/>
  <c r="B18" i="25"/>
  <c r="E17" i="25"/>
  <c r="D17" i="25"/>
  <c r="C17" i="25"/>
  <c r="B17" i="25"/>
  <c r="E16" i="25"/>
  <c r="D16" i="25"/>
  <c r="C16" i="25"/>
  <c r="B16" i="25"/>
  <c r="E15" i="25"/>
  <c r="D15" i="25"/>
  <c r="C15" i="25"/>
  <c r="B15" i="25"/>
  <c r="E14" i="25"/>
  <c r="D14" i="25"/>
  <c r="C14" i="25"/>
  <c r="B14" i="25"/>
  <c r="E13" i="25"/>
  <c r="D13" i="25"/>
  <c r="C13" i="25"/>
  <c r="B13" i="25"/>
  <c r="E12" i="25"/>
  <c r="D12" i="25"/>
  <c r="C12" i="25"/>
  <c r="B12" i="25"/>
  <c r="E11" i="25"/>
  <c r="D11" i="25"/>
  <c r="C11" i="25"/>
  <c r="B11" i="25"/>
  <c r="E10" i="25"/>
  <c r="D10" i="25"/>
  <c r="C10" i="25"/>
  <c r="B10" i="25"/>
  <c r="E9" i="25"/>
  <c r="D9" i="25"/>
  <c r="C9" i="25"/>
  <c r="B9" i="25"/>
  <c r="E8" i="25"/>
  <c r="D8" i="25"/>
  <c r="C8" i="25"/>
  <c r="B8" i="25"/>
  <c r="E207" i="24"/>
  <c r="D207" i="24"/>
  <c r="C207" i="24"/>
  <c r="B207" i="24"/>
  <c r="E206" i="24"/>
  <c r="D206" i="24"/>
  <c r="C206" i="24"/>
  <c r="B206" i="24"/>
  <c r="E205" i="24"/>
  <c r="D205" i="24"/>
  <c r="C205" i="24"/>
  <c r="B205" i="24"/>
  <c r="E204" i="24"/>
  <c r="D204" i="24"/>
  <c r="C204" i="24"/>
  <c r="B204" i="24"/>
  <c r="E203" i="24"/>
  <c r="D203" i="24"/>
  <c r="C203" i="24"/>
  <c r="B203" i="24"/>
  <c r="E202" i="24"/>
  <c r="D202" i="24"/>
  <c r="C202" i="24"/>
  <c r="B202" i="24"/>
  <c r="E201" i="24"/>
  <c r="D201" i="24"/>
  <c r="C201" i="24"/>
  <c r="B201" i="24"/>
  <c r="E200" i="24"/>
  <c r="D200" i="24"/>
  <c r="C200" i="24"/>
  <c r="B200" i="24"/>
  <c r="E199" i="24"/>
  <c r="D199" i="24"/>
  <c r="C199" i="24"/>
  <c r="B199" i="24"/>
  <c r="E198" i="24"/>
  <c r="D198" i="24"/>
  <c r="C198" i="24"/>
  <c r="B198" i="24"/>
  <c r="E197" i="24"/>
  <c r="D197" i="24"/>
  <c r="C197" i="24"/>
  <c r="B197" i="24"/>
  <c r="E196" i="24"/>
  <c r="D196" i="24"/>
  <c r="C196" i="24"/>
  <c r="B196" i="24"/>
  <c r="E195" i="24"/>
  <c r="D195" i="24"/>
  <c r="C195" i="24"/>
  <c r="B195" i="24"/>
  <c r="E194" i="24"/>
  <c r="D194" i="24"/>
  <c r="C194" i="24"/>
  <c r="B194" i="24"/>
  <c r="E193" i="24"/>
  <c r="D193" i="24"/>
  <c r="C193" i="24"/>
  <c r="B193" i="24"/>
  <c r="E192" i="24"/>
  <c r="D192" i="24"/>
  <c r="C192" i="24"/>
  <c r="B192" i="24"/>
  <c r="E191" i="24"/>
  <c r="D191" i="24"/>
  <c r="C191" i="24"/>
  <c r="B191" i="24"/>
  <c r="E190" i="24"/>
  <c r="D190" i="24"/>
  <c r="C190" i="24"/>
  <c r="B190" i="24"/>
  <c r="E189" i="24"/>
  <c r="D189" i="24"/>
  <c r="C189" i="24"/>
  <c r="B189" i="24"/>
  <c r="E188" i="24"/>
  <c r="D188" i="24"/>
  <c r="C188" i="24"/>
  <c r="B188" i="24"/>
  <c r="E187" i="24"/>
  <c r="D187" i="24"/>
  <c r="C187" i="24"/>
  <c r="B187" i="24"/>
  <c r="E186" i="24"/>
  <c r="D186" i="24"/>
  <c r="C186" i="24"/>
  <c r="B186" i="24"/>
  <c r="E185" i="24"/>
  <c r="D185" i="24"/>
  <c r="C185" i="24"/>
  <c r="B185" i="24"/>
  <c r="E184" i="24"/>
  <c r="D184" i="24"/>
  <c r="C184" i="24"/>
  <c r="B184" i="24"/>
  <c r="E183" i="24"/>
  <c r="D183" i="24"/>
  <c r="C183" i="24"/>
  <c r="B183" i="24"/>
  <c r="E182" i="24"/>
  <c r="D182" i="24"/>
  <c r="C182" i="24"/>
  <c r="B182" i="24"/>
  <c r="E181" i="24"/>
  <c r="D181" i="24"/>
  <c r="C181" i="24"/>
  <c r="B181" i="24"/>
  <c r="E180" i="24"/>
  <c r="D180" i="24"/>
  <c r="C180" i="24"/>
  <c r="B180" i="24"/>
  <c r="E179" i="24"/>
  <c r="D179" i="24"/>
  <c r="C179" i="24"/>
  <c r="B179" i="24"/>
  <c r="E178" i="24"/>
  <c r="D178" i="24"/>
  <c r="C178" i="24"/>
  <c r="B178" i="24"/>
  <c r="E177" i="24"/>
  <c r="D177" i="24"/>
  <c r="C177" i="24"/>
  <c r="B177" i="24"/>
  <c r="E176" i="24"/>
  <c r="D176" i="24"/>
  <c r="C176" i="24"/>
  <c r="B176" i="24"/>
  <c r="E175" i="24"/>
  <c r="D175" i="24"/>
  <c r="C175" i="24"/>
  <c r="B175" i="24"/>
  <c r="E174" i="24"/>
  <c r="D174" i="24"/>
  <c r="C174" i="24"/>
  <c r="B174" i="24"/>
  <c r="E173" i="24"/>
  <c r="D173" i="24"/>
  <c r="C173" i="24"/>
  <c r="B173" i="24"/>
  <c r="E172" i="24"/>
  <c r="D172" i="24"/>
  <c r="C172" i="24"/>
  <c r="B172" i="24"/>
  <c r="E171" i="24"/>
  <c r="D171" i="24"/>
  <c r="C171" i="24"/>
  <c r="B171" i="24"/>
  <c r="E170" i="24"/>
  <c r="D170" i="24"/>
  <c r="C170" i="24"/>
  <c r="B170" i="24"/>
  <c r="E169" i="24"/>
  <c r="D169" i="24"/>
  <c r="C169" i="24"/>
  <c r="B169" i="24"/>
  <c r="E168" i="24"/>
  <c r="D168" i="24"/>
  <c r="C168" i="24"/>
  <c r="B168" i="24"/>
  <c r="E167" i="24"/>
  <c r="D167" i="24"/>
  <c r="C167" i="24"/>
  <c r="B167" i="24"/>
  <c r="E166" i="24"/>
  <c r="D166" i="24"/>
  <c r="C166" i="24"/>
  <c r="B166" i="24"/>
  <c r="E165" i="24"/>
  <c r="D165" i="24"/>
  <c r="C165" i="24"/>
  <c r="B165" i="24"/>
  <c r="E164" i="24"/>
  <c r="D164" i="24"/>
  <c r="C164" i="24"/>
  <c r="B164" i="24"/>
  <c r="E163" i="24"/>
  <c r="D163" i="24"/>
  <c r="C163" i="24"/>
  <c r="B163" i="24"/>
  <c r="E162" i="24"/>
  <c r="D162" i="24"/>
  <c r="C162" i="24"/>
  <c r="B162" i="24"/>
  <c r="E161" i="24"/>
  <c r="D161" i="24"/>
  <c r="C161" i="24"/>
  <c r="B161" i="24"/>
  <c r="E160" i="24"/>
  <c r="D160" i="24"/>
  <c r="C160" i="24"/>
  <c r="B160" i="24"/>
  <c r="E159" i="24"/>
  <c r="D159" i="24"/>
  <c r="C159" i="24"/>
  <c r="B159" i="24"/>
  <c r="E158" i="24"/>
  <c r="D158" i="24"/>
  <c r="C158" i="24"/>
  <c r="B158" i="24"/>
  <c r="E157" i="24"/>
  <c r="D157" i="24"/>
  <c r="C157" i="24"/>
  <c r="B157" i="24"/>
  <c r="E156" i="24"/>
  <c r="D156" i="24"/>
  <c r="C156" i="24"/>
  <c r="B156" i="24"/>
  <c r="E155" i="24"/>
  <c r="D155" i="24"/>
  <c r="C155" i="24"/>
  <c r="B155" i="24"/>
  <c r="E154" i="24"/>
  <c r="D154" i="24"/>
  <c r="C154" i="24"/>
  <c r="B154" i="24"/>
  <c r="E153" i="24"/>
  <c r="D153" i="24"/>
  <c r="C153" i="24"/>
  <c r="B153" i="24"/>
  <c r="E152" i="24"/>
  <c r="D152" i="24"/>
  <c r="C152" i="24"/>
  <c r="B152" i="24"/>
  <c r="E151" i="24"/>
  <c r="D151" i="24"/>
  <c r="C151" i="24"/>
  <c r="B151" i="24"/>
  <c r="E150" i="24"/>
  <c r="D150" i="24"/>
  <c r="C150" i="24"/>
  <c r="B150" i="24"/>
  <c r="E149" i="24"/>
  <c r="D149" i="24"/>
  <c r="C149" i="24"/>
  <c r="B149" i="24"/>
  <c r="E148" i="24"/>
  <c r="D148" i="24"/>
  <c r="C148" i="24"/>
  <c r="B148" i="24"/>
  <c r="E147" i="24"/>
  <c r="D147" i="24"/>
  <c r="C147" i="24"/>
  <c r="B147" i="24"/>
  <c r="E146" i="24"/>
  <c r="D146" i="24"/>
  <c r="C146" i="24"/>
  <c r="B146" i="24"/>
  <c r="E145" i="24"/>
  <c r="D145" i="24"/>
  <c r="C145" i="24"/>
  <c r="B145" i="24"/>
  <c r="E144" i="24"/>
  <c r="D144" i="24"/>
  <c r="C144" i="24"/>
  <c r="B144" i="24"/>
  <c r="E143" i="24"/>
  <c r="D143" i="24"/>
  <c r="C143" i="24"/>
  <c r="B143" i="24"/>
  <c r="E142" i="24"/>
  <c r="D142" i="24"/>
  <c r="C142" i="24"/>
  <c r="B142" i="24"/>
  <c r="E141" i="24"/>
  <c r="D141" i="24"/>
  <c r="C141" i="24"/>
  <c r="B141" i="24"/>
  <c r="E140" i="24"/>
  <c r="D140" i="24"/>
  <c r="C140" i="24"/>
  <c r="B140" i="24"/>
  <c r="E139" i="24"/>
  <c r="D139" i="24"/>
  <c r="C139" i="24"/>
  <c r="B139" i="24"/>
  <c r="E138" i="24"/>
  <c r="D138" i="24"/>
  <c r="C138" i="24"/>
  <c r="B138" i="24"/>
  <c r="E137" i="24"/>
  <c r="D137" i="24"/>
  <c r="C137" i="24"/>
  <c r="B137" i="24"/>
  <c r="E136" i="24"/>
  <c r="D136" i="24"/>
  <c r="C136" i="24"/>
  <c r="B136" i="24"/>
  <c r="E135" i="24"/>
  <c r="D135" i="24"/>
  <c r="C135" i="24"/>
  <c r="B135" i="24"/>
  <c r="E134" i="24"/>
  <c r="D134" i="24"/>
  <c r="C134" i="24"/>
  <c r="B134" i="24"/>
  <c r="E133" i="24"/>
  <c r="D133" i="24"/>
  <c r="C133" i="24"/>
  <c r="B133" i="24"/>
  <c r="E132" i="24"/>
  <c r="D132" i="24"/>
  <c r="C132" i="24"/>
  <c r="B132" i="24"/>
  <c r="E131" i="24"/>
  <c r="D131" i="24"/>
  <c r="C131" i="24"/>
  <c r="B131" i="24"/>
  <c r="E130" i="24"/>
  <c r="D130" i="24"/>
  <c r="C130" i="24"/>
  <c r="B130" i="24"/>
  <c r="E129" i="24"/>
  <c r="D129" i="24"/>
  <c r="C129" i="24"/>
  <c r="B129" i="24"/>
  <c r="E128" i="24"/>
  <c r="D128" i="24"/>
  <c r="C128" i="24"/>
  <c r="B128" i="24"/>
  <c r="E127" i="24"/>
  <c r="D127" i="24"/>
  <c r="C127" i="24"/>
  <c r="B127" i="24"/>
  <c r="E126" i="24"/>
  <c r="D126" i="24"/>
  <c r="C126" i="24"/>
  <c r="B126" i="24"/>
  <c r="E125" i="24"/>
  <c r="D125" i="24"/>
  <c r="C125" i="24"/>
  <c r="B125" i="24"/>
  <c r="E124" i="24"/>
  <c r="D124" i="24"/>
  <c r="C124" i="24"/>
  <c r="B124" i="24"/>
  <c r="E123" i="24"/>
  <c r="D123" i="24"/>
  <c r="C123" i="24"/>
  <c r="B123" i="24"/>
  <c r="E122" i="24"/>
  <c r="D122" i="24"/>
  <c r="C122" i="24"/>
  <c r="B122" i="24"/>
  <c r="E121" i="24"/>
  <c r="D121" i="24"/>
  <c r="C121" i="24"/>
  <c r="B121" i="24"/>
  <c r="E120" i="24"/>
  <c r="D120" i="24"/>
  <c r="C120" i="24"/>
  <c r="B120" i="24"/>
  <c r="E119" i="24"/>
  <c r="D119" i="24"/>
  <c r="C119" i="24"/>
  <c r="B119" i="24"/>
  <c r="E118" i="24"/>
  <c r="D118" i="24"/>
  <c r="C118" i="24"/>
  <c r="B118" i="24"/>
  <c r="E117" i="24"/>
  <c r="D117" i="24"/>
  <c r="C117" i="24"/>
  <c r="B117" i="24"/>
  <c r="E116" i="24"/>
  <c r="D116" i="24"/>
  <c r="C116" i="24"/>
  <c r="B116" i="24"/>
  <c r="E115" i="24"/>
  <c r="D115" i="24"/>
  <c r="C115" i="24"/>
  <c r="B115" i="24"/>
  <c r="E114" i="24"/>
  <c r="D114" i="24"/>
  <c r="C114" i="24"/>
  <c r="B114" i="24"/>
  <c r="E113" i="24"/>
  <c r="D113" i="24"/>
  <c r="C113" i="24"/>
  <c r="B113" i="24"/>
  <c r="E112" i="24"/>
  <c r="D112" i="24"/>
  <c r="C112" i="24"/>
  <c r="B112" i="24"/>
  <c r="E111" i="24"/>
  <c r="D111" i="24"/>
  <c r="C111" i="24"/>
  <c r="B111" i="24"/>
  <c r="E110" i="24"/>
  <c r="D110" i="24"/>
  <c r="C110" i="24"/>
  <c r="B110" i="24"/>
  <c r="E109" i="24"/>
  <c r="D109" i="24"/>
  <c r="C109" i="24"/>
  <c r="B109" i="24"/>
  <c r="E108" i="24"/>
  <c r="D108" i="24"/>
  <c r="C108" i="24"/>
  <c r="B108" i="24"/>
  <c r="E107" i="24"/>
  <c r="D107" i="24"/>
  <c r="C107" i="24"/>
  <c r="B107" i="24"/>
  <c r="E106" i="24"/>
  <c r="D106" i="24"/>
  <c r="C106" i="24"/>
  <c r="B106" i="24"/>
  <c r="E105" i="24"/>
  <c r="D105" i="24"/>
  <c r="C105" i="24"/>
  <c r="B105" i="24"/>
  <c r="E104" i="24"/>
  <c r="D104" i="24"/>
  <c r="C104" i="24"/>
  <c r="B104" i="24"/>
  <c r="E103" i="24"/>
  <c r="D103" i="24"/>
  <c r="C103" i="24"/>
  <c r="B103" i="24"/>
  <c r="E102" i="24"/>
  <c r="D102" i="24"/>
  <c r="C102" i="24"/>
  <c r="B102" i="24"/>
  <c r="E101" i="24"/>
  <c r="D101" i="24"/>
  <c r="C101" i="24"/>
  <c r="B101" i="24"/>
  <c r="E100" i="24"/>
  <c r="D100" i="24"/>
  <c r="C100" i="24"/>
  <c r="B100" i="24"/>
  <c r="E99" i="24"/>
  <c r="D99" i="24"/>
  <c r="C99" i="24"/>
  <c r="B99" i="24"/>
  <c r="E98" i="24"/>
  <c r="D98" i="24"/>
  <c r="C98" i="24"/>
  <c r="B98" i="24"/>
  <c r="E97" i="24"/>
  <c r="D97" i="24"/>
  <c r="C97" i="24"/>
  <c r="B97" i="24"/>
  <c r="E96" i="24"/>
  <c r="D96" i="24"/>
  <c r="C96" i="24"/>
  <c r="B96" i="24"/>
  <c r="E95" i="24"/>
  <c r="D95" i="24"/>
  <c r="C95" i="24"/>
  <c r="B95" i="24"/>
  <c r="E94" i="24"/>
  <c r="D94" i="24"/>
  <c r="C94" i="24"/>
  <c r="B94" i="24"/>
  <c r="E93" i="24"/>
  <c r="D93" i="24"/>
  <c r="C93" i="24"/>
  <c r="B93" i="24"/>
  <c r="E92" i="24"/>
  <c r="D92" i="24"/>
  <c r="C92" i="24"/>
  <c r="B92" i="24"/>
  <c r="E91" i="24"/>
  <c r="D91" i="24"/>
  <c r="C91" i="24"/>
  <c r="B91" i="24"/>
  <c r="E90" i="24"/>
  <c r="D90" i="24"/>
  <c r="C90" i="24"/>
  <c r="B90" i="24"/>
  <c r="E89" i="24"/>
  <c r="D89" i="24"/>
  <c r="C89" i="24"/>
  <c r="B89" i="24"/>
  <c r="E88" i="24"/>
  <c r="D88" i="24"/>
  <c r="C88" i="24"/>
  <c r="B88" i="24"/>
  <c r="E87" i="24"/>
  <c r="D87" i="24"/>
  <c r="C87" i="24"/>
  <c r="B87" i="24"/>
  <c r="E86" i="24"/>
  <c r="D86" i="24"/>
  <c r="C86" i="24"/>
  <c r="B86" i="24"/>
  <c r="E85" i="24"/>
  <c r="D85" i="24"/>
  <c r="C85" i="24"/>
  <c r="B85" i="24"/>
  <c r="E84" i="24"/>
  <c r="D84" i="24"/>
  <c r="C84" i="24"/>
  <c r="B84" i="24"/>
  <c r="E83" i="24"/>
  <c r="D83" i="24"/>
  <c r="C83" i="24"/>
  <c r="B83" i="24"/>
  <c r="E82" i="24"/>
  <c r="D82" i="24"/>
  <c r="C82" i="24"/>
  <c r="B82" i="24"/>
  <c r="E81" i="24"/>
  <c r="D81" i="24"/>
  <c r="C81" i="24"/>
  <c r="B81" i="24"/>
  <c r="E80" i="24"/>
  <c r="D80" i="24"/>
  <c r="C80" i="24"/>
  <c r="B80" i="24"/>
  <c r="E79" i="24"/>
  <c r="D79" i="24"/>
  <c r="C79" i="24"/>
  <c r="B79" i="24"/>
  <c r="E78" i="24"/>
  <c r="D78" i="24"/>
  <c r="C78" i="24"/>
  <c r="B78" i="24"/>
  <c r="E77" i="24"/>
  <c r="D77" i="24"/>
  <c r="C77" i="24"/>
  <c r="B77" i="24"/>
  <c r="E76" i="24"/>
  <c r="D76" i="24"/>
  <c r="C76" i="24"/>
  <c r="B76" i="24"/>
  <c r="E75" i="24"/>
  <c r="D75" i="24"/>
  <c r="C75" i="24"/>
  <c r="B75" i="24"/>
  <c r="E74" i="24"/>
  <c r="D74" i="24"/>
  <c r="C74" i="24"/>
  <c r="B74" i="24"/>
  <c r="E73" i="24"/>
  <c r="D73" i="24"/>
  <c r="C73" i="24"/>
  <c r="B73" i="24"/>
  <c r="E72" i="24"/>
  <c r="D72" i="24"/>
  <c r="C72" i="24"/>
  <c r="B72" i="24"/>
  <c r="E71" i="24"/>
  <c r="D71" i="24"/>
  <c r="C71" i="24"/>
  <c r="B71" i="24"/>
  <c r="E70" i="24"/>
  <c r="D70" i="24"/>
  <c r="C70" i="24"/>
  <c r="B70" i="24"/>
  <c r="E69" i="24"/>
  <c r="D69" i="24"/>
  <c r="C69" i="24"/>
  <c r="B69" i="24"/>
  <c r="E68" i="24"/>
  <c r="D68" i="24"/>
  <c r="C68" i="24"/>
  <c r="B68" i="24"/>
  <c r="E67" i="24"/>
  <c r="D67" i="24"/>
  <c r="C67" i="24"/>
  <c r="B67" i="24"/>
  <c r="E66" i="24"/>
  <c r="D66" i="24"/>
  <c r="C66" i="24"/>
  <c r="B66" i="24"/>
  <c r="E65" i="24"/>
  <c r="D65" i="24"/>
  <c r="C65" i="24"/>
  <c r="B65" i="24"/>
  <c r="E64" i="24"/>
  <c r="D64" i="24"/>
  <c r="C64" i="24"/>
  <c r="B64" i="24"/>
  <c r="E63" i="24"/>
  <c r="D63" i="24"/>
  <c r="C63" i="24"/>
  <c r="B63" i="24"/>
  <c r="E62" i="24"/>
  <c r="D62" i="24"/>
  <c r="C62" i="24"/>
  <c r="B62" i="24"/>
  <c r="E61" i="24"/>
  <c r="D61" i="24"/>
  <c r="C61" i="24"/>
  <c r="B61" i="24"/>
  <c r="E60" i="24"/>
  <c r="D60" i="24"/>
  <c r="C60" i="24"/>
  <c r="B60" i="24"/>
  <c r="E59" i="24"/>
  <c r="D59" i="24"/>
  <c r="C59" i="24"/>
  <c r="B59" i="24"/>
  <c r="E58" i="24"/>
  <c r="D58" i="24"/>
  <c r="C58" i="24"/>
  <c r="B58" i="24"/>
  <c r="E57" i="24"/>
  <c r="D57" i="24"/>
  <c r="C57" i="24"/>
  <c r="B57" i="24"/>
  <c r="E56" i="24"/>
  <c r="D56" i="24"/>
  <c r="C56" i="24"/>
  <c r="B56" i="24"/>
  <c r="E55" i="24"/>
  <c r="D55" i="24"/>
  <c r="C55" i="24"/>
  <c r="B55" i="24"/>
  <c r="E54" i="24"/>
  <c r="D54" i="24"/>
  <c r="C54" i="24"/>
  <c r="B54" i="24"/>
  <c r="E53" i="24"/>
  <c r="D53" i="24"/>
  <c r="C53" i="24"/>
  <c r="B53" i="24"/>
  <c r="E52" i="24"/>
  <c r="D52" i="24"/>
  <c r="C52" i="24"/>
  <c r="B52" i="24"/>
  <c r="E51" i="24"/>
  <c r="D51" i="24"/>
  <c r="C51" i="24"/>
  <c r="B51" i="24"/>
  <c r="E50" i="24"/>
  <c r="D50" i="24"/>
  <c r="C50" i="24"/>
  <c r="B50" i="24"/>
  <c r="E49" i="24"/>
  <c r="D49" i="24"/>
  <c r="C49" i="24"/>
  <c r="B49" i="24"/>
  <c r="E48" i="24"/>
  <c r="D48" i="24"/>
  <c r="C48" i="24"/>
  <c r="B48" i="24"/>
  <c r="E47" i="24"/>
  <c r="D47" i="24"/>
  <c r="C47" i="24"/>
  <c r="B47" i="24"/>
  <c r="E46" i="24"/>
  <c r="D46" i="24"/>
  <c r="C46" i="24"/>
  <c r="B46" i="24"/>
  <c r="E45" i="24"/>
  <c r="D45" i="24"/>
  <c r="C45" i="24"/>
  <c r="B45" i="24"/>
  <c r="E44" i="24"/>
  <c r="D44" i="24"/>
  <c r="C44" i="24"/>
  <c r="B44" i="24"/>
  <c r="E43" i="24"/>
  <c r="D43" i="24"/>
  <c r="C43" i="24"/>
  <c r="B43" i="24"/>
  <c r="E42" i="24"/>
  <c r="D42" i="24"/>
  <c r="C42" i="24"/>
  <c r="B42" i="24"/>
  <c r="E41" i="24"/>
  <c r="D41" i="24"/>
  <c r="C41" i="24"/>
  <c r="B41" i="24"/>
  <c r="E40" i="24"/>
  <c r="D40" i="24"/>
  <c r="C40" i="24"/>
  <c r="B40" i="24"/>
  <c r="E39" i="24"/>
  <c r="D39" i="24"/>
  <c r="C39" i="24"/>
  <c r="B39" i="24"/>
  <c r="E38" i="24"/>
  <c r="D38" i="24"/>
  <c r="C38" i="24"/>
  <c r="B38" i="24"/>
  <c r="E37" i="24"/>
  <c r="D37" i="24"/>
  <c r="C37" i="24"/>
  <c r="B37" i="24"/>
  <c r="E36" i="24"/>
  <c r="D36" i="24"/>
  <c r="C36" i="24"/>
  <c r="B36" i="24"/>
  <c r="E35" i="24"/>
  <c r="D35" i="24"/>
  <c r="C35" i="24"/>
  <c r="B35" i="24"/>
  <c r="E34" i="24"/>
  <c r="D34" i="24"/>
  <c r="C34" i="24"/>
  <c r="B34" i="24"/>
  <c r="E33" i="24"/>
  <c r="D33" i="24"/>
  <c r="C33" i="24"/>
  <c r="B33" i="24"/>
  <c r="E32" i="24"/>
  <c r="D32" i="24"/>
  <c r="C32" i="24"/>
  <c r="B32" i="24"/>
  <c r="E31" i="24"/>
  <c r="D31" i="24"/>
  <c r="C31" i="24"/>
  <c r="B31" i="24"/>
  <c r="E30" i="24"/>
  <c r="D30" i="24"/>
  <c r="C30" i="24"/>
  <c r="B30" i="24"/>
  <c r="E29" i="24"/>
  <c r="D29" i="24"/>
  <c r="C29" i="24"/>
  <c r="B29" i="24"/>
  <c r="E28" i="24"/>
  <c r="D28" i="24"/>
  <c r="C28" i="24"/>
  <c r="B28" i="24"/>
  <c r="E27" i="24"/>
  <c r="D27" i="24"/>
  <c r="C27" i="24"/>
  <c r="B27" i="24"/>
  <c r="E26" i="24"/>
  <c r="D26" i="24"/>
  <c r="C26" i="24"/>
  <c r="B26" i="24"/>
  <c r="E25" i="24"/>
  <c r="D25" i="24"/>
  <c r="C25" i="24"/>
  <c r="B25" i="24"/>
  <c r="E24" i="24"/>
  <c r="D24" i="24"/>
  <c r="C24" i="24"/>
  <c r="B24" i="24"/>
  <c r="E23" i="24"/>
  <c r="D23" i="24"/>
  <c r="C23" i="24"/>
  <c r="B23" i="24"/>
  <c r="E22" i="24"/>
  <c r="D22" i="24"/>
  <c r="C22" i="24"/>
  <c r="B22" i="24"/>
  <c r="E21" i="24"/>
  <c r="D21" i="24"/>
  <c r="C21" i="24"/>
  <c r="B21" i="24"/>
  <c r="E20" i="24"/>
  <c r="D20" i="24"/>
  <c r="C20" i="24"/>
  <c r="B20" i="24"/>
  <c r="E19" i="24"/>
  <c r="D19" i="24"/>
  <c r="C19" i="24"/>
  <c r="B19" i="24"/>
  <c r="E18" i="24"/>
  <c r="D18" i="24"/>
  <c r="C18" i="24"/>
  <c r="B18" i="24"/>
  <c r="E17" i="24"/>
  <c r="D17" i="24"/>
  <c r="C17" i="24"/>
  <c r="B17" i="24"/>
  <c r="E16" i="24"/>
  <c r="D16" i="24"/>
  <c r="C16" i="24"/>
  <c r="B16" i="24"/>
  <c r="E15" i="24"/>
  <c r="D15" i="24"/>
  <c r="C15" i="24"/>
  <c r="B15" i="24"/>
  <c r="E14" i="24"/>
  <c r="D14" i="24"/>
  <c r="C14" i="24"/>
  <c r="B14" i="24"/>
  <c r="E13" i="24"/>
  <c r="D13" i="24"/>
  <c r="C13" i="24"/>
  <c r="B13" i="24"/>
  <c r="E12" i="24"/>
  <c r="D12" i="24"/>
  <c r="C12" i="24"/>
  <c r="B12" i="24"/>
  <c r="E11" i="24"/>
  <c r="D11" i="24"/>
  <c r="C11" i="24"/>
  <c r="B11" i="24"/>
  <c r="E10" i="24"/>
  <c r="D10" i="24"/>
  <c r="C10" i="24"/>
  <c r="B10" i="24"/>
  <c r="E9" i="24"/>
  <c r="D9" i="24"/>
  <c r="C9" i="24"/>
  <c r="B9" i="24"/>
  <c r="E8" i="24"/>
  <c r="D8" i="24"/>
  <c r="C8" i="24"/>
  <c r="B8" i="24"/>
  <c r="E207" i="23"/>
  <c r="D207" i="23"/>
  <c r="C207" i="23"/>
  <c r="B207" i="23"/>
  <c r="E206" i="23"/>
  <c r="D206" i="23"/>
  <c r="C206" i="23"/>
  <c r="B206" i="23"/>
  <c r="E205" i="23"/>
  <c r="D205" i="23"/>
  <c r="C205" i="23"/>
  <c r="B205" i="23"/>
  <c r="E204" i="23"/>
  <c r="D204" i="23"/>
  <c r="C204" i="23"/>
  <c r="B204" i="23"/>
  <c r="E203" i="23"/>
  <c r="D203" i="23"/>
  <c r="C203" i="23"/>
  <c r="B203" i="23"/>
  <c r="E202" i="23"/>
  <c r="D202" i="23"/>
  <c r="C202" i="23"/>
  <c r="B202" i="23"/>
  <c r="E201" i="23"/>
  <c r="D201" i="23"/>
  <c r="C201" i="23"/>
  <c r="B201" i="23"/>
  <c r="E200" i="23"/>
  <c r="D200" i="23"/>
  <c r="C200" i="23"/>
  <c r="B200" i="23"/>
  <c r="E199" i="23"/>
  <c r="D199" i="23"/>
  <c r="C199" i="23"/>
  <c r="B199" i="23"/>
  <c r="E198" i="23"/>
  <c r="D198" i="23"/>
  <c r="C198" i="23"/>
  <c r="B198" i="23"/>
  <c r="E197" i="23"/>
  <c r="D197" i="23"/>
  <c r="C197" i="23"/>
  <c r="B197" i="23"/>
  <c r="E196" i="23"/>
  <c r="D196" i="23"/>
  <c r="C196" i="23"/>
  <c r="B196" i="23"/>
  <c r="E195" i="23"/>
  <c r="D195" i="23"/>
  <c r="C195" i="23"/>
  <c r="B195" i="23"/>
  <c r="E194" i="23"/>
  <c r="D194" i="23"/>
  <c r="C194" i="23"/>
  <c r="B194" i="23"/>
  <c r="E193" i="23"/>
  <c r="D193" i="23"/>
  <c r="C193" i="23"/>
  <c r="B193" i="23"/>
  <c r="E192" i="23"/>
  <c r="D192" i="23"/>
  <c r="C192" i="23"/>
  <c r="B192" i="23"/>
  <c r="E191" i="23"/>
  <c r="D191" i="23"/>
  <c r="C191" i="23"/>
  <c r="B191" i="23"/>
  <c r="E190" i="23"/>
  <c r="D190" i="23"/>
  <c r="C190" i="23"/>
  <c r="B190" i="23"/>
  <c r="E189" i="23"/>
  <c r="D189" i="23"/>
  <c r="C189" i="23"/>
  <c r="B189" i="23"/>
  <c r="E188" i="23"/>
  <c r="D188" i="23"/>
  <c r="C188" i="23"/>
  <c r="B188" i="23"/>
  <c r="E187" i="23"/>
  <c r="D187" i="23"/>
  <c r="C187" i="23"/>
  <c r="B187" i="23"/>
  <c r="E186" i="23"/>
  <c r="D186" i="23"/>
  <c r="C186" i="23"/>
  <c r="B186" i="23"/>
  <c r="E185" i="23"/>
  <c r="D185" i="23"/>
  <c r="C185" i="23"/>
  <c r="B185" i="23"/>
  <c r="E184" i="23"/>
  <c r="D184" i="23"/>
  <c r="C184" i="23"/>
  <c r="B184" i="23"/>
  <c r="E183" i="23"/>
  <c r="D183" i="23"/>
  <c r="C183" i="23"/>
  <c r="B183" i="23"/>
  <c r="E182" i="23"/>
  <c r="D182" i="23"/>
  <c r="C182" i="23"/>
  <c r="B182" i="23"/>
  <c r="E181" i="23"/>
  <c r="D181" i="23"/>
  <c r="C181" i="23"/>
  <c r="B181" i="23"/>
  <c r="E180" i="23"/>
  <c r="D180" i="23"/>
  <c r="C180" i="23"/>
  <c r="B180" i="23"/>
  <c r="E179" i="23"/>
  <c r="D179" i="23"/>
  <c r="C179" i="23"/>
  <c r="B179" i="23"/>
  <c r="E178" i="23"/>
  <c r="D178" i="23"/>
  <c r="C178" i="23"/>
  <c r="B178" i="23"/>
  <c r="E177" i="23"/>
  <c r="D177" i="23"/>
  <c r="C177" i="23"/>
  <c r="B177" i="23"/>
  <c r="E176" i="23"/>
  <c r="D176" i="23"/>
  <c r="C176" i="23"/>
  <c r="B176" i="23"/>
  <c r="E175" i="23"/>
  <c r="D175" i="23"/>
  <c r="C175" i="23"/>
  <c r="B175" i="23"/>
  <c r="E174" i="23"/>
  <c r="D174" i="23"/>
  <c r="C174" i="23"/>
  <c r="B174" i="23"/>
  <c r="E173" i="23"/>
  <c r="D173" i="23"/>
  <c r="C173" i="23"/>
  <c r="B173" i="23"/>
  <c r="E172" i="23"/>
  <c r="D172" i="23"/>
  <c r="C172" i="23"/>
  <c r="B172" i="23"/>
  <c r="E171" i="23"/>
  <c r="D171" i="23"/>
  <c r="C171" i="23"/>
  <c r="B171" i="23"/>
  <c r="E170" i="23"/>
  <c r="D170" i="23"/>
  <c r="C170" i="23"/>
  <c r="B170" i="23"/>
  <c r="E169" i="23"/>
  <c r="D169" i="23"/>
  <c r="C169" i="23"/>
  <c r="B169" i="23"/>
  <c r="E168" i="23"/>
  <c r="D168" i="23"/>
  <c r="C168" i="23"/>
  <c r="B168" i="23"/>
  <c r="E167" i="23"/>
  <c r="D167" i="23"/>
  <c r="C167" i="23"/>
  <c r="B167" i="23"/>
  <c r="E166" i="23"/>
  <c r="D166" i="23"/>
  <c r="C166" i="23"/>
  <c r="B166" i="23"/>
  <c r="E165" i="23"/>
  <c r="D165" i="23"/>
  <c r="C165" i="23"/>
  <c r="B165" i="23"/>
  <c r="E164" i="23"/>
  <c r="D164" i="23"/>
  <c r="C164" i="23"/>
  <c r="B164" i="23"/>
  <c r="E163" i="23"/>
  <c r="D163" i="23"/>
  <c r="C163" i="23"/>
  <c r="B163" i="23"/>
  <c r="E162" i="23"/>
  <c r="D162" i="23"/>
  <c r="C162" i="23"/>
  <c r="B162" i="23"/>
  <c r="E161" i="23"/>
  <c r="D161" i="23"/>
  <c r="C161" i="23"/>
  <c r="B161" i="23"/>
  <c r="E160" i="23"/>
  <c r="D160" i="23"/>
  <c r="C160" i="23"/>
  <c r="B160" i="23"/>
  <c r="E159" i="23"/>
  <c r="D159" i="23"/>
  <c r="C159" i="23"/>
  <c r="B159" i="23"/>
  <c r="E158" i="23"/>
  <c r="D158" i="23"/>
  <c r="C158" i="23"/>
  <c r="B158" i="23"/>
  <c r="E157" i="23"/>
  <c r="D157" i="23"/>
  <c r="C157" i="23"/>
  <c r="B157" i="23"/>
  <c r="E156" i="23"/>
  <c r="D156" i="23"/>
  <c r="C156" i="23"/>
  <c r="B156" i="23"/>
  <c r="E155" i="23"/>
  <c r="D155" i="23"/>
  <c r="C155" i="23"/>
  <c r="B155" i="23"/>
  <c r="E154" i="23"/>
  <c r="D154" i="23"/>
  <c r="C154" i="23"/>
  <c r="B154" i="23"/>
  <c r="E153" i="23"/>
  <c r="D153" i="23"/>
  <c r="C153" i="23"/>
  <c r="B153" i="23"/>
  <c r="E152" i="23"/>
  <c r="D152" i="23"/>
  <c r="C152" i="23"/>
  <c r="B152" i="23"/>
  <c r="E151" i="23"/>
  <c r="D151" i="23"/>
  <c r="C151" i="23"/>
  <c r="B151" i="23"/>
  <c r="E150" i="23"/>
  <c r="D150" i="23"/>
  <c r="C150" i="23"/>
  <c r="B150" i="23"/>
  <c r="E149" i="23"/>
  <c r="D149" i="23"/>
  <c r="C149" i="23"/>
  <c r="B149" i="23"/>
  <c r="E148" i="23"/>
  <c r="D148" i="23"/>
  <c r="C148" i="23"/>
  <c r="B148" i="23"/>
  <c r="E147" i="23"/>
  <c r="D147" i="23"/>
  <c r="C147" i="23"/>
  <c r="B147" i="23"/>
  <c r="E146" i="23"/>
  <c r="D146" i="23"/>
  <c r="C146" i="23"/>
  <c r="B146" i="23"/>
  <c r="E145" i="23"/>
  <c r="D145" i="23"/>
  <c r="C145" i="23"/>
  <c r="B145" i="23"/>
  <c r="E144" i="23"/>
  <c r="D144" i="23"/>
  <c r="C144" i="23"/>
  <c r="B144" i="23"/>
  <c r="E143" i="23"/>
  <c r="D143" i="23"/>
  <c r="C143" i="23"/>
  <c r="B143" i="23"/>
  <c r="E142" i="23"/>
  <c r="D142" i="23"/>
  <c r="C142" i="23"/>
  <c r="B142" i="23"/>
  <c r="E141" i="23"/>
  <c r="D141" i="23"/>
  <c r="C141" i="23"/>
  <c r="B141" i="23"/>
  <c r="E140" i="23"/>
  <c r="D140" i="23"/>
  <c r="C140" i="23"/>
  <c r="B140" i="23"/>
  <c r="E139" i="23"/>
  <c r="D139" i="23"/>
  <c r="C139" i="23"/>
  <c r="B139" i="23"/>
  <c r="E138" i="23"/>
  <c r="D138" i="23"/>
  <c r="C138" i="23"/>
  <c r="B138" i="23"/>
  <c r="E137" i="23"/>
  <c r="D137" i="23"/>
  <c r="C137" i="23"/>
  <c r="B137" i="23"/>
  <c r="E136" i="23"/>
  <c r="D136" i="23"/>
  <c r="C136" i="23"/>
  <c r="B136" i="23"/>
  <c r="E135" i="23"/>
  <c r="D135" i="23"/>
  <c r="C135" i="23"/>
  <c r="B135" i="23"/>
  <c r="E134" i="23"/>
  <c r="D134" i="23"/>
  <c r="C134" i="23"/>
  <c r="B134" i="23"/>
  <c r="E133" i="23"/>
  <c r="D133" i="23"/>
  <c r="C133" i="23"/>
  <c r="B133" i="23"/>
  <c r="E132" i="23"/>
  <c r="D132" i="23"/>
  <c r="C132" i="23"/>
  <c r="B132" i="23"/>
  <c r="E131" i="23"/>
  <c r="D131" i="23"/>
  <c r="C131" i="23"/>
  <c r="B131" i="23"/>
  <c r="E130" i="23"/>
  <c r="D130" i="23"/>
  <c r="C130" i="23"/>
  <c r="B130" i="23"/>
  <c r="E129" i="23"/>
  <c r="D129" i="23"/>
  <c r="C129" i="23"/>
  <c r="B129" i="23"/>
  <c r="E128" i="23"/>
  <c r="D128" i="23"/>
  <c r="C128" i="23"/>
  <c r="B128" i="23"/>
  <c r="E127" i="23"/>
  <c r="D127" i="23"/>
  <c r="C127" i="23"/>
  <c r="B127" i="23"/>
  <c r="E126" i="23"/>
  <c r="D126" i="23"/>
  <c r="C126" i="23"/>
  <c r="B126" i="23"/>
  <c r="E125" i="23"/>
  <c r="D125" i="23"/>
  <c r="C125" i="23"/>
  <c r="B125" i="23"/>
  <c r="E124" i="23"/>
  <c r="D124" i="23"/>
  <c r="C124" i="23"/>
  <c r="B124" i="23"/>
  <c r="E123" i="23"/>
  <c r="D123" i="23"/>
  <c r="C123" i="23"/>
  <c r="B123" i="23"/>
  <c r="E122" i="23"/>
  <c r="D122" i="23"/>
  <c r="C122" i="23"/>
  <c r="B122" i="23"/>
  <c r="E121" i="23"/>
  <c r="D121" i="23"/>
  <c r="C121" i="23"/>
  <c r="B121" i="23"/>
  <c r="E120" i="23"/>
  <c r="D120" i="23"/>
  <c r="C120" i="23"/>
  <c r="B120" i="23"/>
  <c r="E119" i="23"/>
  <c r="D119" i="23"/>
  <c r="C119" i="23"/>
  <c r="B119" i="23"/>
  <c r="E118" i="23"/>
  <c r="D118" i="23"/>
  <c r="C118" i="23"/>
  <c r="B118" i="23"/>
  <c r="E117" i="23"/>
  <c r="D117" i="23"/>
  <c r="C117" i="23"/>
  <c r="B117" i="23"/>
  <c r="E116" i="23"/>
  <c r="D116" i="23"/>
  <c r="C116" i="23"/>
  <c r="B116" i="23"/>
  <c r="E115" i="23"/>
  <c r="D115" i="23"/>
  <c r="C115" i="23"/>
  <c r="B115" i="23"/>
  <c r="E114" i="23"/>
  <c r="D114" i="23"/>
  <c r="C114" i="23"/>
  <c r="B114" i="23"/>
  <c r="E113" i="23"/>
  <c r="D113" i="23"/>
  <c r="C113" i="23"/>
  <c r="B113" i="23"/>
  <c r="E112" i="23"/>
  <c r="D112" i="23"/>
  <c r="C112" i="23"/>
  <c r="B112" i="23"/>
  <c r="E111" i="23"/>
  <c r="D111" i="23"/>
  <c r="C111" i="23"/>
  <c r="B111" i="23"/>
  <c r="E110" i="23"/>
  <c r="D110" i="23"/>
  <c r="C110" i="23"/>
  <c r="B110" i="23"/>
  <c r="E109" i="23"/>
  <c r="D109" i="23"/>
  <c r="C109" i="23"/>
  <c r="B109" i="23"/>
  <c r="E108" i="23"/>
  <c r="D108" i="23"/>
  <c r="C108" i="23"/>
  <c r="B108" i="23"/>
  <c r="E107" i="23"/>
  <c r="D107" i="23"/>
  <c r="C107" i="23"/>
  <c r="B107" i="23"/>
  <c r="E106" i="23"/>
  <c r="D106" i="23"/>
  <c r="C106" i="23"/>
  <c r="B106" i="23"/>
  <c r="E105" i="23"/>
  <c r="D105" i="23"/>
  <c r="C105" i="23"/>
  <c r="B105" i="23"/>
  <c r="E104" i="23"/>
  <c r="D104" i="23"/>
  <c r="C104" i="23"/>
  <c r="B104" i="23"/>
  <c r="E103" i="23"/>
  <c r="D103" i="23"/>
  <c r="C103" i="23"/>
  <c r="B103" i="23"/>
  <c r="E102" i="23"/>
  <c r="D102" i="23"/>
  <c r="C102" i="23"/>
  <c r="B102" i="23"/>
  <c r="E101" i="23"/>
  <c r="D101" i="23"/>
  <c r="C101" i="23"/>
  <c r="B101" i="23"/>
  <c r="E100" i="23"/>
  <c r="D100" i="23"/>
  <c r="C100" i="23"/>
  <c r="B100" i="23"/>
  <c r="E99" i="23"/>
  <c r="D99" i="23"/>
  <c r="C99" i="23"/>
  <c r="B99" i="23"/>
  <c r="E98" i="23"/>
  <c r="D98" i="23"/>
  <c r="C98" i="23"/>
  <c r="B98" i="23"/>
  <c r="E97" i="23"/>
  <c r="D97" i="23"/>
  <c r="C97" i="23"/>
  <c r="B97" i="23"/>
  <c r="E96" i="23"/>
  <c r="D96" i="23"/>
  <c r="C96" i="23"/>
  <c r="B96" i="23"/>
  <c r="E95" i="23"/>
  <c r="D95" i="23"/>
  <c r="C95" i="23"/>
  <c r="B95" i="23"/>
  <c r="E94" i="23"/>
  <c r="D94" i="23"/>
  <c r="C94" i="23"/>
  <c r="B94" i="23"/>
  <c r="E93" i="23"/>
  <c r="D93" i="23"/>
  <c r="C93" i="23"/>
  <c r="B93" i="23"/>
  <c r="E92" i="23"/>
  <c r="D92" i="23"/>
  <c r="C92" i="23"/>
  <c r="B92" i="23"/>
  <c r="E91" i="23"/>
  <c r="D91" i="23"/>
  <c r="C91" i="23"/>
  <c r="B91" i="23"/>
  <c r="E90" i="23"/>
  <c r="D90" i="23"/>
  <c r="C90" i="23"/>
  <c r="B90" i="23"/>
  <c r="E89" i="23"/>
  <c r="D89" i="23"/>
  <c r="C89" i="23"/>
  <c r="B89" i="23"/>
  <c r="E88" i="23"/>
  <c r="D88" i="23"/>
  <c r="C88" i="23"/>
  <c r="B88" i="23"/>
  <c r="E87" i="23"/>
  <c r="D87" i="23"/>
  <c r="C87" i="23"/>
  <c r="B87" i="23"/>
  <c r="E86" i="23"/>
  <c r="D86" i="23"/>
  <c r="C86" i="23"/>
  <c r="B86" i="23"/>
  <c r="E85" i="23"/>
  <c r="D85" i="23"/>
  <c r="C85" i="23"/>
  <c r="B85" i="23"/>
  <c r="E84" i="23"/>
  <c r="D84" i="23"/>
  <c r="C84" i="23"/>
  <c r="B84" i="23"/>
  <c r="E83" i="23"/>
  <c r="D83" i="23"/>
  <c r="C83" i="23"/>
  <c r="B83" i="23"/>
  <c r="E82" i="23"/>
  <c r="D82" i="23"/>
  <c r="C82" i="23"/>
  <c r="B82" i="23"/>
  <c r="E81" i="23"/>
  <c r="D81" i="23"/>
  <c r="C81" i="23"/>
  <c r="B81" i="23"/>
  <c r="E80" i="23"/>
  <c r="D80" i="23"/>
  <c r="C80" i="23"/>
  <c r="B80" i="23"/>
  <c r="E79" i="23"/>
  <c r="D79" i="23"/>
  <c r="C79" i="23"/>
  <c r="B79" i="23"/>
  <c r="E78" i="23"/>
  <c r="D78" i="23"/>
  <c r="C78" i="23"/>
  <c r="B78" i="23"/>
  <c r="E77" i="23"/>
  <c r="D77" i="23"/>
  <c r="C77" i="23"/>
  <c r="B77" i="23"/>
  <c r="E76" i="23"/>
  <c r="D76" i="23"/>
  <c r="C76" i="23"/>
  <c r="B76" i="23"/>
  <c r="E75" i="23"/>
  <c r="D75" i="23"/>
  <c r="C75" i="23"/>
  <c r="B75" i="23"/>
  <c r="E74" i="23"/>
  <c r="D74" i="23"/>
  <c r="C74" i="23"/>
  <c r="B74" i="23"/>
  <c r="E73" i="23"/>
  <c r="D73" i="23"/>
  <c r="C73" i="23"/>
  <c r="B73" i="23"/>
  <c r="E72" i="23"/>
  <c r="D72" i="23"/>
  <c r="C72" i="23"/>
  <c r="B72" i="23"/>
  <c r="E71" i="23"/>
  <c r="D71" i="23"/>
  <c r="C71" i="23"/>
  <c r="B71" i="23"/>
  <c r="E70" i="23"/>
  <c r="D70" i="23"/>
  <c r="C70" i="23"/>
  <c r="B70" i="23"/>
  <c r="E69" i="23"/>
  <c r="D69" i="23"/>
  <c r="C69" i="23"/>
  <c r="B69" i="23"/>
  <c r="E68" i="23"/>
  <c r="D68" i="23"/>
  <c r="C68" i="23"/>
  <c r="B68" i="23"/>
  <c r="E67" i="23"/>
  <c r="D67" i="23"/>
  <c r="C67" i="23"/>
  <c r="B67" i="23"/>
  <c r="E66" i="23"/>
  <c r="D66" i="23"/>
  <c r="C66" i="23"/>
  <c r="B66" i="23"/>
  <c r="E65" i="23"/>
  <c r="D65" i="23"/>
  <c r="C65" i="23"/>
  <c r="B65" i="23"/>
  <c r="E64" i="23"/>
  <c r="D64" i="23"/>
  <c r="C64" i="23"/>
  <c r="B64" i="23"/>
  <c r="E63" i="23"/>
  <c r="D63" i="23"/>
  <c r="C63" i="23"/>
  <c r="B63" i="23"/>
  <c r="E62" i="23"/>
  <c r="D62" i="23"/>
  <c r="C62" i="23"/>
  <c r="B62" i="23"/>
  <c r="E61" i="23"/>
  <c r="D61" i="23"/>
  <c r="C61" i="23"/>
  <c r="B61" i="23"/>
  <c r="E60" i="23"/>
  <c r="D60" i="23"/>
  <c r="C60" i="23"/>
  <c r="B60" i="23"/>
  <c r="E59" i="23"/>
  <c r="D59" i="23"/>
  <c r="C59" i="23"/>
  <c r="B59" i="23"/>
  <c r="E58" i="23"/>
  <c r="D58" i="23"/>
  <c r="C58" i="23"/>
  <c r="B58" i="23"/>
  <c r="E57" i="23"/>
  <c r="D57" i="23"/>
  <c r="C57" i="23"/>
  <c r="B57" i="23"/>
  <c r="E56" i="23"/>
  <c r="D56" i="23"/>
  <c r="C56" i="23"/>
  <c r="B56" i="23"/>
  <c r="E55" i="23"/>
  <c r="D55" i="23"/>
  <c r="C55" i="23"/>
  <c r="B55" i="23"/>
  <c r="E54" i="23"/>
  <c r="D54" i="23"/>
  <c r="C54" i="23"/>
  <c r="B54" i="23"/>
  <c r="E53" i="23"/>
  <c r="D53" i="23"/>
  <c r="C53" i="23"/>
  <c r="B53" i="23"/>
  <c r="E52" i="23"/>
  <c r="D52" i="23"/>
  <c r="C52" i="23"/>
  <c r="B52" i="23"/>
  <c r="E51" i="23"/>
  <c r="D51" i="23"/>
  <c r="C51" i="23"/>
  <c r="B51" i="23"/>
  <c r="E50" i="23"/>
  <c r="D50" i="23"/>
  <c r="C50" i="23"/>
  <c r="B50" i="23"/>
  <c r="E49" i="23"/>
  <c r="D49" i="23"/>
  <c r="C49" i="23"/>
  <c r="B49" i="23"/>
  <c r="E48" i="23"/>
  <c r="D48" i="23"/>
  <c r="C48" i="23"/>
  <c r="B48" i="23"/>
  <c r="E47" i="23"/>
  <c r="D47" i="23"/>
  <c r="C47" i="23"/>
  <c r="B47" i="23"/>
  <c r="E46" i="23"/>
  <c r="D46" i="23"/>
  <c r="C46" i="23"/>
  <c r="B46" i="23"/>
  <c r="E45" i="23"/>
  <c r="D45" i="23"/>
  <c r="C45" i="23"/>
  <c r="B45" i="23"/>
  <c r="E44" i="23"/>
  <c r="D44" i="23"/>
  <c r="C44" i="23"/>
  <c r="B44" i="23"/>
  <c r="E43" i="23"/>
  <c r="D43" i="23"/>
  <c r="C43" i="23"/>
  <c r="B43" i="23"/>
  <c r="E42" i="23"/>
  <c r="D42" i="23"/>
  <c r="C42" i="23"/>
  <c r="B42" i="23"/>
  <c r="E41" i="23"/>
  <c r="D41" i="23"/>
  <c r="C41" i="23"/>
  <c r="B41" i="23"/>
  <c r="E40" i="23"/>
  <c r="D40" i="23"/>
  <c r="C40" i="23"/>
  <c r="B40" i="23"/>
  <c r="E39" i="23"/>
  <c r="D39" i="23"/>
  <c r="C39" i="23"/>
  <c r="B39" i="23"/>
  <c r="E38" i="23"/>
  <c r="D38" i="23"/>
  <c r="C38" i="23"/>
  <c r="B38" i="23"/>
  <c r="E37" i="23"/>
  <c r="D37" i="23"/>
  <c r="C37" i="23"/>
  <c r="B37" i="23"/>
  <c r="E36" i="23"/>
  <c r="D36" i="23"/>
  <c r="C36" i="23"/>
  <c r="B36" i="23"/>
  <c r="E35" i="23"/>
  <c r="D35" i="23"/>
  <c r="C35" i="23"/>
  <c r="B35" i="23"/>
  <c r="E34" i="23"/>
  <c r="D34" i="23"/>
  <c r="C34" i="23"/>
  <c r="B34" i="23"/>
  <c r="E33" i="23"/>
  <c r="D33" i="23"/>
  <c r="C33" i="23"/>
  <c r="B33" i="23"/>
  <c r="E32" i="23"/>
  <c r="D32" i="23"/>
  <c r="C32" i="23"/>
  <c r="B32" i="23"/>
  <c r="E31" i="23"/>
  <c r="D31" i="23"/>
  <c r="C31" i="23"/>
  <c r="B31" i="23"/>
  <c r="E30" i="23"/>
  <c r="D30" i="23"/>
  <c r="C30" i="23"/>
  <c r="B30" i="23"/>
  <c r="E29" i="23"/>
  <c r="D29" i="23"/>
  <c r="C29" i="23"/>
  <c r="B29" i="23"/>
  <c r="E28" i="23"/>
  <c r="D28" i="23"/>
  <c r="C28" i="23"/>
  <c r="B28" i="23"/>
  <c r="E27" i="23"/>
  <c r="D27" i="23"/>
  <c r="C27" i="23"/>
  <c r="B27" i="23"/>
  <c r="E26" i="23"/>
  <c r="D26" i="23"/>
  <c r="C26" i="23"/>
  <c r="B26" i="23"/>
  <c r="E25" i="23"/>
  <c r="D25" i="23"/>
  <c r="C25" i="23"/>
  <c r="B25" i="23"/>
  <c r="E24" i="23"/>
  <c r="D24" i="23"/>
  <c r="C24" i="23"/>
  <c r="B24" i="23"/>
  <c r="E23" i="23"/>
  <c r="D23" i="23"/>
  <c r="C23" i="23"/>
  <c r="B23" i="23"/>
  <c r="E22" i="23"/>
  <c r="D22" i="23"/>
  <c r="C22" i="23"/>
  <c r="B22" i="23"/>
  <c r="E21" i="23"/>
  <c r="D21" i="23"/>
  <c r="C21" i="23"/>
  <c r="B21" i="23"/>
  <c r="E20" i="23"/>
  <c r="D20" i="23"/>
  <c r="C20" i="23"/>
  <c r="B20" i="23"/>
  <c r="E19" i="23"/>
  <c r="D19" i="23"/>
  <c r="C19" i="23"/>
  <c r="B19" i="23"/>
  <c r="E18" i="23"/>
  <c r="D18" i="23"/>
  <c r="C18" i="23"/>
  <c r="B18" i="23"/>
  <c r="E17" i="23"/>
  <c r="D17" i="23"/>
  <c r="C17" i="23"/>
  <c r="B17" i="23"/>
  <c r="E16" i="23"/>
  <c r="D16" i="23"/>
  <c r="C16" i="23"/>
  <c r="B16" i="23"/>
  <c r="E15" i="23"/>
  <c r="D15" i="23"/>
  <c r="C15" i="23"/>
  <c r="B15" i="23"/>
  <c r="E14" i="23"/>
  <c r="D14" i="23"/>
  <c r="C14" i="23"/>
  <c r="B14" i="23"/>
  <c r="E13" i="23"/>
  <c r="D13" i="23"/>
  <c r="C13" i="23"/>
  <c r="B13" i="23"/>
  <c r="E12" i="23"/>
  <c r="D12" i="23"/>
  <c r="C12" i="23"/>
  <c r="B12" i="23"/>
  <c r="E11" i="23"/>
  <c r="D11" i="23"/>
  <c r="C11" i="23"/>
  <c r="B11" i="23"/>
  <c r="E10" i="23"/>
  <c r="D10" i="23"/>
  <c r="C10" i="23"/>
  <c r="B10" i="23"/>
  <c r="E9" i="23"/>
  <c r="D9" i="23"/>
  <c r="C9" i="23"/>
  <c r="B9" i="23"/>
  <c r="E8" i="23"/>
  <c r="D8" i="23"/>
  <c r="C8" i="23"/>
  <c r="B8" i="23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96" i="22"/>
  <c r="E97" i="22"/>
  <c r="E98" i="22"/>
  <c r="E99" i="22"/>
  <c r="E100" i="22"/>
  <c r="E101" i="22"/>
  <c r="E102" i="22"/>
  <c r="E103" i="22"/>
  <c r="E104" i="22"/>
  <c r="E105" i="22"/>
  <c r="E106" i="22"/>
  <c r="E107" i="22"/>
  <c r="E108" i="22"/>
  <c r="E109" i="22"/>
  <c r="E110" i="22"/>
  <c r="E111" i="22"/>
  <c r="E112" i="22"/>
  <c r="E113" i="22"/>
  <c r="E114" i="22"/>
  <c r="E115" i="22"/>
  <c r="E116" i="22"/>
  <c r="E117" i="22"/>
  <c r="E118" i="22"/>
  <c r="E119" i="22"/>
  <c r="E120" i="22"/>
  <c r="E121" i="22"/>
  <c r="E122" i="22"/>
  <c r="E123" i="22"/>
  <c r="E124" i="22"/>
  <c r="E125" i="22"/>
  <c r="E126" i="22"/>
  <c r="E127" i="22"/>
  <c r="E128" i="22"/>
  <c r="E129" i="22"/>
  <c r="E130" i="22"/>
  <c r="E131" i="22"/>
  <c r="E132" i="22"/>
  <c r="E133" i="22"/>
  <c r="E134" i="22"/>
  <c r="E135" i="22"/>
  <c r="E136" i="22"/>
  <c r="E137" i="22"/>
  <c r="E138" i="22"/>
  <c r="E139" i="22"/>
  <c r="E140" i="22"/>
  <c r="E141" i="22"/>
  <c r="E142" i="22"/>
  <c r="E143" i="22"/>
  <c r="E144" i="22"/>
  <c r="E145" i="22"/>
  <c r="E146" i="22"/>
  <c r="E147" i="22"/>
  <c r="E148" i="22"/>
  <c r="E149" i="22"/>
  <c r="E150" i="22"/>
  <c r="E151" i="22"/>
  <c r="E152" i="22"/>
  <c r="E153" i="22"/>
  <c r="E154" i="22"/>
  <c r="E155" i="22"/>
  <c r="E156" i="22"/>
  <c r="E157" i="22"/>
  <c r="E158" i="22"/>
  <c r="E159" i="22"/>
  <c r="E160" i="22"/>
  <c r="E161" i="22"/>
  <c r="E162" i="22"/>
  <c r="E163" i="22"/>
  <c r="E164" i="22"/>
  <c r="E165" i="22"/>
  <c r="E166" i="22"/>
  <c r="E167" i="22"/>
  <c r="E168" i="22"/>
  <c r="E169" i="22"/>
  <c r="E170" i="22"/>
  <c r="E171" i="22"/>
  <c r="E172" i="22"/>
  <c r="E173" i="22"/>
  <c r="E174" i="22"/>
  <c r="E175" i="22"/>
  <c r="E176" i="22"/>
  <c r="E177" i="22"/>
  <c r="E178" i="22"/>
  <c r="E179" i="22"/>
  <c r="E180" i="22"/>
  <c r="E181" i="22"/>
  <c r="E182" i="22"/>
  <c r="E183" i="22"/>
  <c r="E184" i="22"/>
  <c r="E185" i="22"/>
  <c r="E186" i="22"/>
  <c r="E187" i="22"/>
  <c r="E188" i="22"/>
  <c r="E189" i="22"/>
  <c r="E190" i="22"/>
  <c r="E191" i="22"/>
  <c r="E192" i="22"/>
  <c r="E193" i="22"/>
  <c r="E194" i="22"/>
  <c r="E195" i="22"/>
  <c r="E196" i="22"/>
  <c r="E197" i="22"/>
  <c r="E198" i="22"/>
  <c r="E199" i="22"/>
  <c r="E200" i="22"/>
  <c r="E201" i="22"/>
  <c r="E202" i="22"/>
  <c r="E203" i="22"/>
  <c r="E204" i="22"/>
  <c r="E205" i="22"/>
  <c r="E206" i="22"/>
  <c r="E207" i="22"/>
  <c r="E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32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48" i="22"/>
  <c r="D149" i="22"/>
  <c r="D150" i="22"/>
  <c r="D151" i="22"/>
  <c r="D152" i="22"/>
  <c r="D153" i="22"/>
  <c r="D154" i="22"/>
  <c r="D155" i="22"/>
  <c r="D156" i="22"/>
  <c r="D157" i="22"/>
  <c r="D158" i="22"/>
  <c r="D159" i="22"/>
  <c r="D160" i="22"/>
  <c r="D161" i="22"/>
  <c r="D162" i="22"/>
  <c r="D163" i="22"/>
  <c r="D164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80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204" i="22"/>
  <c r="D205" i="22"/>
  <c r="D206" i="22"/>
  <c r="D207" i="22"/>
  <c r="D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C197" i="22"/>
  <c r="C198" i="22"/>
  <c r="C199" i="22"/>
  <c r="C200" i="22"/>
  <c r="C201" i="22"/>
  <c r="C202" i="22"/>
  <c r="C203" i="22"/>
  <c r="C204" i="22"/>
  <c r="C205" i="22"/>
  <c r="C206" i="22"/>
  <c r="C207" i="22"/>
  <c r="C8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K50" i="22"/>
  <c r="K51" i="22"/>
  <c r="K52" i="22"/>
  <c r="K53" i="22"/>
  <c r="K54" i="22"/>
  <c r="K55" i="22"/>
  <c r="K56" i="22"/>
  <c r="K57" i="22"/>
  <c r="K58" i="22"/>
  <c r="K59" i="22"/>
  <c r="K60" i="22"/>
  <c r="K61" i="22"/>
  <c r="K62" i="22"/>
  <c r="K63" i="22"/>
  <c r="K64" i="22"/>
  <c r="K65" i="22"/>
  <c r="K66" i="16" s="1"/>
  <c r="K66" i="22"/>
  <c r="K67" i="16" s="1"/>
  <c r="K67" i="22"/>
  <c r="K68" i="16" s="1"/>
  <c r="K68" i="22"/>
  <c r="K69" i="16" s="1"/>
  <c r="K69" i="22"/>
  <c r="K70" i="16" s="1"/>
  <c r="K70" i="22"/>
  <c r="K71" i="16" s="1"/>
  <c r="K71" i="22"/>
  <c r="K72" i="16" s="1"/>
  <c r="K72" i="22"/>
  <c r="K73" i="16" s="1"/>
  <c r="K73" i="22"/>
  <c r="K74" i="16" s="1"/>
  <c r="K74" i="22"/>
  <c r="K75" i="16" s="1"/>
  <c r="K75" i="22"/>
  <c r="K76" i="16" s="1"/>
  <c r="K76" i="22"/>
  <c r="K77" i="16" s="1"/>
  <c r="K77" i="22"/>
  <c r="K78" i="16" s="1"/>
  <c r="K78" i="22"/>
  <c r="K79" i="16" s="1"/>
  <c r="K79" i="22"/>
  <c r="K80" i="16" s="1"/>
  <c r="K80" i="22"/>
  <c r="K81" i="16" s="1"/>
  <c r="K81" i="22"/>
  <c r="K82" i="16" s="1"/>
  <c r="K82" i="22"/>
  <c r="K83" i="16" s="1"/>
  <c r="K83" i="22"/>
  <c r="K84" i="16" s="1"/>
  <c r="K84" i="22"/>
  <c r="K85" i="16" s="1"/>
  <c r="K85" i="22"/>
  <c r="K86" i="16" s="1"/>
  <c r="K86" i="22"/>
  <c r="K87" i="16" s="1"/>
  <c r="K87" i="22"/>
  <c r="K88" i="16" s="1"/>
  <c r="K88" i="22"/>
  <c r="K89" i="16" s="1"/>
  <c r="K89" i="22"/>
  <c r="K90" i="16" s="1"/>
  <c r="K90" i="22"/>
  <c r="K91" i="16" s="1"/>
  <c r="K91" i="22"/>
  <c r="K92" i="16" s="1"/>
  <c r="K92" i="22"/>
  <c r="K93" i="16" s="1"/>
  <c r="K93" i="22"/>
  <c r="K94" i="16" s="1"/>
  <c r="K94" i="22"/>
  <c r="K95" i="16" s="1"/>
  <c r="K95" i="22"/>
  <c r="K96" i="16" s="1"/>
  <c r="K96" i="22"/>
  <c r="K97" i="16" s="1"/>
  <c r="K97" i="22"/>
  <c r="K98" i="16" s="1"/>
  <c r="K98" i="22"/>
  <c r="K99" i="16" s="1"/>
  <c r="K99" i="22"/>
  <c r="K100" i="16" s="1"/>
  <c r="K100" i="22"/>
  <c r="K101" i="16" s="1"/>
  <c r="K101" i="22"/>
  <c r="K102" i="16" s="1"/>
  <c r="K102" i="22"/>
  <c r="K103" i="16" s="1"/>
  <c r="K103" i="22"/>
  <c r="K104" i="16" s="1"/>
  <c r="K104" i="22"/>
  <c r="K105" i="16" s="1"/>
  <c r="K105" i="22"/>
  <c r="K106" i="16" s="1"/>
  <c r="K106" i="22"/>
  <c r="K107" i="16" s="1"/>
  <c r="K107" i="22"/>
  <c r="K108" i="16" s="1"/>
  <c r="K108" i="22"/>
  <c r="K109" i="16" s="1"/>
  <c r="K109" i="22"/>
  <c r="K110" i="16" s="1"/>
  <c r="K110" i="22"/>
  <c r="K111" i="16" s="1"/>
  <c r="K111" i="22"/>
  <c r="K112" i="16" s="1"/>
  <c r="M112" i="16" s="1"/>
  <c r="K112" i="22"/>
  <c r="K113" i="16" s="1"/>
  <c r="K113" i="22"/>
  <c r="K114" i="16" s="1"/>
  <c r="K114" i="22"/>
  <c r="K115" i="16" s="1"/>
  <c r="K115" i="22"/>
  <c r="K116" i="16" s="1"/>
  <c r="M116" i="16" s="1"/>
  <c r="K116" i="22"/>
  <c r="K117" i="16" s="1"/>
  <c r="K117" i="22"/>
  <c r="K118" i="16" s="1"/>
  <c r="K118" i="22"/>
  <c r="K119" i="16" s="1"/>
  <c r="K119" i="22"/>
  <c r="K120" i="16" s="1"/>
  <c r="M120" i="16" s="1"/>
  <c r="K120" i="22"/>
  <c r="K121" i="16" s="1"/>
  <c r="K121" i="22"/>
  <c r="K122" i="16" s="1"/>
  <c r="K122" i="22"/>
  <c r="K123" i="16" s="1"/>
  <c r="K123" i="22"/>
  <c r="K124" i="16" s="1"/>
  <c r="M124" i="16" s="1"/>
  <c r="K124" i="22"/>
  <c r="K125" i="16" s="1"/>
  <c r="K125" i="22"/>
  <c r="K126" i="16" s="1"/>
  <c r="K126" i="22"/>
  <c r="K127" i="16" s="1"/>
  <c r="K127" i="22"/>
  <c r="K128" i="16" s="1"/>
  <c r="M128" i="16" s="1"/>
  <c r="K128" i="22"/>
  <c r="K129" i="16" s="1"/>
  <c r="K129" i="22"/>
  <c r="K130" i="22"/>
  <c r="K131" i="22"/>
  <c r="K132" i="22"/>
  <c r="K133" i="22"/>
  <c r="K134" i="22"/>
  <c r="K135" i="22"/>
  <c r="K136" i="22"/>
  <c r="K137" i="22"/>
  <c r="K138" i="22"/>
  <c r="K139" i="22"/>
  <c r="K140" i="22"/>
  <c r="K141" i="22"/>
  <c r="K142" i="22"/>
  <c r="K143" i="22"/>
  <c r="K144" i="22"/>
  <c r="K145" i="22"/>
  <c r="K146" i="22"/>
  <c r="K147" i="22"/>
  <c r="K148" i="22"/>
  <c r="K149" i="22"/>
  <c r="K150" i="22"/>
  <c r="K151" i="22"/>
  <c r="K152" i="22"/>
  <c r="K153" i="22"/>
  <c r="K154" i="22"/>
  <c r="K155" i="22"/>
  <c r="K156" i="22"/>
  <c r="K157" i="22"/>
  <c r="K158" i="22"/>
  <c r="K159" i="22"/>
  <c r="K160" i="22"/>
  <c r="K161" i="22"/>
  <c r="K162" i="22"/>
  <c r="K163" i="22"/>
  <c r="K164" i="22"/>
  <c r="K165" i="22"/>
  <c r="K166" i="22"/>
  <c r="K167" i="22"/>
  <c r="K168" i="22"/>
  <c r="K169" i="22"/>
  <c r="K170" i="22"/>
  <c r="K171" i="22"/>
  <c r="K172" i="22"/>
  <c r="K173" i="22"/>
  <c r="K174" i="22"/>
  <c r="K175" i="22"/>
  <c r="K176" i="22"/>
  <c r="K177" i="22"/>
  <c r="K178" i="22"/>
  <c r="K179" i="22"/>
  <c r="K180" i="22"/>
  <c r="K181" i="22"/>
  <c r="K182" i="22"/>
  <c r="K183" i="22"/>
  <c r="K184" i="22"/>
  <c r="K185" i="22"/>
  <c r="K186" i="22"/>
  <c r="K187" i="22"/>
  <c r="K188" i="22"/>
  <c r="K189" i="22"/>
  <c r="K190" i="22"/>
  <c r="K191" i="22"/>
  <c r="K192" i="22"/>
  <c r="K193" i="22"/>
  <c r="K194" i="22"/>
  <c r="K195" i="22"/>
  <c r="K196" i="22"/>
  <c r="K197" i="22"/>
  <c r="K198" i="22"/>
  <c r="K199" i="22"/>
  <c r="K200" i="22"/>
  <c r="K201" i="22"/>
  <c r="K202" i="22"/>
  <c r="K203" i="22"/>
  <c r="K204" i="22"/>
  <c r="K205" i="22"/>
  <c r="K206" i="22"/>
  <c r="K207" i="22"/>
  <c r="C10" i="15"/>
  <c r="D10" i="15"/>
  <c r="E10" i="15"/>
  <c r="F10" i="15"/>
  <c r="G10" i="15"/>
  <c r="C11" i="15"/>
  <c r="D11" i="15"/>
  <c r="E11" i="15"/>
  <c r="F11" i="15"/>
  <c r="G11" i="15"/>
  <c r="C12" i="15"/>
  <c r="D12" i="15"/>
  <c r="E12" i="15"/>
  <c r="F12" i="15"/>
  <c r="G12" i="15"/>
  <c r="C13" i="15"/>
  <c r="D13" i="15"/>
  <c r="E13" i="15"/>
  <c r="F13" i="15"/>
  <c r="G13" i="15"/>
  <c r="C14" i="15"/>
  <c r="D14" i="15"/>
  <c r="E14" i="15"/>
  <c r="F14" i="15"/>
  <c r="G14" i="15"/>
  <c r="C15" i="15"/>
  <c r="D15" i="15"/>
  <c r="E15" i="15"/>
  <c r="F15" i="15"/>
  <c r="G15" i="15"/>
  <c r="C16" i="15"/>
  <c r="D16" i="15"/>
  <c r="E16" i="15"/>
  <c r="F16" i="15"/>
  <c r="G16" i="15"/>
  <c r="C17" i="15"/>
  <c r="D17" i="15"/>
  <c r="E17" i="15"/>
  <c r="F17" i="15"/>
  <c r="G17" i="15"/>
  <c r="C18" i="15"/>
  <c r="D18" i="15"/>
  <c r="E18" i="15"/>
  <c r="F18" i="15"/>
  <c r="G18" i="15"/>
  <c r="C19" i="15"/>
  <c r="D19" i="15"/>
  <c r="E19" i="15"/>
  <c r="F19" i="15"/>
  <c r="G19" i="15"/>
  <c r="C20" i="15"/>
  <c r="D20" i="15"/>
  <c r="E20" i="15"/>
  <c r="F20" i="15"/>
  <c r="G20" i="15"/>
  <c r="C21" i="15"/>
  <c r="D21" i="15"/>
  <c r="E21" i="15"/>
  <c r="F21" i="15"/>
  <c r="G21" i="15"/>
  <c r="D22" i="15"/>
  <c r="E22" i="15"/>
  <c r="F22" i="15"/>
  <c r="G22" i="15"/>
  <c r="C23" i="15"/>
  <c r="D23" i="15"/>
  <c r="E23" i="15"/>
  <c r="F23" i="15"/>
  <c r="G23" i="15"/>
  <c r="L11" i="15"/>
  <c r="L12" i="15"/>
  <c r="L13" i="15"/>
  <c r="L14" i="15"/>
  <c r="L15" i="15"/>
  <c r="N15" i="15" s="1"/>
  <c r="L16" i="15"/>
  <c r="L17" i="15"/>
  <c r="N17" i="15" s="1"/>
  <c r="L18" i="15"/>
  <c r="L19" i="15"/>
  <c r="N19" i="15" s="1"/>
  <c r="L22" i="15"/>
  <c r="N22" i="15" s="1"/>
  <c r="L23" i="15"/>
  <c r="K8" i="4"/>
  <c r="AF9" i="16" s="1"/>
  <c r="K8" i="5"/>
  <c r="M8" i="5" s="1"/>
  <c r="O8" i="5" s="1"/>
  <c r="A9" i="16"/>
  <c r="G17" i="13" s="1"/>
  <c r="K8" i="10"/>
  <c r="K15" i="10"/>
  <c r="AX16" i="16" s="1"/>
  <c r="K8" i="8"/>
  <c r="K8" i="7"/>
  <c r="K8" i="6"/>
  <c r="AL9" i="16" s="1"/>
  <c r="AM9" i="16"/>
  <c r="K45" i="6"/>
  <c r="AL46" i="16" s="1"/>
  <c r="AN46" i="16" s="1"/>
  <c r="K15" i="5"/>
  <c r="K45" i="5"/>
  <c r="AC9" i="16"/>
  <c r="N8" i="26"/>
  <c r="AD9" i="16" s="1"/>
  <c r="K15" i="26"/>
  <c r="K8" i="3"/>
  <c r="K15" i="3"/>
  <c r="W9" i="16"/>
  <c r="Y9" i="16" s="1"/>
  <c r="K8" i="25"/>
  <c r="K15" i="25"/>
  <c r="K8" i="24"/>
  <c r="K15" i="24"/>
  <c r="K8" i="23"/>
  <c r="K15" i="23"/>
  <c r="N16" i="16" s="1"/>
  <c r="K8" i="22"/>
  <c r="N15" i="22"/>
  <c r="L16" i="16" s="1"/>
  <c r="K15" i="22"/>
  <c r="K16" i="16" s="1"/>
  <c r="K9" i="26"/>
  <c r="K10" i="26"/>
  <c r="K11" i="26"/>
  <c r="K12" i="26"/>
  <c r="K13" i="26"/>
  <c r="K14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AC66" i="16" s="1"/>
  <c r="N65" i="26"/>
  <c r="AD66" i="16" s="1"/>
  <c r="K66" i="26"/>
  <c r="AC67" i="16" s="1"/>
  <c r="N66" i="26"/>
  <c r="AD67" i="16" s="1"/>
  <c r="K67" i="26"/>
  <c r="AC68" i="16" s="1"/>
  <c r="N67" i="26"/>
  <c r="AD68" i="16" s="1"/>
  <c r="K68" i="26"/>
  <c r="AC69" i="16" s="1"/>
  <c r="N68" i="26"/>
  <c r="AD69" i="16" s="1"/>
  <c r="K69" i="26"/>
  <c r="AC70" i="16" s="1"/>
  <c r="AE70" i="16" s="1"/>
  <c r="N69" i="26"/>
  <c r="AD70" i="16" s="1"/>
  <c r="K70" i="26"/>
  <c r="AC71" i="16" s="1"/>
  <c r="N70" i="26"/>
  <c r="AD71" i="16" s="1"/>
  <c r="K71" i="26"/>
  <c r="AC72" i="16" s="1"/>
  <c r="AE72" i="16" s="1"/>
  <c r="N71" i="26"/>
  <c r="AD72" i="16" s="1"/>
  <c r="K72" i="26"/>
  <c r="AC73" i="16" s="1"/>
  <c r="N72" i="26"/>
  <c r="AD73" i="16" s="1"/>
  <c r="K73" i="26"/>
  <c r="AC74" i="16" s="1"/>
  <c r="AE74" i="16" s="1"/>
  <c r="N73" i="26"/>
  <c r="AD74" i="16" s="1"/>
  <c r="K74" i="26"/>
  <c r="AC75" i="16" s="1"/>
  <c r="N74" i="26"/>
  <c r="AD75" i="16" s="1"/>
  <c r="K75" i="26"/>
  <c r="AC76" i="16" s="1"/>
  <c r="AE76" i="16" s="1"/>
  <c r="N75" i="26"/>
  <c r="AD76" i="16" s="1"/>
  <c r="K76" i="26"/>
  <c r="AC77" i="16" s="1"/>
  <c r="N76" i="26"/>
  <c r="AD77" i="16" s="1"/>
  <c r="K77" i="26"/>
  <c r="AC78" i="16" s="1"/>
  <c r="AE78" i="16" s="1"/>
  <c r="N77" i="26"/>
  <c r="AD78" i="16" s="1"/>
  <c r="K78" i="26"/>
  <c r="AC79" i="16" s="1"/>
  <c r="N78" i="26"/>
  <c r="AD79" i="16" s="1"/>
  <c r="K79" i="26"/>
  <c r="AC80" i="16" s="1"/>
  <c r="AE80" i="16" s="1"/>
  <c r="N79" i="26"/>
  <c r="AD80" i="16" s="1"/>
  <c r="K80" i="26"/>
  <c r="AC81" i="16" s="1"/>
  <c r="N80" i="26"/>
  <c r="AD81" i="16" s="1"/>
  <c r="K81" i="26"/>
  <c r="AC82" i="16" s="1"/>
  <c r="AE82" i="16" s="1"/>
  <c r="N81" i="26"/>
  <c r="AD82" i="16" s="1"/>
  <c r="K82" i="26"/>
  <c r="AC83" i="16" s="1"/>
  <c r="N82" i="26"/>
  <c r="AD83" i="16" s="1"/>
  <c r="K83" i="26"/>
  <c r="AC84" i="16" s="1"/>
  <c r="AE84" i="16" s="1"/>
  <c r="N83" i="26"/>
  <c r="AD84" i="16" s="1"/>
  <c r="K84" i="26"/>
  <c r="AC85" i="16" s="1"/>
  <c r="N84" i="26"/>
  <c r="AD85" i="16" s="1"/>
  <c r="K85" i="26"/>
  <c r="AC86" i="16" s="1"/>
  <c r="AE86" i="16" s="1"/>
  <c r="N85" i="26"/>
  <c r="AD86" i="16" s="1"/>
  <c r="K86" i="26"/>
  <c r="AC87" i="16" s="1"/>
  <c r="N86" i="26"/>
  <c r="AD87" i="16" s="1"/>
  <c r="K87" i="26"/>
  <c r="AC88" i="16" s="1"/>
  <c r="AE88" i="16" s="1"/>
  <c r="N87" i="26"/>
  <c r="AD88" i="16" s="1"/>
  <c r="K88" i="26"/>
  <c r="AC89" i="16" s="1"/>
  <c r="N88" i="26"/>
  <c r="AD89" i="16" s="1"/>
  <c r="K89" i="26"/>
  <c r="AC90" i="16" s="1"/>
  <c r="AE90" i="16" s="1"/>
  <c r="N89" i="26"/>
  <c r="AD90" i="16" s="1"/>
  <c r="K90" i="26"/>
  <c r="AC91" i="16" s="1"/>
  <c r="N90" i="26"/>
  <c r="AD91" i="16" s="1"/>
  <c r="K91" i="26"/>
  <c r="AC92" i="16" s="1"/>
  <c r="AE92" i="16" s="1"/>
  <c r="N91" i="26"/>
  <c r="AD92" i="16" s="1"/>
  <c r="K92" i="26"/>
  <c r="AC93" i="16" s="1"/>
  <c r="N92" i="26"/>
  <c r="AD93" i="16" s="1"/>
  <c r="K93" i="26"/>
  <c r="AC94" i="16" s="1"/>
  <c r="AE94" i="16" s="1"/>
  <c r="N93" i="26"/>
  <c r="AD94" i="16" s="1"/>
  <c r="K94" i="26"/>
  <c r="AC95" i="16" s="1"/>
  <c r="N94" i="26"/>
  <c r="AD95" i="16" s="1"/>
  <c r="K95" i="26"/>
  <c r="AC96" i="16" s="1"/>
  <c r="AE96" i="16" s="1"/>
  <c r="N95" i="26"/>
  <c r="AD96" i="16" s="1"/>
  <c r="K96" i="26"/>
  <c r="AC97" i="16" s="1"/>
  <c r="N96" i="26"/>
  <c r="AD97" i="16" s="1"/>
  <c r="K97" i="26"/>
  <c r="AC98" i="16" s="1"/>
  <c r="AE98" i="16" s="1"/>
  <c r="N97" i="26"/>
  <c r="AD98" i="16" s="1"/>
  <c r="K98" i="26"/>
  <c r="AC99" i="16" s="1"/>
  <c r="N98" i="26"/>
  <c r="AD99" i="16" s="1"/>
  <c r="K99" i="26"/>
  <c r="AC100" i="16" s="1"/>
  <c r="AE100" i="16" s="1"/>
  <c r="N99" i="26"/>
  <c r="AD100" i="16" s="1"/>
  <c r="K100" i="26"/>
  <c r="AC101" i="16" s="1"/>
  <c r="N100" i="26"/>
  <c r="AD101" i="16" s="1"/>
  <c r="K101" i="26"/>
  <c r="AC102" i="16" s="1"/>
  <c r="AE102" i="16" s="1"/>
  <c r="N101" i="26"/>
  <c r="AD102" i="16" s="1"/>
  <c r="K102" i="26"/>
  <c r="AC103" i="16" s="1"/>
  <c r="N102" i="26"/>
  <c r="AD103" i="16" s="1"/>
  <c r="K103" i="26"/>
  <c r="AC104" i="16" s="1"/>
  <c r="AE104" i="16" s="1"/>
  <c r="N103" i="26"/>
  <c r="AD104" i="16" s="1"/>
  <c r="K104" i="26"/>
  <c r="AC105" i="16" s="1"/>
  <c r="N104" i="26"/>
  <c r="AD105" i="16" s="1"/>
  <c r="K105" i="26"/>
  <c r="AC106" i="16" s="1"/>
  <c r="AE106" i="16" s="1"/>
  <c r="N105" i="26"/>
  <c r="AD106" i="16" s="1"/>
  <c r="K106" i="26"/>
  <c r="AC107" i="16" s="1"/>
  <c r="N106" i="26"/>
  <c r="AD107" i="16" s="1"/>
  <c r="K107" i="26"/>
  <c r="AC108" i="16" s="1"/>
  <c r="AE108" i="16" s="1"/>
  <c r="N107" i="26"/>
  <c r="AD108" i="16" s="1"/>
  <c r="K108" i="26"/>
  <c r="AC109" i="16" s="1"/>
  <c r="N108" i="26"/>
  <c r="AD109" i="16" s="1"/>
  <c r="K109" i="26"/>
  <c r="AC110" i="16" s="1"/>
  <c r="AE110" i="16" s="1"/>
  <c r="N109" i="26"/>
  <c r="AD110" i="16" s="1"/>
  <c r="K110" i="26"/>
  <c r="AC111" i="16" s="1"/>
  <c r="N110" i="26"/>
  <c r="AD111" i="16" s="1"/>
  <c r="K111" i="26"/>
  <c r="AC112" i="16" s="1"/>
  <c r="AE112" i="16" s="1"/>
  <c r="N111" i="26"/>
  <c r="AD112" i="16" s="1"/>
  <c r="K112" i="26"/>
  <c r="AC113" i="16" s="1"/>
  <c r="N112" i="26"/>
  <c r="AD113" i="16" s="1"/>
  <c r="K113" i="26"/>
  <c r="AC114" i="16" s="1"/>
  <c r="AE114" i="16" s="1"/>
  <c r="N113" i="26"/>
  <c r="AD114" i="16" s="1"/>
  <c r="K114" i="26"/>
  <c r="AC115" i="16" s="1"/>
  <c r="N114" i="26"/>
  <c r="AD115" i="16" s="1"/>
  <c r="K115" i="26"/>
  <c r="AC116" i="16" s="1"/>
  <c r="AE116" i="16" s="1"/>
  <c r="N115" i="26"/>
  <c r="AD116" i="16" s="1"/>
  <c r="K116" i="26"/>
  <c r="AC117" i="16" s="1"/>
  <c r="N116" i="26"/>
  <c r="AD117" i="16" s="1"/>
  <c r="K117" i="26"/>
  <c r="AC118" i="16" s="1"/>
  <c r="AE118" i="16" s="1"/>
  <c r="N117" i="26"/>
  <c r="AD118" i="16" s="1"/>
  <c r="K118" i="26"/>
  <c r="AC119" i="16" s="1"/>
  <c r="N118" i="26"/>
  <c r="AD119" i="16" s="1"/>
  <c r="K119" i="26"/>
  <c r="AC120" i="16" s="1"/>
  <c r="AE120" i="16" s="1"/>
  <c r="N119" i="26"/>
  <c r="AD120" i="16" s="1"/>
  <c r="K120" i="26"/>
  <c r="AC121" i="16" s="1"/>
  <c r="N120" i="26"/>
  <c r="AD121" i="16" s="1"/>
  <c r="K121" i="26"/>
  <c r="AC122" i="16" s="1"/>
  <c r="AE122" i="16" s="1"/>
  <c r="N121" i="26"/>
  <c r="AD122" i="16" s="1"/>
  <c r="K122" i="26"/>
  <c r="AC123" i="16" s="1"/>
  <c r="N122" i="26"/>
  <c r="AD123" i="16" s="1"/>
  <c r="K123" i="26"/>
  <c r="AC124" i="16" s="1"/>
  <c r="AE124" i="16" s="1"/>
  <c r="N123" i="26"/>
  <c r="AD124" i="16" s="1"/>
  <c r="K124" i="26"/>
  <c r="AC125" i="16" s="1"/>
  <c r="N124" i="26"/>
  <c r="AD125" i="16" s="1"/>
  <c r="K125" i="26"/>
  <c r="AC126" i="16" s="1"/>
  <c r="AE126" i="16" s="1"/>
  <c r="N125" i="26"/>
  <c r="AD126" i="16" s="1"/>
  <c r="K126" i="26"/>
  <c r="AC127" i="16" s="1"/>
  <c r="N126" i="26"/>
  <c r="AD127" i="16" s="1"/>
  <c r="K127" i="26"/>
  <c r="AC128" i="16" s="1"/>
  <c r="AE128" i="16" s="1"/>
  <c r="N127" i="26"/>
  <c r="AD128" i="16" s="1"/>
  <c r="K128" i="26"/>
  <c r="AC129" i="16" s="1"/>
  <c r="N128" i="26"/>
  <c r="AD129" i="16" s="1"/>
  <c r="K129" i="26"/>
  <c r="AC130" i="16" s="1"/>
  <c r="AE130" i="16" s="1"/>
  <c r="N129" i="26"/>
  <c r="AD130" i="16" s="1"/>
  <c r="K130" i="26"/>
  <c r="AC131" i="16" s="1"/>
  <c r="N130" i="26"/>
  <c r="AD131" i="16" s="1"/>
  <c r="K131" i="26"/>
  <c r="AC132" i="16" s="1"/>
  <c r="AE132" i="16" s="1"/>
  <c r="N131" i="26"/>
  <c r="AD132" i="16" s="1"/>
  <c r="K132" i="26"/>
  <c r="AC133" i="16" s="1"/>
  <c r="N132" i="26"/>
  <c r="AD133" i="16" s="1"/>
  <c r="K133" i="26"/>
  <c r="AC134" i="16" s="1"/>
  <c r="AE134" i="16" s="1"/>
  <c r="N133" i="26"/>
  <c r="AD134" i="16" s="1"/>
  <c r="K134" i="26"/>
  <c r="AC135" i="16" s="1"/>
  <c r="N134" i="26"/>
  <c r="AD135" i="16" s="1"/>
  <c r="K135" i="26"/>
  <c r="AC136" i="16" s="1"/>
  <c r="AE136" i="16" s="1"/>
  <c r="N135" i="26"/>
  <c r="AD136" i="16" s="1"/>
  <c r="K136" i="26"/>
  <c r="AC137" i="16" s="1"/>
  <c r="N136" i="26"/>
  <c r="AD137" i="16" s="1"/>
  <c r="K137" i="26"/>
  <c r="AC138" i="16" s="1"/>
  <c r="AE138" i="16" s="1"/>
  <c r="N137" i="26"/>
  <c r="AD138" i="16" s="1"/>
  <c r="K138" i="26"/>
  <c r="AC139" i="16" s="1"/>
  <c r="N138" i="26"/>
  <c r="AD139" i="16" s="1"/>
  <c r="K139" i="26"/>
  <c r="AC140" i="16" s="1"/>
  <c r="AE140" i="16" s="1"/>
  <c r="N139" i="26"/>
  <c r="AD140" i="16" s="1"/>
  <c r="K140" i="26"/>
  <c r="AC141" i="16" s="1"/>
  <c r="N140" i="26"/>
  <c r="AD141" i="16" s="1"/>
  <c r="K141" i="26"/>
  <c r="AC142" i="16" s="1"/>
  <c r="AE142" i="16" s="1"/>
  <c r="N141" i="26"/>
  <c r="AD142" i="16" s="1"/>
  <c r="K142" i="26"/>
  <c r="AC143" i="16" s="1"/>
  <c r="N142" i="26"/>
  <c r="AD143" i="16" s="1"/>
  <c r="K143" i="26"/>
  <c r="AC144" i="16" s="1"/>
  <c r="AE144" i="16" s="1"/>
  <c r="N143" i="26"/>
  <c r="AD144" i="16" s="1"/>
  <c r="K144" i="26"/>
  <c r="AC145" i="16" s="1"/>
  <c r="N144" i="26"/>
  <c r="AD145" i="16" s="1"/>
  <c r="K145" i="26"/>
  <c r="AC146" i="16" s="1"/>
  <c r="AE146" i="16" s="1"/>
  <c r="N145" i="26"/>
  <c r="AD146" i="16" s="1"/>
  <c r="K146" i="26"/>
  <c r="AC147" i="16" s="1"/>
  <c r="N146" i="26"/>
  <c r="AD147" i="16" s="1"/>
  <c r="K147" i="26"/>
  <c r="AC148" i="16" s="1"/>
  <c r="AE148" i="16" s="1"/>
  <c r="N147" i="26"/>
  <c r="AD148" i="16" s="1"/>
  <c r="I45" i="27"/>
  <c r="H44" i="27"/>
  <c r="C31" i="27"/>
  <c r="F36" i="27"/>
  <c r="F35" i="27"/>
  <c r="F34" i="27"/>
  <c r="BK208" i="16"/>
  <c r="K9" i="25"/>
  <c r="K10" i="25"/>
  <c r="K11" i="25"/>
  <c r="K12" i="25"/>
  <c r="K13" i="25"/>
  <c r="K14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T66" i="16" s="1"/>
  <c r="N65" i="25"/>
  <c r="U66" i="16" s="1"/>
  <c r="K66" i="25"/>
  <c r="T67" i="16" s="1"/>
  <c r="N66" i="25"/>
  <c r="U67" i="16" s="1"/>
  <c r="K67" i="25"/>
  <c r="T68" i="16" s="1"/>
  <c r="N67" i="25"/>
  <c r="U68" i="16" s="1"/>
  <c r="K68" i="25"/>
  <c r="T69" i="16" s="1"/>
  <c r="N68" i="25"/>
  <c r="U69" i="16" s="1"/>
  <c r="K69" i="25"/>
  <c r="T70" i="16" s="1"/>
  <c r="V70" i="16" s="1"/>
  <c r="N69" i="25"/>
  <c r="U70" i="16" s="1"/>
  <c r="K70" i="25"/>
  <c r="T71" i="16" s="1"/>
  <c r="N70" i="25"/>
  <c r="U71" i="16" s="1"/>
  <c r="K71" i="25"/>
  <c r="T72" i="16" s="1"/>
  <c r="V72" i="16" s="1"/>
  <c r="N71" i="25"/>
  <c r="U72" i="16" s="1"/>
  <c r="K72" i="25"/>
  <c r="T73" i="16" s="1"/>
  <c r="N72" i="25"/>
  <c r="U73" i="16" s="1"/>
  <c r="K73" i="25"/>
  <c r="T74" i="16" s="1"/>
  <c r="V74" i="16" s="1"/>
  <c r="N73" i="25"/>
  <c r="U74" i="16" s="1"/>
  <c r="K74" i="25"/>
  <c r="T75" i="16" s="1"/>
  <c r="N74" i="25"/>
  <c r="U75" i="16" s="1"/>
  <c r="K75" i="25"/>
  <c r="T76" i="16" s="1"/>
  <c r="V76" i="16" s="1"/>
  <c r="N75" i="25"/>
  <c r="U76" i="16" s="1"/>
  <c r="K76" i="25"/>
  <c r="T77" i="16" s="1"/>
  <c r="N76" i="25"/>
  <c r="U77" i="16" s="1"/>
  <c r="K77" i="25"/>
  <c r="T78" i="16" s="1"/>
  <c r="V78" i="16" s="1"/>
  <c r="N77" i="25"/>
  <c r="U78" i="16" s="1"/>
  <c r="K78" i="25"/>
  <c r="T79" i="16" s="1"/>
  <c r="N78" i="25"/>
  <c r="U79" i="16" s="1"/>
  <c r="K79" i="25"/>
  <c r="T80" i="16" s="1"/>
  <c r="V80" i="16" s="1"/>
  <c r="N79" i="25"/>
  <c r="U80" i="16" s="1"/>
  <c r="K80" i="25"/>
  <c r="T81" i="16" s="1"/>
  <c r="N80" i="25"/>
  <c r="U81" i="16" s="1"/>
  <c r="K81" i="25"/>
  <c r="T82" i="16" s="1"/>
  <c r="V82" i="16" s="1"/>
  <c r="N81" i="25"/>
  <c r="U82" i="16" s="1"/>
  <c r="K82" i="25"/>
  <c r="T83" i="16" s="1"/>
  <c r="N82" i="25"/>
  <c r="U83" i="16" s="1"/>
  <c r="K83" i="25"/>
  <c r="T84" i="16" s="1"/>
  <c r="V84" i="16" s="1"/>
  <c r="N83" i="25"/>
  <c r="U84" i="16" s="1"/>
  <c r="K84" i="25"/>
  <c r="T85" i="16" s="1"/>
  <c r="N84" i="25"/>
  <c r="U85" i="16" s="1"/>
  <c r="K85" i="25"/>
  <c r="T86" i="16" s="1"/>
  <c r="V86" i="16" s="1"/>
  <c r="N85" i="25"/>
  <c r="U86" i="16" s="1"/>
  <c r="K86" i="25"/>
  <c r="T87" i="16" s="1"/>
  <c r="N86" i="25"/>
  <c r="U87" i="16" s="1"/>
  <c r="K87" i="25"/>
  <c r="T88" i="16" s="1"/>
  <c r="V88" i="16" s="1"/>
  <c r="N87" i="25"/>
  <c r="U88" i="16" s="1"/>
  <c r="K88" i="25"/>
  <c r="T89" i="16" s="1"/>
  <c r="N88" i="25"/>
  <c r="U89" i="16" s="1"/>
  <c r="K89" i="25"/>
  <c r="T90" i="16" s="1"/>
  <c r="V90" i="16" s="1"/>
  <c r="N89" i="25"/>
  <c r="U90" i="16" s="1"/>
  <c r="K90" i="25"/>
  <c r="T91" i="16" s="1"/>
  <c r="N90" i="25"/>
  <c r="U91" i="16" s="1"/>
  <c r="K91" i="25"/>
  <c r="T92" i="16" s="1"/>
  <c r="V92" i="16" s="1"/>
  <c r="N91" i="25"/>
  <c r="U92" i="16" s="1"/>
  <c r="K92" i="25"/>
  <c r="T93" i="16" s="1"/>
  <c r="N92" i="25"/>
  <c r="U93" i="16" s="1"/>
  <c r="K93" i="25"/>
  <c r="T94" i="16" s="1"/>
  <c r="V94" i="16" s="1"/>
  <c r="N93" i="25"/>
  <c r="U94" i="16" s="1"/>
  <c r="K94" i="25"/>
  <c r="T95" i="16" s="1"/>
  <c r="N94" i="25"/>
  <c r="U95" i="16" s="1"/>
  <c r="K95" i="25"/>
  <c r="T96" i="16" s="1"/>
  <c r="V96" i="16" s="1"/>
  <c r="N95" i="25"/>
  <c r="U96" i="16" s="1"/>
  <c r="K96" i="25"/>
  <c r="T97" i="16" s="1"/>
  <c r="N96" i="25"/>
  <c r="U97" i="16" s="1"/>
  <c r="K97" i="25"/>
  <c r="T98" i="16" s="1"/>
  <c r="V98" i="16" s="1"/>
  <c r="N97" i="25"/>
  <c r="U98" i="16" s="1"/>
  <c r="K98" i="25"/>
  <c r="T99" i="16" s="1"/>
  <c r="N98" i="25"/>
  <c r="U99" i="16" s="1"/>
  <c r="K99" i="25"/>
  <c r="T100" i="16" s="1"/>
  <c r="V100" i="16" s="1"/>
  <c r="N99" i="25"/>
  <c r="U100" i="16" s="1"/>
  <c r="K100" i="25"/>
  <c r="T101" i="16" s="1"/>
  <c r="N100" i="25"/>
  <c r="U101" i="16" s="1"/>
  <c r="K101" i="25"/>
  <c r="T102" i="16" s="1"/>
  <c r="V102" i="16" s="1"/>
  <c r="N101" i="25"/>
  <c r="U102" i="16" s="1"/>
  <c r="K102" i="25"/>
  <c r="T103" i="16" s="1"/>
  <c r="N102" i="25"/>
  <c r="U103" i="16" s="1"/>
  <c r="K103" i="25"/>
  <c r="T104" i="16" s="1"/>
  <c r="V104" i="16" s="1"/>
  <c r="N103" i="25"/>
  <c r="U104" i="16" s="1"/>
  <c r="K104" i="25"/>
  <c r="T105" i="16" s="1"/>
  <c r="N104" i="25"/>
  <c r="U105" i="16" s="1"/>
  <c r="K105" i="25"/>
  <c r="T106" i="16" s="1"/>
  <c r="V106" i="16" s="1"/>
  <c r="N105" i="25"/>
  <c r="U106" i="16" s="1"/>
  <c r="K106" i="25"/>
  <c r="T107" i="16" s="1"/>
  <c r="N106" i="25"/>
  <c r="U107" i="16" s="1"/>
  <c r="K107" i="25"/>
  <c r="T108" i="16" s="1"/>
  <c r="V108" i="16" s="1"/>
  <c r="N107" i="25"/>
  <c r="U108" i="16" s="1"/>
  <c r="K108" i="25"/>
  <c r="T109" i="16" s="1"/>
  <c r="N108" i="25"/>
  <c r="U109" i="16" s="1"/>
  <c r="K109" i="25"/>
  <c r="T110" i="16" s="1"/>
  <c r="V110" i="16" s="1"/>
  <c r="N109" i="25"/>
  <c r="U110" i="16" s="1"/>
  <c r="K110" i="25"/>
  <c r="T111" i="16" s="1"/>
  <c r="N110" i="25"/>
  <c r="U111" i="16" s="1"/>
  <c r="K111" i="25"/>
  <c r="T112" i="16" s="1"/>
  <c r="V112" i="16" s="1"/>
  <c r="N111" i="25"/>
  <c r="U112" i="16" s="1"/>
  <c r="K112" i="25"/>
  <c r="T113" i="16" s="1"/>
  <c r="N112" i="25"/>
  <c r="U113" i="16" s="1"/>
  <c r="K113" i="25"/>
  <c r="T114" i="16" s="1"/>
  <c r="V114" i="16" s="1"/>
  <c r="N113" i="25"/>
  <c r="U114" i="16" s="1"/>
  <c r="K114" i="25"/>
  <c r="T115" i="16" s="1"/>
  <c r="N114" i="25"/>
  <c r="U115" i="16" s="1"/>
  <c r="K115" i="25"/>
  <c r="T116" i="16" s="1"/>
  <c r="V116" i="16" s="1"/>
  <c r="N115" i="25"/>
  <c r="U116" i="16" s="1"/>
  <c r="K116" i="25"/>
  <c r="T117" i="16" s="1"/>
  <c r="N116" i="25"/>
  <c r="U117" i="16" s="1"/>
  <c r="K117" i="25"/>
  <c r="T118" i="16" s="1"/>
  <c r="V118" i="16" s="1"/>
  <c r="N117" i="25"/>
  <c r="U118" i="16" s="1"/>
  <c r="K118" i="25"/>
  <c r="T119" i="16" s="1"/>
  <c r="N118" i="25"/>
  <c r="U119" i="16" s="1"/>
  <c r="K119" i="25"/>
  <c r="T120" i="16" s="1"/>
  <c r="V120" i="16" s="1"/>
  <c r="N119" i="25"/>
  <c r="U120" i="16" s="1"/>
  <c r="K120" i="25"/>
  <c r="T121" i="16" s="1"/>
  <c r="N120" i="25"/>
  <c r="U121" i="16" s="1"/>
  <c r="K121" i="25"/>
  <c r="T122" i="16" s="1"/>
  <c r="V122" i="16" s="1"/>
  <c r="N121" i="25"/>
  <c r="U122" i="16" s="1"/>
  <c r="K122" i="25"/>
  <c r="T123" i="16" s="1"/>
  <c r="N122" i="25"/>
  <c r="U123" i="16" s="1"/>
  <c r="K123" i="25"/>
  <c r="T124" i="16" s="1"/>
  <c r="V124" i="16" s="1"/>
  <c r="N123" i="25"/>
  <c r="U124" i="16" s="1"/>
  <c r="K124" i="25"/>
  <c r="T125" i="16" s="1"/>
  <c r="N124" i="25"/>
  <c r="U125" i="16" s="1"/>
  <c r="K125" i="25"/>
  <c r="T126" i="16" s="1"/>
  <c r="V126" i="16" s="1"/>
  <c r="N125" i="25"/>
  <c r="U126" i="16" s="1"/>
  <c r="K126" i="25"/>
  <c r="T127" i="16" s="1"/>
  <c r="N126" i="25"/>
  <c r="U127" i="16" s="1"/>
  <c r="K127" i="25"/>
  <c r="T128" i="16" s="1"/>
  <c r="V128" i="16" s="1"/>
  <c r="N127" i="25"/>
  <c r="U128" i="16" s="1"/>
  <c r="K128" i="25"/>
  <c r="T129" i="16" s="1"/>
  <c r="N128" i="25"/>
  <c r="U129" i="16" s="1"/>
  <c r="K129" i="25"/>
  <c r="T130" i="16" s="1"/>
  <c r="V130" i="16" s="1"/>
  <c r="N129" i="25"/>
  <c r="U130" i="16" s="1"/>
  <c r="K130" i="25"/>
  <c r="T131" i="16" s="1"/>
  <c r="N130" i="25"/>
  <c r="U131" i="16" s="1"/>
  <c r="K131" i="25"/>
  <c r="T132" i="16" s="1"/>
  <c r="V132" i="16" s="1"/>
  <c r="N131" i="25"/>
  <c r="U132" i="16" s="1"/>
  <c r="K132" i="25"/>
  <c r="T133" i="16" s="1"/>
  <c r="N132" i="25"/>
  <c r="U133" i="16" s="1"/>
  <c r="K133" i="25"/>
  <c r="T134" i="16" s="1"/>
  <c r="V134" i="16" s="1"/>
  <c r="N133" i="25"/>
  <c r="U134" i="16" s="1"/>
  <c r="K134" i="25"/>
  <c r="T135" i="16" s="1"/>
  <c r="N134" i="25"/>
  <c r="U135" i="16" s="1"/>
  <c r="K135" i="25"/>
  <c r="T136" i="16" s="1"/>
  <c r="V136" i="16" s="1"/>
  <c r="N135" i="25"/>
  <c r="U136" i="16" s="1"/>
  <c r="K136" i="25"/>
  <c r="T137" i="16" s="1"/>
  <c r="N136" i="25"/>
  <c r="U137" i="16" s="1"/>
  <c r="K137" i="25"/>
  <c r="T138" i="16" s="1"/>
  <c r="V138" i="16" s="1"/>
  <c r="N137" i="25"/>
  <c r="U138" i="16" s="1"/>
  <c r="K138" i="25"/>
  <c r="T139" i="16" s="1"/>
  <c r="N138" i="25"/>
  <c r="U139" i="16" s="1"/>
  <c r="K139" i="25"/>
  <c r="T140" i="16" s="1"/>
  <c r="V140" i="16" s="1"/>
  <c r="N139" i="25"/>
  <c r="U140" i="16" s="1"/>
  <c r="K140" i="25"/>
  <c r="T141" i="16" s="1"/>
  <c r="N140" i="25"/>
  <c r="U141" i="16" s="1"/>
  <c r="K141" i="25"/>
  <c r="T142" i="16" s="1"/>
  <c r="V142" i="16" s="1"/>
  <c r="N141" i="25"/>
  <c r="U142" i="16" s="1"/>
  <c r="K142" i="25"/>
  <c r="T143" i="16" s="1"/>
  <c r="N142" i="25"/>
  <c r="U143" i="16" s="1"/>
  <c r="K143" i="25"/>
  <c r="T144" i="16" s="1"/>
  <c r="V144" i="16" s="1"/>
  <c r="N143" i="25"/>
  <c r="U144" i="16" s="1"/>
  <c r="K144" i="25"/>
  <c r="T145" i="16" s="1"/>
  <c r="N144" i="25"/>
  <c r="U145" i="16" s="1"/>
  <c r="K145" i="25"/>
  <c r="T146" i="16" s="1"/>
  <c r="V146" i="16" s="1"/>
  <c r="N145" i="25"/>
  <c r="U146" i="16" s="1"/>
  <c r="K146" i="25"/>
  <c r="T147" i="16"/>
  <c r="V147" i="16" s="1"/>
  <c r="N146" i="25"/>
  <c r="U147" i="16" s="1"/>
  <c r="K147" i="25"/>
  <c r="T148" i="16" s="1"/>
  <c r="N147" i="25"/>
  <c r="U148" i="16" s="1"/>
  <c r="K9" i="23"/>
  <c r="N10" i="16" s="1"/>
  <c r="K9" i="24"/>
  <c r="K10" i="23"/>
  <c r="N11" i="16" s="1"/>
  <c r="K10" i="24"/>
  <c r="K11" i="23"/>
  <c r="N12" i="16" s="1"/>
  <c r="K11" i="24"/>
  <c r="K12" i="23"/>
  <c r="N13" i="16" s="1"/>
  <c r="K12" i="24"/>
  <c r="K13" i="23"/>
  <c r="N14" i="16" s="1"/>
  <c r="K13" i="24"/>
  <c r="K14" i="23"/>
  <c r="N15" i="16" s="1"/>
  <c r="K14" i="24"/>
  <c r="K16" i="23"/>
  <c r="N17" i="16" s="1"/>
  <c r="K16" i="24"/>
  <c r="K17" i="23"/>
  <c r="N18" i="16" s="1"/>
  <c r="K17" i="24"/>
  <c r="K18" i="23"/>
  <c r="N19" i="16" s="1"/>
  <c r="K18" i="24"/>
  <c r="K19" i="23"/>
  <c r="N20" i="16" s="1"/>
  <c r="K19" i="24"/>
  <c r="K20" i="23"/>
  <c r="N21" i="16" s="1"/>
  <c r="K20" i="24"/>
  <c r="K21" i="23"/>
  <c r="N22" i="16" s="1"/>
  <c r="K21" i="24"/>
  <c r="K22" i="23"/>
  <c r="N23" i="16" s="1"/>
  <c r="K22" i="24"/>
  <c r="K23" i="23"/>
  <c r="N24" i="16" s="1"/>
  <c r="K23" i="24"/>
  <c r="K24" i="23"/>
  <c r="N25" i="16" s="1"/>
  <c r="K24" i="24"/>
  <c r="K25" i="23"/>
  <c r="N26" i="16" s="1"/>
  <c r="K25" i="24"/>
  <c r="K26" i="23"/>
  <c r="N27" i="16" s="1"/>
  <c r="K26" i="24"/>
  <c r="K27" i="23"/>
  <c r="N28" i="16" s="1"/>
  <c r="K27" i="24"/>
  <c r="K28" i="23"/>
  <c r="N29" i="16" s="1"/>
  <c r="K28" i="24"/>
  <c r="K29" i="23"/>
  <c r="N30" i="16" s="1"/>
  <c r="K29" i="24"/>
  <c r="K30" i="23"/>
  <c r="N31" i="16" s="1"/>
  <c r="K30" i="24"/>
  <c r="K31" i="23"/>
  <c r="N32" i="16" s="1"/>
  <c r="K31" i="24"/>
  <c r="K32" i="23"/>
  <c r="N33" i="16" s="1"/>
  <c r="K32" i="24"/>
  <c r="K33" i="23"/>
  <c r="N34" i="16" s="1"/>
  <c r="K33" i="24"/>
  <c r="K34" i="23"/>
  <c r="N35" i="16" s="1"/>
  <c r="K34" i="24"/>
  <c r="K35" i="23"/>
  <c r="N36" i="16" s="1"/>
  <c r="K35" i="24"/>
  <c r="K36" i="23"/>
  <c r="N37" i="16" s="1"/>
  <c r="K36" i="24"/>
  <c r="K37" i="23"/>
  <c r="N38" i="16" s="1"/>
  <c r="K37" i="24"/>
  <c r="K38" i="23"/>
  <c r="N39" i="16" s="1"/>
  <c r="K38" i="24"/>
  <c r="K39" i="23"/>
  <c r="N40" i="16" s="1"/>
  <c r="K39" i="24"/>
  <c r="K40" i="23"/>
  <c r="N41" i="16" s="1"/>
  <c r="K40" i="24"/>
  <c r="K41" i="23"/>
  <c r="N42" i="16" s="1"/>
  <c r="K41" i="24"/>
  <c r="K42" i="23"/>
  <c r="N43" i="16" s="1"/>
  <c r="K42" i="24"/>
  <c r="K43" i="23"/>
  <c r="N44" i="16" s="1"/>
  <c r="K43" i="24"/>
  <c r="K44" i="23"/>
  <c r="N45" i="16" s="1"/>
  <c r="K44" i="24"/>
  <c r="K45" i="23"/>
  <c r="N46" i="16" s="1"/>
  <c r="K45" i="24"/>
  <c r="K46" i="23"/>
  <c r="N47" i="16" s="1"/>
  <c r="K46" i="24"/>
  <c r="K47" i="23"/>
  <c r="N48" i="16" s="1"/>
  <c r="K47" i="24"/>
  <c r="K48" i="23"/>
  <c r="N49" i="16" s="1"/>
  <c r="K48" i="24"/>
  <c r="K49" i="23"/>
  <c r="N50" i="16" s="1"/>
  <c r="K49" i="24"/>
  <c r="K50" i="23"/>
  <c r="N51" i="16" s="1"/>
  <c r="K50" i="24"/>
  <c r="K51" i="23"/>
  <c r="N52" i="16" s="1"/>
  <c r="K51" i="24"/>
  <c r="K52" i="23"/>
  <c r="N53" i="16" s="1"/>
  <c r="K52" i="24"/>
  <c r="K53" i="23"/>
  <c r="N54" i="16" s="1"/>
  <c r="K53" i="24"/>
  <c r="K54" i="23"/>
  <c r="N55" i="16" s="1"/>
  <c r="K54" i="24"/>
  <c r="K55" i="23"/>
  <c r="N56" i="16" s="1"/>
  <c r="K55" i="24"/>
  <c r="K56" i="23"/>
  <c r="N57" i="16" s="1"/>
  <c r="K56" i="24"/>
  <c r="K57" i="23"/>
  <c r="N58" i="16" s="1"/>
  <c r="K57" i="24"/>
  <c r="K58" i="23"/>
  <c r="N59" i="16" s="1"/>
  <c r="K58" i="24"/>
  <c r="K59" i="23"/>
  <c r="N60" i="16" s="1"/>
  <c r="K59" i="24"/>
  <c r="K60" i="23"/>
  <c r="N61" i="16" s="1"/>
  <c r="K60" i="24"/>
  <c r="K61" i="23"/>
  <c r="N62" i="16" s="1"/>
  <c r="K61" i="24"/>
  <c r="K62" i="23"/>
  <c r="N63" i="16" s="1"/>
  <c r="K62" i="24"/>
  <c r="K63" i="23"/>
  <c r="N64" i="16" s="1"/>
  <c r="K63" i="24"/>
  <c r="K64" i="23"/>
  <c r="N65" i="16" s="1"/>
  <c r="K64" i="24"/>
  <c r="K65" i="23"/>
  <c r="N66" i="16" s="1"/>
  <c r="N65" i="23"/>
  <c r="O66" i="16" s="1"/>
  <c r="K65" i="24"/>
  <c r="K66" i="23"/>
  <c r="N67" i="16" s="1"/>
  <c r="N66" i="23"/>
  <c r="O67" i="16" s="1"/>
  <c r="K66" i="24"/>
  <c r="K67" i="23"/>
  <c r="N68" i="16" s="1"/>
  <c r="N67" i="23"/>
  <c r="O68" i="16" s="1"/>
  <c r="K67" i="24"/>
  <c r="K68" i="23"/>
  <c r="N69" i="16" s="1"/>
  <c r="N68" i="23"/>
  <c r="O69" i="16" s="1"/>
  <c r="K68" i="24"/>
  <c r="K69" i="23"/>
  <c r="N70" i="16" s="1"/>
  <c r="N69" i="23"/>
  <c r="O70" i="16" s="1"/>
  <c r="K69" i="24"/>
  <c r="K70" i="23"/>
  <c r="N71" i="16" s="1"/>
  <c r="N70" i="23"/>
  <c r="O71" i="16" s="1"/>
  <c r="K70" i="24"/>
  <c r="K71" i="23"/>
  <c r="N72" i="16" s="1"/>
  <c r="P72" i="16" s="1"/>
  <c r="N71" i="23"/>
  <c r="O72" i="16" s="1"/>
  <c r="K71" i="24"/>
  <c r="K72" i="23"/>
  <c r="N73" i="16" s="1"/>
  <c r="N72" i="23"/>
  <c r="O73" i="16" s="1"/>
  <c r="K72" i="24"/>
  <c r="K73" i="23"/>
  <c r="N74" i="16" s="1"/>
  <c r="N73" i="23"/>
  <c r="O74" i="16" s="1"/>
  <c r="K73" i="24"/>
  <c r="K74" i="23"/>
  <c r="N75" i="16" s="1"/>
  <c r="N74" i="23"/>
  <c r="O75" i="16" s="1"/>
  <c r="K74" i="24"/>
  <c r="K75" i="23"/>
  <c r="N76" i="16" s="1"/>
  <c r="P76" i="16" s="1"/>
  <c r="N75" i="23"/>
  <c r="O76" i="16" s="1"/>
  <c r="K75" i="24"/>
  <c r="K76" i="23"/>
  <c r="N77" i="16" s="1"/>
  <c r="N76" i="23"/>
  <c r="O77" i="16" s="1"/>
  <c r="K76" i="24"/>
  <c r="K77" i="23"/>
  <c r="N78" i="16" s="1"/>
  <c r="N77" i="23"/>
  <c r="O78" i="16" s="1"/>
  <c r="K77" i="24"/>
  <c r="K78" i="23"/>
  <c r="N79" i="16" s="1"/>
  <c r="N78" i="23"/>
  <c r="O79" i="16" s="1"/>
  <c r="K78" i="24"/>
  <c r="K79" i="23"/>
  <c r="N80" i="16" s="1"/>
  <c r="P80" i="16" s="1"/>
  <c r="N79" i="23"/>
  <c r="O80" i="16" s="1"/>
  <c r="K79" i="24"/>
  <c r="K80" i="23"/>
  <c r="N81" i="16" s="1"/>
  <c r="N80" i="23"/>
  <c r="O81" i="16" s="1"/>
  <c r="K80" i="24"/>
  <c r="K81" i="23"/>
  <c r="N82" i="16" s="1"/>
  <c r="N81" i="23"/>
  <c r="O82" i="16" s="1"/>
  <c r="K81" i="24"/>
  <c r="K82" i="23"/>
  <c r="N83" i="16" s="1"/>
  <c r="N82" i="23"/>
  <c r="O83" i="16" s="1"/>
  <c r="K82" i="24"/>
  <c r="K83" i="23"/>
  <c r="N84" i="16" s="1"/>
  <c r="P84" i="16" s="1"/>
  <c r="N83" i="23"/>
  <c r="O84" i="16" s="1"/>
  <c r="K83" i="24"/>
  <c r="K84" i="23"/>
  <c r="N85" i="16" s="1"/>
  <c r="N84" i="23"/>
  <c r="O85" i="16" s="1"/>
  <c r="K84" i="24"/>
  <c r="K85" i="23"/>
  <c r="N86" i="16" s="1"/>
  <c r="N85" i="23"/>
  <c r="O86" i="16" s="1"/>
  <c r="K85" i="24"/>
  <c r="K86" i="23"/>
  <c r="N87" i="16" s="1"/>
  <c r="N86" i="23"/>
  <c r="O87" i="16" s="1"/>
  <c r="K86" i="24"/>
  <c r="K87" i="23"/>
  <c r="N88" i="16" s="1"/>
  <c r="P88" i="16" s="1"/>
  <c r="N87" i="23"/>
  <c r="O88" i="16" s="1"/>
  <c r="K87" i="24"/>
  <c r="K88" i="23"/>
  <c r="N89" i="16" s="1"/>
  <c r="N88" i="23"/>
  <c r="O89" i="16" s="1"/>
  <c r="K88" i="24"/>
  <c r="K89" i="23"/>
  <c r="N90" i="16" s="1"/>
  <c r="N89" i="23"/>
  <c r="O90" i="16" s="1"/>
  <c r="K89" i="24"/>
  <c r="K90" i="23"/>
  <c r="N91" i="16" s="1"/>
  <c r="N90" i="23"/>
  <c r="O91" i="16" s="1"/>
  <c r="K90" i="24"/>
  <c r="K91" i="23"/>
  <c r="N92" i="16" s="1"/>
  <c r="P92" i="16" s="1"/>
  <c r="N91" i="23"/>
  <c r="O92" i="16" s="1"/>
  <c r="K91" i="24"/>
  <c r="K92" i="23"/>
  <c r="N93" i="16" s="1"/>
  <c r="N92" i="23"/>
  <c r="O93" i="16" s="1"/>
  <c r="K92" i="24"/>
  <c r="K93" i="23"/>
  <c r="N94" i="16" s="1"/>
  <c r="N93" i="23"/>
  <c r="O94" i="16" s="1"/>
  <c r="K93" i="24"/>
  <c r="K94" i="23"/>
  <c r="N95" i="16" s="1"/>
  <c r="N94" i="23"/>
  <c r="O95" i="16" s="1"/>
  <c r="K94" i="24"/>
  <c r="K95" i="23"/>
  <c r="N96" i="16" s="1"/>
  <c r="P96" i="16" s="1"/>
  <c r="N95" i="23"/>
  <c r="O96" i="16" s="1"/>
  <c r="K95" i="24"/>
  <c r="K96" i="23"/>
  <c r="N97" i="16" s="1"/>
  <c r="N96" i="23"/>
  <c r="O97" i="16" s="1"/>
  <c r="K96" i="24"/>
  <c r="K97" i="23"/>
  <c r="N98" i="16" s="1"/>
  <c r="N97" i="23"/>
  <c r="O98" i="16" s="1"/>
  <c r="K97" i="24"/>
  <c r="K98" i="23"/>
  <c r="N99" i="16" s="1"/>
  <c r="N98" i="23"/>
  <c r="O99" i="16" s="1"/>
  <c r="K98" i="24"/>
  <c r="K99" i="23"/>
  <c r="N100" i="16" s="1"/>
  <c r="P100" i="16" s="1"/>
  <c r="N99" i="23"/>
  <c r="O100" i="16" s="1"/>
  <c r="K99" i="24"/>
  <c r="K100" i="23"/>
  <c r="N101" i="16" s="1"/>
  <c r="N100" i="23"/>
  <c r="O101" i="16" s="1"/>
  <c r="K100" i="24"/>
  <c r="K101" i="23"/>
  <c r="N102" i="16" s="1"/>
  <c r="N101" i="23"/>
  <c r="O102" i="16" s="1"/>
  <c r="K101" i="24"/>
  <c r="K102" i="23"/>
  <c r="N103" i="16" s="1"/>
  <c r="N102" i="23"/>
  <c r="O103" i="16" s="1"/>
  <c r="K102" i="24"/>
  <c r="K103" i="23"/>
  <c r="N104" i="16" s="1"/>
  <c r="P104" i="16" s="1"/>
  <c r="N103" i="23"/>
  <c r="O104" i="16" s="1"/>
  <c r="K103" i="24"/>
  <c r="K104" i="23"/>
  <c r="N105" i="16" s="1"/>
  <c r="N104" i="23"/>
  <c r="O105" i="16" s="1"/>
  <c r="K104" i="24"/>
  <c r="K105" i="23"/>
  <c r="N106" i="16" s="1"/>
  <c r="N105" i="23"/>
  <c r="O106" i="16" s="1"/>
  <c r="K105" i="24"/>
  <c r="K106" i="23"/>
  <c r="N107" i="16" s="1"/>
  <c r="N106" i="23"/>
  <c r="O107" i="16" s="1"/>
  <c r="K106" i="24"/>
  <c r="K107" i="23"/>
  <c r="N108" i="16" s="1"/>
  <c r="P108" i="16" s="1"/>
  <c r="N107" i="23"/>
  <c r="O108" i="16" s="1"/>
  <c r="K107" i="24"/>
  <c r="K108" i="23"/>
  <c r="N109" i="16" s="1"/>
  <c r="N108" i="23"/>
  <c r="O109" i="16" s="1"/>
  <c r="K108" i="24"/>
  <c r="K109" i="23"/>
  <c r="N110" i="16" s="1"/>
  <c r="N109" i="23"/>
  <c r="O110" i="16" s="1"/>
  <c r="K109" i="24"/>
  <c r="K110" i="23"/>
  <c r="N111" i="16" s="1"/>
  <c r="N110" i="23"/>
  <c r="O111" i="16" s="1"/>
  <c r="K110" i="24"/>
  <c r="K111" i="23"/>
  <c r="N112" i="16" s="1"/>
  <c r="P112" i="16" s="1"/>
  <c r="N111" i="23"/>
  <c r="O112" i="16" s="1"/>
  <c r="K111" i="24"/>
  <c r="K112" i="23"/>
  <c r="N113" i="16" s="1"/>
  <c r="N112" i="23"/>
  <c r="O113" i="16" s="1"/>
  <c r="K112" i="24"/>
  <c r="K113" i="23"/>
  <c r="N114" i="16" s="1"/>
  <c r="N113" i="23"/>
  <c r="O114" i="16" s="1"/>
  <c r="K113" i="24"/>
  <c r="K114" i="23"/>
  <c r="N115" i="16" s="1"/>
  <c r="N114" i="23"/>
  <c r="O115" i="16" s="1"/>
  <c r="K114" i="24"/>
  <c r="K115" i="23"/>
  <c r="N116" i="16" s="1"/>
  <c r="P116" i="16" s="1"/>
  <c r="N115" i="23"/>
  <c r="O116" i="16" s="1"/>
  <c r="K115" i="24"/>
  <c r="K116" i="23"/>
  <c r="N117" i="16" s="1"/>
  <c r="N116" i="23"/>
  <c r="O117" i="16" s="1"/>
  <c r="K116" i="24"/>
  <c r="K117" i="23"/>
  <c r="N118" i="16" s="1"/>
  <c r="N117" i="23"/>
  <c r="O118" i="16" s="1"/>
  <c r="K117" i="24"/>
  <c r="K118" i="23"/>
  <c r="N119" i="16" s="1"/>
  <c r="N118" i="23"/>
  <c r="O119" i="16" s="1"/>
  <c r="K118" i="24"/>
  <c r="K119" i="23"/>
  <c r="N120" i="16" s="1"/>
  <c r="P120" i="16" s="1"/>
  <c r="N119" i="23"/>
  <c r="O120" i="16" s="1"/>
  <c r="K119" i="24"/>
  <c r="K120" i="23"/>
  <c r="N121" i="16" s="1"/>
  <c r="N120" i="23"/>
  <c r="O121" i="16" s="1"/>
  <c r="K120" i="24"/>
  <c r="K121" i="23"/>
  <c r="N122" i="16" s="1"/>
  <c r="N121" i="23"/>
  <c r="O122" i="16" s="1"/>
  <c r="K121" i="24"/>
  <c r="K122" i="23"/>
  <c r="N123" i="16" s="1"/>
  <c r="N122" i="23"/>
  <c r="O123" i="16" s="1"/>
  <c r="K122" i="24"/>
  <c r="K123" i="23"/>
  <c r="N124" i="16" s="1"/>
  <c r="P124" i="16" s="1"/>
  <c r="N123" i="23"/>
  <c r="O124" i="16" s="1"/>
  <c r="K123" i="24"/>
  <c r="K124" i="23"/>
  <c r="N125" i="16" s="1"/>
  <c r="N124" i="23"/>
  <c r="O125" i="16" s="1"/>
  <c r="K124" i="24"/>
  <c r="K125" i="23"/>
  <c r="N126" i="16" s="1"/>
  <c r="N125" i="23"/>
  <c r="O126" i="16" s="1"/>
  <c r="K125" i="24"/>
  <c r="K126" i="23"/>
  <c r="N127" i="16" s="1"/>
  <c r="N126" i="23"/>
  <c r="O127" i="16" s="1"/>
  <c r="K126" i="24"/>
  <c r="K127" i="23"/>
  <c r="N128" i="16" s="1"/>
  <c r="P128" i="16" s="1"/>
  <c r="N127" i="23"/>
  <c r="O128" i="16" s="1"/>
  <c r="K127" i="24"/>
  <c r="K128" i="23"/>
  <c r="N129" i="16" s="1"/>
  <c r="N128" i="23"/>
  <c r="O129" i="16" s="1"/>
  <c r="K128" i="24"/>
  <c r="K129" i="23"/>
  <c r="N130" i="16" s="1"/>
  <c r="N129" i="23"/>
  <c r="O130" i="16" s="1"/>
  <c r="K129" i="24"/>
  <c r="K130" i="23"/>
  <c r="N131" i="16" s="1"/>
  <c r="N130" i="23"/>
  <c r="O131" i="16" s="1"/>
  <c r="K130" i="24"/>
  <c r="K131" i="23"/>
  <c r="N132" i="16" s="1"/>
  <c r="P132" i="16" s="1"/>
  <c r="N131" i="23"/>
  <c r="O132" i="16" s="1"/>
  <c r="K131" i="24"/>
  <c r="K132" i="23"/>
  <c r="N133" i="16" s="1"/>
  <c r="N132" i="23"/>
  <c r="O133" i="16" s="1"/>
  <c r="K132" i="24"/>
  <c r="K133" i="23"/>
  <c r="N134" i="16" s="1"/>
  <c r="N133" i="23"/>
  <c r="O134" i="16" s="1"/>
  <c r="K133" i="24"/>
  <c r="K134" i="23"/>
  <c r="N135" i="16" s="1"/>
  <c r="N134" i="23"/>
  <c r="O135" i="16" s="1"/>
  <c r="K134" i="24"/>
  <c r="K135" i="23"/>
  <c r="N136" i="16" s="1"/>
  <c r="P136" i="16" s="1"/>
  <c r="N135" i="23"/>
  <c r="O136" i="16" s="1"/>
  <c r="K135" i="24"/>
  <c r="K136" i="23"/>
  <c r="N137" i="16" s="1"/>
  <c r="N136" i="23"/>
  <c r="O137" i="16" s="1"/>
  <c r="K136" i="24"/>
  <c r="K137" i="23"/>
  <c r="N138" i="16" s="1"/>
  <c r="N137" i="23"/>
  <c r="O138" i="16" s="1"/>
  <c r="K137" i="24"/>
  <c r="K9" i="22"/>
  <c r="K10" i="22"/>
  <c r="K11" i="22"/>
  <c r="K12" i="22"/>
  <c r="K13" i="22"/>
  <c r="K14" i="22"/>
  <c r="K16" i="22"/>
  <c r="K17" i="22"/>
  <c r="K18" i="22"/>
  <c r="K19" i="22"/>
  <c r="K20" i="22"/>
  <c r="K21" i="22"/>
  <c r="K22" i="22"/>
  <c r="K23" i="22"/>
  <c r="K25" i="16"/>
  <c r="N24" i="22"/>
  <c r="L25" i="16" s="1"/>
  <c r="K25" i="22"/>
  <c r="K26" i="22"/>
  <c r="K27" i="22"/>
  <c r="K28" i="22"/>
  <c r="K29" i="22"/>
  <c r="K30" i="22"/>
  <c r="K31" i="22"/>
  <c r="K32" i="16" s="1"/>
  <c r="N31" i="22"/>
  <c r="L32" i="16" s="1"/>
  <c r="K32" i="22"/>
  <c r="K33" i="16" s="1"/>
  <c r="N32" i="22"/>
  <c r="L33" i="16" s="1"/>
  <c r="K33" i="22"/>
  <c r="N34" i="22"/>
  <c r="L35" i="16" s="1"/>
  <c r="M35" i="16" s="1"/>
  <c r="K35" i="22"/>
  <c r="K36" i="22"/>
  <c r="K37" i="22"/>
  <c r="K38" i="22"/>
  <c r="K39" i="22"/>
  <c r="K40" i="22"/>
  <c r="K41" i="22"/>
  <c r="K42" i="22"/>
  <c r="K43" i="22"/>
  <c r="K44" i="22"/>
  <c r="K45" i="22"/>
  <c r="K46" i="22"/>
  <c r="K47" i="22"/>
  <c r="K48" i="22"/>
  <c r="K49" i="22"/>
  <c r="N65" i="22"/>
  <c r="L66" i="16" s="1"/>
  <c r="N66" i="22"/>
  <c r="L67" i="16" s="1"/>
  <c r="N67" i="22"/>
  <c r="L68" i="16" s="1"/>
  <c r="N68" i="22"/>
  <c r="L69" i="16" s="1"/>
  <c r="N69" i="22"/>
  <c r="L70" i="16" s="1"/>
  <c r="N70" i="22"/>
  <c r="L71" i="16" s="1"/>
  <c r="N71" i="22"/>
  <c r="L72" i="16" s="1"/>
  <c r="N72" i="22"/>
  <c r="L73" i="16" s="1"/>
  <c r="N73" i="22"/>
  <c r="L74" i="16" s="1"/>
  <c r="N74" i="22"/>
  <c r="L75" i="16" s="1"/>
  <c r="N75" i="22"/>
  <c r="L76" i="16" s="1"/>
  <c r="N76" i="22"/>
  <c r="L77" i="16" s="1"/>
  <c r="N77" i="22"/>
  <c r="L78" i="16" s="1"/>
  <c r="N78" i="22"/>
  <c r="L79" i="16" s="1"/>
  <c r="N79" i="22"/>
  <c r="L80" i="16" s="1"/>
  <c r="N80" i="22"/>
  <c r="L81" i="16" s="1"/>
  <c r="N81" i="22"/>
  <c r="L82" i="16" s="1"/>
  <c r="N82" i="22"/>
  <c r="L83" i="16" s="1"/>
  <c r="N83" i="22"/>
  <c r="L84" i="16" s="1"/>
  <c r="N84" i="22"/>
  <c r="L85" i="16" s="1"/>
  <c r="N85" i="22"/>
  <c r="L86" i="16" s="1"/>
  <c r="N86" i="22"/>
  <c r="L87" i="16" s="1"/>
  <c r="N87" i="22"/>
  <c r="L88" i="16" s="1"/>
  <c r="N88" i="22"/>
  <c r="L89" i="16" s="1"/>
  <c r="N89" i="22"/>
  <c r="L90" i="16" s="1"/>
  <c r="N90" i="22"/>
  <c r="L91" i="16" s="1"/>
  <c r="N91" i="22"/>
  <c r="L92" i="16" s="1"/>
  <c r="N92" i="22"/>
  <c r="L93" i="16" s="1"/>
  <c r="N93" i="22"/>
  <c r="L94" i="16" s="1"/>
  <c r="N94" i="22"/>
  <c r="L95" i="16" s="1"/>
  <c r="N95" i="22"/>
  <c r="L96" i="16" s="1"/>
  <c r="N96" i="22"/>
  <c r="L97" i="16" s="1"/>
  <c r="N97" i="22"/>
  <c r="L98" i="16" s="1"/>
  <c r="N98" i="22"/>
  <c r="L99" i="16" s="1"/>
  <c r="N99" i="22"/>
  <c r="L100" i="16" s="1"/>
  <c r="N100" i="22"/>
  <c r="L101" i="16" s="1"/>
  <c r="N101" i="22"/>
  <c r="L102" i="16" s="1"/>
  <c r="N102" i="22"/>
  <c r="L103" i="16" s="1"/>
  <c r="N103" i="22"/>
  <c r="L104" i="16" s="1"/>
  <c r="N104" i="22"/>
  <c r="L105" i="16" s="1"/>
  <c r="N105" i="22"/>
  <c r="L106" i="16" s="1"/>
  <c r="N106" i="22"/>
  <c r="L107" i="16" s="1"/>
  <c r="N107" i="22"/>
  <c r="L108" i="16" s="1"/>
  <c r="N108" i="22"/>
  <c r="L109" i="16" s="1"/>
  <c r="N109" i="22"/>
  <c r="L110" i="16" s="1"/>
  <c r="N110" i="22"/>
  <c r="L111" i="16" s="1"/>
  <c r="N111" i="22"/>
  <c r="L112" i="16" s="1"/>
  <c r="N112" i="22"/>
  <c r="L113" i="16" s="1"/>
  <c r="N113" i="22"/>
  <c r="L114" i="16" s="1"/>
  <c r="N114" i="22"/>
  <c r="L115" i="16" s="1"/>
  <c r="N115" i="22"/>
  <c r="L116" i="16" s="1"/>
  <c r="N116" i="22"/>
  <c r="L117" i="16" s="1"/>
  <c r="N117" i="22"/>
  <c r="L118" i="16" s="1"/>
  <c r="N118" i="22"/>
  <c r="L119" i="16" s="1"/>
  <c r="N119" i="22"/>
  <c r="L120" i="16" s="1"/>
  <c r="N120" i="22"/>
  <c r="L121" i="16" s="1"/>
  <c r="N121" i="22"/>
  <c r="L122" i="16" s="1"/>
  <c r="N122" i="22"/>
  <c r="L123" i="16" s="1"/>
  <c r="N123" i="22"/>
  <c r="L124" i="16" s="1"/>
  <c r="N124" i="22"/>
  <c r="L125" i="16" s="1"/>
  <c r="N125" i="22"/>
  <c r="L126" i="16" s="1"/>
  <c r="N126" i="22"/>
  <c r="L127" i="16" s="1"/>
  <c r="N127" i="22"/>
  <c r="L128" i="16" s="1"/>
  <c r="N128" i="22"/>
  <c r="L129" i="16" s="1"/>
  <c r="K11" i="15"/>
  <c r="K12" i="15"/>
  <c r="K13" i="15"/>
  <c r="K14" i="15"/>
  <c r="K10" i="15"/>
  <c r="N207" i="26"/>
  <c r="K207" i="26"/>
  <c r="N206" i="26"/>
  <c r="K206" i="26"/>
  <c r="N205" i="26"/>
  <c r="K205" i="26"/>
  <c r="N204" i="26"/>
  <c r="K204" i="26"/>
  <c r="N203" i="26"/>
  <c r="K203" i="26"/>
  <c r="N202" i="26"/>
  <c r="K202" i="26"/>
  <c r="N201" i="26"/>
  <c r="K201" i="26"/>
  <c r="N200" i="26"/>
  <c r="K200" i="26"/>
  <c r="N199" i="26"/>
  <c r="K199" i="26"/>
  <c r="N198" i="26"/>
  <c r="K198" i="26"/>
  <c r="N197" i="26"/>
  <c r="K197" i="26"/>
  <c r="N196" i="26"/>
  <c r="K196" i="26"/>
  <c r="N195" i="26"/>
  <c r="K195" i="26"/>
  <c r="N194" i="26"/>
  <c r="K194" i="26"/>
  <c r="N193" i="26"/>
  <c r="K193" i="26"/>
  <c r="N192" i="26"/>
  <c r="K192" i="26"/>
  <c r="N191" i="26"/>
  <c r="K191" i="26"/>
  <c r="N190" i="26"/>
  <c r="K190" i="26"/>
  <c r="N189" i="26"/>
  <c r="K189" i="26"/>
  <c r="N188" i="26"/>
  <c r="K188" i="26"/>
  <c r="N187" i="26"/>
  <c r="K187" i="26"/>
  <c r="N186" i="26"/>
  <c r="K186" i="26"/>
  <c r="N185" i="26"/>
  <c r="K185" i="26"/>
  <c r="N184" i="26"/>
  <c r="K184" i="26"/>
  <c r="N183" i="26"/>
  <c r="K183" i="26"/>
  <c r="N182" i="26"/>
  <c r="K182" i="26"/>
  <c r="N181" i="26"/>
  <c r="K181" i="26"/>
  <c r="N180" i="26"/>
  <c r="K180" i="26"/>
  <c r="N179" i="26"/>
  <c r="K179" i="26"/>
  <c r="N178" i="26"/>
  <c r="K178" i="26"/>
  <c r="N177" i="26"/>
  <c r="K177" i="26"/>
  <c r="N176" i="26"/>
  <c r="K176" i="26"/>
  <c r="N175" i="26"/>
  <c r="K175" i="26"/>
  <c r="N174" i="26"/>
  <c r="K174" i="26"/>
  <c r="N173" i="26"/>
  <c r="K173" i="26"/>
  <c r="N172" i="26"/>
  <c r="K172" i="26"/>
  <c r="N171" i="26"/>
  <c r="K171" i="26"/>
  <c r="N170" i="26"/>
  <c r="K170" i="26"/>
  <c r="N169" i="26"/>
  <c r="K169" i="26"/>
  <c r="N168" i="26"/>
  <c r="K168" i="26"/>
  <c r="N167" i="26"/>
  <c r="K167" i="26"/>
  <c r="N166" i="26"/>
  <c r="K166" i="26"/>
  <c r="N165" i="26"/>
  <c r="K165" i="26"/>
  <c r="N164" i="26"/>
  <c r="K164" i="26"/>
  <c r="N163" i="26"/>
  <c r="K163" i="26"/>
  <c r="N162" i="26"/>
  <c r="K162" i="26"/>
  <c r="N161" i="26"/>
  <c r="K161" i="26"/>
  <c r="N160" i="26"/>
  <c r="K160" i="26"/>
  <c r="N159" i="26"/>
  <c r="K159" i="26"/>
  <c r="N158" i="26"/>
  <c r="K158" i="26"/>
  <c r="N157" i="26"/>
  <c r="K157" i="26"/>
  <c r="N156" i="26"/>
  <c r="K156" i="26"/>
  <c r="N155" i="26"/>
  <c r="K155" i="26"/>
  <c r="N154" i="26"/>
  <c r="K154" i="26"/>
  <c r="N153" i="26"/>
  <c r="K153" i="26"/>
  <c r="N152" i="26"/>
  <c r="K152" i="26"/>
  <c r="N151" i="26"/>
  <c r="K151" i="26"/>
  <c r="N150" i="26"/>
  <c r="K150" i="26"/>
  <c r="N149" i="26"/>
  <c r="K149" i="26"/>
  <c r="N148" i="26"/>
  <c r="K148" i="26"/>
  <c r="N207" i="25"/>
  <c r="K207" i="25"/>
  <c r="N206" i="25"/>
  <c r="K206" i="25"/>
  <c r="N205" i="25"/>
  <c r="K205" i="25"/>
  <c r="N204" i="25"/>
  <c r="K204" i="25"/>
  <c r="N203" i="25"/>
  <c r="K203" i="25"/>
  <c r="N202" i="25"/>
  <c r="K202" i="25"/>
  <c r="N201" i="25"/>
  <c r="K201" i="25"/>
  <c r="N200" i="25"/>
  <c r="K200" i="25"/>
  <c r="N199" i="25"/>
  <c r="K199" i="25"/>
  <c r="N198" i="25"/>
  <c r="K198" i="25"/>
  <c r="N197" i="25"/>
  <c r="K197" i="25"/>
  <c r="N196" i="25"/>
  <c r="K196" i="25"/>
  <c r="N195" i="25"/>
  <c r="K195" i="25"/>
  <c r="N194" i="25"/>
  <c r="K194" i="25"/>
  <c r="N193" i="25"/>
  <c r="K193" i="25"/>
  <c r="N192" i="25"/>
  <c r="K192" i="25"/>
  <c r="N191" i="25"/>
  <c r="K191" i="25"/>
  <c r="N190" i="25"/>
  <c r="K190" i="25"/>
  <c r="N189" i="25"/>
  <c r="K189" i="25"/>
  <c r="N188" i="25"/>
  <c r="K188" i="25"/>
  <c r="N187" i="25"/>
  <c r="K187" i="25"/>
  <c r="N186" i="25"/>
  <c r="K186" i="25"/>
  <c r="N185" i="25"/>
  <c r="K185" i="25"/>
  <c r="N184" i="25"/>
  <c r="K184" i="25"/>
  <c r="N183" i="25"/>
  <c r="K183" i="25"/>
  <c r="N182" i="25"/>
  <c r="K182" i="25"/>
  <c r="N181" i="25"/>
  <c r="K181" i="25"/>
  <c r="N180" i="25"/>
  <c r="K180" i="25"/>
  <c r="N179" i="25"/>
  <c r="K179" i="25"/>
  <c r="N178" i="25"/>
  <c r="K178" i="25"/>
  <c r="N177" i="25"/>
  <c r="K177" i="25"/>
  <c r="N176" i="25"/>
  <c r="K176" i="25"/>
  <c r="N175" i="25"/>
  <c r="K175" i="25"/>
  <c r="N174" i="25"/>
  <c r="K174" i="25"/>
  <c r="N173" i="25"/>
  <c r="K173" i="25"/>
  <c r="N172" i="25"/>
  <c r="K172" i="25"/>
  <c r="N171" i="25"/>
  <c r="K171" i="25"/>
  <c r="N170" i="25"/>
  <c r="K170" i="25"/>
  <c r="N169" i="25"/>
  <c r="K169" i="25"/>
  <c r="N168" i="25"/>
  <c r="K168" i="25"/>
  <c r="N167" i="25"/>
  <c r="K167" i="25"/>
  <c r="N166" i="25"/>
  <c r="K166" i="25"/>
  <c r="N165" i="25"/>
  <c r="K165" i="25"/>
  <c r="N164" i="25"/>
  <c r="K164" i="25"/>
  <c r="N163" i="25"/>
  <c r="K163" i="25"/>
  <c r="N162" i="25"/>
  <c r="K162" i="25"/>
  <c r="N161" i="25"/>
  <c r="K161" i="25"/>
  <c r="N160" i="25"/>
  <c r="K160" i="25"/>
  <c r="N159" i="25"/>
  <c r="K159" i="25"/>
  <c r="N158" i="25"/>
  <c r="K158" i="25"/>
  <c r="N157" i="25"/>
  <c r="K157" i="25"/>
  <c r="N156" i="25"/>
  <c r="K156" i="25"/>
  <c r="N155" i="25"/>
  <c r="K155" i="25"/>
  <c r="N154" i="25"/>
  <c r="K154" i="25"/>
  <c r="N153" i="25"/>
  <c r="K153" i="25"/>
  <c r="N152" i="25"/>
  <c r="K152" i="25"/>
  <c r="N151" i="25"/>
  <c r="K151" i="25"/>
  <c r="N150" i="25"/>
  <c r="K150" i="25"/>
  <c r="N149" i="25"/>
  <c r="K149" i="25"/>
  <c r="N148" i="25"/>
  <c r="K148" i="25"/>
  <c r="K207" i="24"/>
  <c r="N207" i="24" s="1"/>
  <c r="K206" i="24"/>
  <c r="N206" i="24" s="1"/>
  <c r="K205" i="24"/>
  <c r="N205" i="24" s="1"/>
  <c r="K204" i="24"/>
  <c r="N204" i="24" s="1"/>
  <c r="K203" i="24"/>
  <c r="N203" i="24" s="1"/>
  <c r="K202" i="24"/>
  <c r="N202" i="24" s="1"/>
  <c r="K201" i="24"/>
  <c r="N201" i="24" s="1"/>
  <c r="K200" i="24"/>
  <c r="N200" i="24" s="1"/>
  <c r="K199" i="24"/>
  <c r="N199" i="24" s="1"/>
  <c r="K198" i="24"/>
  <c r="N198" i="24" s="1"/>
  <c r="K197" i="24"/>
  <c r="N197" i="24" s="1"/>
  <c r="K196" i="24"/>
  <c r="N196" i="24" s="1"/>
  <c r="K195" i="24"/>
  <c r="N195" i="24" s="1"/>
  <c r="K194" i="24"/>
  <c r="N194" i="24" s="1"/>
  <c r="K193" i="24"/>
  <c r="N193" i="24" s="1"/>
  <c r="K192" i="24"/>
  <c r="N192" i="24" s="1"/>
  <c r="K191" i="24"/>
  <c r="N191" i="24" s="1"/>
  <c r="K190" i="24"/>
  <c r="N190" i="24" s="1"/>
  <c r="K189" i="24"/>
  <c r="N189" i="24" s="1"/>
  <c r="K188" i="24"/>
  <c r="N188" i="24" s="1"/>
  <c r="K187" i="24"/>
  <c r="N187" i="24" s="1"/>
  <c r="K186" i="24"/>
  <c r="N186" i="24" s="1"/>
  <c r="K185" i="24"/>
  <c r="N185" i="24" s="1"/>
  <c r="K184" i="24"/>
  <c r="N184" i="24" s="1"/>
  <c r="K183" i="24"/>
  <c r="N183" i="24" s="1"/>
  <c r="K182" i="24"/>
  <c r="N182" i="24" s="1"/>
  <c r="K181" i="24"/>
  <c r="N181" i="24" s="1"/>
  <c r="K180" i="24"/>
  <c r="N180" i="24" s="1"/>
  <c r="K179" i="24"/>
  <c r="N179" i="24" s="1"/>
  <c r="K178" i="24"/>
  <c r="N178" i="24" s="1"/>
  <c r="K177" i="24"/>
  <c r="N177" i="24" s="1"/>
  <c r="K176" i="24"/>
  <c r="N176" i="24" s="1"/>
  <c r="K175" i="24"/>
  <c r="N175" i="24" s="1"/>
  <c r="K174" i="24"/>
  <c r="N174" i="24" s="1"/>
  <c r="K173" i="24"/>
  <c r="N173" i="24" s="1"/>
  <c r="K172" i="24"/>
  <c r="N172" i="24" s="1"/>
  <c r="K171" i="24"/>
  <c r="N171" i="24" s="1"/>
  <c r="K170" i="24"/>
  <c r="N170" i="24" s="1"/>
  <c r="K169" i="24"/>
  <c r="N169" i="24" s="1"/>
  <c r="K168" i="24"/>
  <c r="N168" i="24" s="1"/>
  <c r="K167" i="24"/>
  <c r="N167" i="24" s="1"/>
  <c r="K166" i="24"/>
  <c r="N166" i="24" s="1"/>
  <c r="K165" i="24"/>
  <c r="N165" i="24" s="1"/>
  <c r="K164" i="24"/>
  <c r="N164" i="24" s="1"/>
  <c r="K163" i="24"/>
  <c r="N163" i="24" s="1"/>
  <c r="K162" i="24"/>
  <c r="N162" i="24" s="1"/>
  <c r="K161" i="24"/>
  <c r="N161" i="24" s="1"/>
  <c r="K160" i="24"/>
  <c r="N160" i="24" s="1"/>
  <c r="K159" i="24"/>
  <c r="N159" i="24" s="1"/>
  <c r="K158" i="24"/>
  <c r="N158" i="24" s="1"/>
  <c r="K157" i="24"/>
  <c r="N157" i="24" s="1"/>
  <c r="K156" i="24"/>
  <c r="N156" i="24" s="1"/>
  <c r="K155" i="24"/>
  <c r="N155" i="24" s="1"/>
  <c r="K154" i="24"/>
  <c r="N154" i="24" s="1"/>
  <c r="K153" i="24"/>
  <c r="N153" i="24" s="1"/>
  <c r="K152" i="24"/>
  <c r="N152" i="24" s="1"/>
  <c r="K151" i="24"/>
  <c r="N151" i="24" s="1"/>
  <c r="K150" i="24"/>
  <c r="N150" i="24" s="1"/>
  <c r="K149" i="24"/>
  <c r="N149" i="24" s="1"/>
  <c r="K148" i="24"/>
  <c r="N148" i="24" s="1"/>
  <c r="K147" i="24"/>
  <c r="N147" i="24" s="1"/>
  <c r="K146" i="24"/>
  <c r="N146" i="24" s="1"/>
  <c r="K145" i="24"/>
  <c r="N145" i="24" s="1"/>
  <c r="K144" i="24"/>
  <c r="N144" i="24" s="1"/>
  <c r="K143" i="24"/>
  <c r="N143" i="24" s="1"/>
  <c r="K142" i="24"/>
  <c r="N142" i="24" s="1"/>
  <c r="K141" i="24"/>
  <c r="N141" i="24" s="1"/>
  <c r="K140" i="24"/>
  <c r="N140" i="24" s="1"/>
  <c r="K139" i="24"/>
  <c r="N139" i="24" s="1"/>
  <c r="K138" i="24"/>
  <c r="N138" i="24" s="1"/>
  <c r="N207" i="23"/>
  <c r="K207" i="23"/>
  <c r="N206" i="23"/>
  <c r="K206" i="23"/>
  <c r="N205" i="23"/>
  <c r="K205" i="23"/>
  <c r="N204" i="23"/>
  <c r="K204" i="23"/>
  <c r="N203" i="23"/>
  <c r="K203" i="23"/>
  <c r="N202" i="23"/>
  <c r="K202" i="23"/>
  <c r="N201" i="23"/>
  <c r="K201" i="23"/>
  <c r="N200" i="23"/>
  <c r="K200" i="23"/>
  <c r="N199" i="23"/>
  <c r="K199" i="23"/>
  <c r="N198" i="23"/>
  <c r="K198" i="23"/>
  <c r="N197" i="23"/>
  <c r="K197" i="23"/>
  <c r="N196" i="23"/>
  <c r="K196" i="23"/>
  <c r="N195" i="23"/>
  <c r="K195" i="23"/>
  <c r="N194" i="23"/>
  <c r="K194" i="23"/>
  <c r="N193" i="23"/>
  <c r="K193" i="23"/>
  <c r="N192" i="23"/>
  <c r="K192" i="23"/>
  <c r="N191" i="23"/>
  <c r="K191" i="23"/>
  <c r="N190" i="23"/>
  <c r="K190" i="23"/>
  <c r="N189" i="23"/>
  <c r="K189" i="23"/>
  <c r="N188" i="23"/>
  <c r="K188" i="23"/>
  <c r="N187" i="23"/>
  <c r="K187" i="23"/>
  <c r="N186" i="23"/>
  <c r="K186" i="23"/>
  <c r="N185" i="23"/>
  <c r="K185" i="23"/>
  <c r="N184" i="23"/>
  <c r="K184" i="23"/>
  <c r="N183" i="23"/>
  <c r="K183" i="23"/>
  <c r="N182" i="23"/>
  <c r="K182" i="23"/>
  <c r="N181" i="23"/>
  <c r="K181" i="23"/>
  <c r="N180" i="23"/>
  <c r="K180" i="23"/>
  <c r="N179" i="23"/>
  <c r="K179" i="23"/>
  <c r="N178" i="23"/>
  <c r="K178" i="23"/>
  <c r="N177" i="23"/>
  <c r="K177" i="23"/>
  <c r="N176" i="23"/>
  <c r="K176" i="23"/>
  <c r="N175" i="23"/>
  <c r="K175" i="23"/>
  <c r="N174" i="23"/>
  <c r="K174" i="23"/>
  <c r="N173" i="23"/>
  <c r="K173" i="23"/>
  <c r="N172" i="23"/>
  <c r="K172" i="23"/>
  <c r="N171" i="23"/>
  <c r="K171" i="23"/>
  <c r="N170" i="23"/>
  <c r="K170" i="23"/>
  <c r="N169" i="23"/>
  <c r="K169" i="23"/>
  <c r="N168" i="23"/>
  <c r="K168" i="23"/>
  <c r="N167" i="23"/>
  <c r="K167" i="23"/>
  <c r="N166" i="23"/>
  <c r="K166" i="23"/>
  <c r="N165" i="23"/>
  <c r="K165" i="23"/>
  <c r="N164" i="23"/>
  <c r="K164" i="23"/>
  <c r="N163" i="23"/>
  <c r="K163" i="23"/>
  <c r="N162" i="23"/>
  <c r="K162" i="23"/>
  <c r="N161" i="23"/>
  <c r="K161" i="23"/>
  <c r="N160" i="23"/>
  <c r="K160" i="23"/>
  <c r="N159" i="23"/>
  <c r="K159" i="23"/>
  <c r="N158" i="23"/>
  <c r="K158" i="23"/>
  <c r="N157" i="23"/>
  <c r="K157" i="23"/>
  <c r="N156" i="23"/>
  <c r="K156" i="23"/>
  <c r="N155" i="23"/>
  <c r="K155" i="23"/>
  <c r="N154" i="23"/>
  <c r="K154" i="23"/>
  <c r="N153" i="23"/>
  <c r="K153" i="23"/>
  <c r="N152" i="23"/>
  <c r="K152" i="23"/>
  <c r="N151" i="23"/>
  <c r="K151" i="23"/>
  <c r="N150" i="23"/>
  <c r="K150" i="23"/>
  <c r="N149" i="23"/>
  <c r="K149" i="23"/>
  <c r="N148" i="23"/>
  <c r="K148" i="23"/>
  <c r="N147" i="23"/>
  <c r="K147" i="23"/>
  <c r="N146" i="23"/>
  <c r="K146" i="23"/>
  <c r="N145" i="23"/>
  <c r="K145" i="23"/>
  <c r="N144" i="23"/>
  <c r="K144" i="23"/>
  <c r="N143" i="23"/>
  <c r="K143" i="23"/>
  <c r="N142" i="23"/>
  <c r="K142" i="23"/>
  <c r="N141" i="23"/>
  <c r="K141" i="23"/>
  <c r="N140" i="23"/>
  <c r="K140" i="23"/>
  <c r="N139" i="23"/>
  <c r="K139" i="23"/>
  <c r="N138" i="23"/>
  <c r="K138" i="23"/>
  <c r="N207" i="22"/>
  <c r="N206" i="22"/>
  <c r="N205" i="22"/>
  <c r="N204" i="22"/>
  <c r="N203" i="22"/>
  <c r="N202" i="22"/>
  <c r="N201" i="22"/>
  <c r="N200" i="22"/>
  <c r="N199" i="22"/>
  <c r="N198" i="22"/>
  <c r="N197" i="22"/>
  <c r="N196" i="22"/>
  <c r="N195" i="22"/>
  <c r="N194" i="22"/>
  <c r="N193" i="22"/>
  <c r="N192" i="22"/>
  <c r="N191" i="22"/>
  <c r="N190" i="22"/>
  <c r="N189" i="22"/>
  <c r="N188" i="22"/>
  <c r="N187" i="22"/>
  <c r="N186" i="22"/>
  <c r="N185" i="22"/>
  <c r="N184" i="22"/>
  <c r="N183" i="22"/>
  <c r="N182" i="22"/>
  <c r="N181" i="22"/>
  <c r="N180" i="22"/>
  <c r="N179" i="22"/>
  <c r="N178" i="22"/>
  <c r="N177" i="22"/>
  <c r="N176" i="22"/>
  <c r="N175" i="22"/>
  <c r="N174" i="22"/>
  <c r="N173" i="22"/>
  <c r="N172" i="22"/>
  <c r="N171" i="22"/>
  <c r="N170" i="22"/>
  <c r="N169" i="22"/>
  <c r="N168" i="22"/>
  <c r="N167" i="22"/>
  <c r="N166" i="22"/>
  <c r="N165" i="22"/>
  <c r="N164" i="22"/>
  <c r="N163" i="22"/>
  <c r="N162" i="22"/>
  <c r="N161" i="22"/>
  <c r="N160" i="22"/>
  <c r="N159" i="22"/>
  <c r="N158" i="22"/>
  <c r="N157" i="22"/>
  <c r="N156" i="22"/>
  <c r="N155" i="22"/>
  <c r="N154" i="22"/>
  <c r="N153" i="22"/>
  <c r="N152" i="22"/>
  <c r="N151" i="22"/>
  <c r="N150" i="22"/>
  <c r="N149" i="22"/>
  <c r="N148" i="22"/>
  <c r="N147" i="22"/>
  <c r="N146" i="22"/>
  <c r="N145" i="22"/>
  <c r="N144" i="22"/>
  <c r="N143" i="22"/>
  <c r="N142" i="22"/>
  <c r="N141" i="22"/>
  <c r="N140" i="22"/>
  <c r="N139" i="22"/>
  <c r="N138" i="22"/>
  <c r="N137" i="22"/>
  <c r="N136" i="22"/>
  <c r="N135" i="22"/>
  <c r="N134" i="22"/>
  <c r="N133" i="22"/>
  <c r="N132" i="22"/>
  <c r="N131" i="22"/>
  <c r="N130" i="22"/>
  <c r="N129" i="22"/>
  <c r="M42" i="9"/>
  <c r="K38" i="8"/>
  <c r="K39" i="8"/>
  <c r="K40" i="8"/>
  <c r="K41" i="8"/>
  <c r="K42" i="8"/>
  <c r="K38" i="7"/>
  <c r="K39" i="7"/>
  <c r="K40" i="7"/>
  <c r="K41" i="7"/>
  <c r="K42" i="7"/>
  <c r="K38" i="6"/>
  <c r="AL39" i="16" s="1"/>
  <c r="AN39" i="16" s="1"/>
  <c r="K39" i="6"/>
  <c r="AL40" i="16" s="1"/>
  <c r="AN40" i="16" s="1"/>
  <c r="K40" i="6"/>
  <c r="AL41" i="16" s="1"/>
  <c r="AN41" i="16" s="1"/>
  <c r="K41" i="6"/>
  <c r="AL42" i="16" s="1"/>
  <c r="AN42" i="16" s="1"/>
  <c r="K42" i="6"/>
  <c r="AL43" i="16" s="1"/>
  <c r="AN43" i="16" s="1"/>
  <c r="K38" i="5"/>
  <c r="K39" i="5"/>
  <c r="K40" i="5"/>
  <c r="K41" i="5"/>
  <c r="K42" i="5"/>
  <c r="K38" i="3"/>
  <c r="K39" i="3"/>
  <c r="K40" i="3"/>
  <c r="K41" i="3"/>
  <c r="K42" i="3"/>
  <c r="D34" i="21"/>
  <c r="D33" i="21"/>
  <c r="D32" i="21"/>
  <c r="I45" i="21"/>
  <c r="J51" i="21"/>
  <c r="I50" i="21"/>
  <c r="B12" i="21"/>
  <c r="BK10" i="16"/>
  <c r="BK11" i="16"/>
  <c r="BK12" i="16"/>
  <c r="BK13" i="16"/>
  <c r="BK14" i="16"/>
  <c r="BK15" i="16"/>
  <c r="BK16" i="16"/>
  <c r="BK17" i="16"/>
  <c r="BK18" i="16"/>
  <c r="BK19" i="16"/>
  <c r="BK20" i="16"/>
  <c r="BK21" i="16"/>
  <c r="BK22" i="16"/>
  <c r="BK23" i="16"/>
  <c r="BK24" i="16"/>
  <c r="BK25" i="16"/>
  <c r="BK26" i="16"/>
  <c r="BK27" i="16"/>
  <c r="BK28" i="16"/>
  <c r="BK29" i="16"/>
  <c r="BK30" i="16"/>
  <c r="BK31" i="16"/>
  <c r="BK32" i="16"/>
  <c r="BK33" i="16"/>
  <c r="BK34" i="16"/>
  <c r="BK35" i="16"/>
  <c r="BK36" i="16"/>
  <c r="BK37" i="16"/>
  <c r="BK38" i="16"/>
  <c r="BK39" i="16"/>
  <c r="BK40" i="16"/>
  <c r="BK41" i="16"/>
  <c r="BK42" i="16"/>
  <c r="BK43" i="16"/>
  <c r="BK44" i="16"/>
  <c r="BK45" i="16"/>
  <c r="BK46" i="16"/>
  <c r="BK47" i="16"/>
  <c r="BK48" i="16"/>
  <c r="BK49" i="16"/>
  <c r="BK50" i="16"/>
  <c r="BK51" i="16"/>
  <c r="BK52" i="16"/>
  <c r="BK53" i="16"/>
  <c r="BK54" i="16"/>
  <c r="BK55" i="16"/>
  <c r="BK56" i="16"/>
  <c r="BK57" i="16"/>
  <c r="BK58" i="16"/>
  <c r="BK59" i="16"/>
  <c r="BK60" i="16"/>
  <c r="BK61" i="16"/>
  <c r="BK62" i="16"/>
  <c r="BK63" i="16"/>
  <c r="BK64" i="16"/>
  <c r="BK65" i="16"/>
  <c r="BK66" i="16"/>
  <c r="BK67" i="16"/>
  <c r="BK68" i="16"/>
  <c r="BK69" i="16"/>
  <c r="BK70" i="16"/>
  <c r="BK71" i="16"/>
  <c r="BK72" i="16"/>
  <c r="BK73" i="16"/>
  <c r="BK74" i="16"/>
  <c r="BK75" i="16"/>
  <c r="BK76" i="16"/>
  <c r="BK77" i="16"/>
  <c r="BK78" i="16"/>
  <c r="BK79" i="16"/>
  <c r="BK80" i="16"/>
  <c r="BK81" i="16"/>
  <c r="BK82" i="16"/>
  <c r="BK83" i="16"/>
  <c r="BK84" i="16"/>
  <c r="BK85" i="16"/>
  <c r="BK86" i="16"/>
  <c r="BK87" i="16"/>
  <c r="BK88" i="16"/>
  <c r="BK89" i="16"/>
  <c r="BK90" i="16"/>
  <c r="BK91" i="16"/>
  <c r="BK92" i="16"/>
  <c r="BK93" i="16"/>
  <c r="BK94" i="16"/>
  <c r="BK95" i="16"/>
  <c r="BK96" i="16"/>
  <c r="BK97" i="16"/>
  <c r="BK98" i="16"/>
  <c r="BK99" i="16"/>
  <c r="BK100" i="16"/>
  <c r="BK101" i="16"/>
  <c r="BK102" i="16"/>
  <c r="BK103" i="16"/>
  <c r="BK104" i="16"/>
  <c r="BK105" i="16"/>
  <c r="BK106" i="16"/>
  <c r="BK107" i="16"/>
  <c r="BK108" i="16"/>
  <c r="BK109" i="16"/>
  <c r="BK110" i="16"/>
  <c r="BK111" i="16"/>
  <c r="BK112" i="16"/>
  <c r="BK113" i="16"/>
  <c r="BK114" i="16"/>
  <c r="BK115" i="16"/>
  <c r="BK116" i="16"/>
  <c r="BK117" i="16"/>
  <c r="BK118" i="16"/>
  <c r="BK119" i="16"/>
  <c r="BK120" i="16"/>
  <c r="BK121" i="16"/>
  <c r="BK122" i="16"/>
  <c r="BK123" i="16"/>
  <c r="BK124" i="16"/>
  <c r="BK125" i="16"/>
  <c r="BK126" i="16"/>
  <c r="BK127" i="16"/>
  <c r="BK128" i="16"/>
  <c r="BK129" i="16"/>
  <c r="BK130" i="16"/>
  <c r="BK131" i="16"/>
  <c r="BK132" i="16"/>
  <c r="BK133" i="16"/>
  <c r="BK134" i="16"/>
  <c r="BK135" i="16"/>
  <c r="BK136" i="16"/>
  <c r="BK137" i="16"/>
  <c r="BK138" i="16"/>
  <c r="BK139" i="16"/>
  <c r="BK140" i="16"/>
  <c r="BK141" i="16"/>
  <c r="BK142" i="16"/>
  <c r="BK143" i="16"/>
  <c r="BK144" i="16"/>
  <c r="BK145" i="16"/>
  <c r="BK146" i="16"/>
  <c r="BK147" i="16"/>
  <c r="BK148" i="16"/>
  <c r="BK149" i="16"/>
  <c r="BK150" i="16"/>
  <c r="BK151" i="16"/>
  <c r="BK152" i="16"/>
  <c r="BK153" i="16"/>
  <c r="BK154" i="16"/>
  <c r="BK155" i="16"/>
  <c r="BK156" i="16"/>
  <c r="BK157" i="16"/>
  <c r="BK158" i="16"/>
  <c r="BK159" i="16"/>
  <c r="BK160" i="16"/>
  <c r="BK161" i="16"/>
  <c r="BK162" i="16"/>
  <c r="BK163" i="16"/>
  <c r="BK164" i="16"/>
  <c r="BK165" i="16"/>
  <c r="BK166" i="16"/>
  <c r="BK167" i="16"/>
  <c r="BK168" i="16"/>
  <c r="BK169" i="16"/>
  <c r="BK170" i="16"/>
  <c r="BK171" i="16"/>
  <c r="BK172" i="16"/>
  <c r="BK173" i="16"/>
  <c r="BK174" i="16"/>
  <c r="BK175" i="16"/>
  <c r="BK176" i="16"/>
  <c r="BK177" i="16"/>
  <c r="BK178" i="16"/>
  <c r="BK179" i="16"/>
  <c r="BK180" i="16"/>
  <c r="BK181" i="16"/>
  <c r="BK182" i="16"/>
  <c r="BK183" i="16"/>
  <c r="BK184" i="16"/>
  <c r="BK185" i="16"/>
  <c r="BK186" i="16"/>
  <c r="BK187" i="16"/>
  <c r="BK188" i="16"/>
  <c r="BK189" i="16"/>
  <c r="BK190" i="16"/>
  <c r="BK191" i="16"/>
  <c r="BK192" i="16"/>
  <c r="BK193" i="16"/>
  <c r="BK194" i="16"/>
  <c r="BK195" i="16"/>
  <c r="BK196" i="16"/>
  <c r="BK197" i="16"/>
  <c r="BK198" i="16"/>
  <c r="BK199" i="16"/>
  <c r="BK200" i="16"/>
  <c r="BK201" i="16"/>
  <c r="BK202" i="16"/>
  <c r="BK203" i="16"/>
  <c r="BK204" i="16"/>
  <c r="BK205" i="16"/>
  <c r="BK206" i="16"/>
  <c r="BK207" i="16"/>
  <c r="B15" i="15"/>
  <c r="B16" i="15"/>
  <c r="B17" i="15"/>
  <c r="B18" i="15"/>
  <c r="B19" i="15"/>
  <c r="B20" i="15"/>
  <c r="B21" i="15"/>
  <c r="B22" i="15"/>
  <c r="B23" i="15"/>
  <c r="B9" i="15"/>
  <c r="D84" i="13"/>
  <c r="D83" i="13"/>
  <c r="N65" i="10"/>
  <c r="AY66" i="16" s="1"/>
  <c r="N66" i="10"/>
  <c r="AY67" i="16" s="1"/>
  <c r="N67" i="10"/>
  <c r="AY68" i="16" s="1"/>
  <c r="N68" i="10"/>
  <c r="AY69" i="16" s="1"/>
  <c r="N69" i="10"/>
  <c r="AY70" i="16" s="1"/>
  <c r="N70" i="10"/>
  <c r="AY71" i="16" s="1"/>
  <c r="N71" i="10"/>
  <c r="AY72" i="16" s="1"/>
  <c r="N72" i="10"/>
  <c r="AY73" i="16" s="1"/>
  <c r="N73" i="10"/>
  <c r="AY74" i="16" s="1"/>
  <c r="N74" i="10"/>
  <c r="AY75" i="16" s="1"/>
  <c r="N75" i="10"/>
  <c r="AY76" i="16" s="1"/>
  <c r="N76" i="10"/>
  <c r="AY77" i="16" s="1"/>
  <c r="N77" i="10"/>
  <c r="AY78" i="16" s="1"/>
  <c r="N78" i="10"/>
  <c r="AY79" i="16" s="1"/>
  <c r="N79" i="10"/>
  <c r="AY80" i="16" s="1"/>
  <c r="N80" i="10"/>
  <c r="AY81" i="16" s="1"/>
  <c r="N81" i="10"/>
  <c r="AY82" i="16" s="1"/>
  <c r="N82" i="10"/>
  <c r="AY83" i="16" s="1"/>
  <c r="N83" i="10"/>
  <c r="AY84" i="16" s="1"/>
  <c r="N84" i="10"/>
  <c r="AY85" i="16" s="1"/>
  <c r="N85" i="10"/>
  <c r="AY86" i="16" s="1"/>
  <c r="N86" i="10"/>
  <c r="AY87" i="16" s="1"/>
  <c r="N87" i="10"/>
  <c r="AY88" i="16" s="1"/>
  <c r="N88" i="10"/>
  <c r="AY89" i="16" s="1"/>
  <c r="N89" i="10"/>
  <c r="AY90" i="16" s="1"/>
  <c r="N90" i="10"/>
  <c r="AY91" i="16" s="1"/>
  <c r="N91" i="10"/>
  <c r="AY92" i="16" s="1"/>
  <c r="N92" i="10"/>
  <c r="AY93" i="16" s="1"/>
  <c r="N93" i="10"/>
  <c r="AY94" i="16" s="1"/>
  <c r="N94" i="10"/>
  <c r="AY95" i="16" s="1"/>
  <c r="N95" i="10"/>
  <c r="AY96" i="16" s="1"/>
  <c r="N96" i="10"/>
  <c r="AY97" i="16" s="1"/>
  <c r="N97" i="10"/>
  <c r="AY98" i="16" s="1"/>
  <c r="N98" i="10"/>
  <c r="AY99" i="16" s="1"/>
  <c r="N99" i="10"/>
  <c r="AY100" i="16" s="1"/>
  <c r="N100" i="10"/>
  <c r="AY101" i="16" s="1"/>
  <c r="N101" i="10"/>
  <c r="AY102" i="16" s="1"/>
  <c r="N102" i="10"/>
  <c r="AY103" i="16" s="1"/>
  <c r="N103" i="10"/>
  <c r="AY104" i="16" s="1"/>
  <c r="N104" i="10"/>
  <c r="AY105" i="16" s="1"/>
  <c r="N105" i="10"/>
  <c r="AY106" i="16" s="1"/>
  <c r="N106" i="10"/>
  <c r="AY107" i="16" s="1"/>
  <c r="N107" i="10"/>
  <c r="AY108" i="16" s="1"/>
  <c r="N108" i="10"/>
  <c r="AY109" i="16" s="1"/>
  <c r="N109" i="10"/>
  <c r="AY110" i="16" s="1"/>
  <c r="N110" i="10"/>
  <c r="AY111" i="16" s="1"/>
  <c r="N111" i="10"/>
  <c r="AY112" i="16" s="1"/>
  <c r="N112" i="10"/>
  <c r="AY113" i="16" s="1"/>
  <c r="N113" i="10"/>
  <c r="AY114" i="16" s="1"/>
  <c r="N114" i="10"/>
  <c r="AY115" i="16" s="1"/>
  <c r="N115" i="10"/>
  <c r="AY116" i="16" s="1"/>
  <c r="N116" i="10"/>
  <c r="AY117" i="16" s="1"/>
  <c r="N117" i="10"/>
  <c r="AY118" i="16" s="1"/>
  <c r="N118" i="10"/>
  <c r="AY119" i="16" s="1"/>
  <c r="N119" i="10"/>
  <c r="AY120" i="16" s="1"/>
  <c r="N120" i="10"/>
  <c r="AY121" i="16" s="1"/>
  <c r="N121" i="10"/>
  <c r="AY122" i="16" s="1"/>
  <c r="N122" i="10"/>
  <c r="AY123" i="16" s="1"/>
  <c r="N123" i="10"/>
  <c r="AY124" i="16" s="1"/>
  <c r="N124" i="10"/>
  <c r="AY125" i="16" s="1"/>
  <c r="N125" i="10"/>
  <c r="AY126" i="16" s="1"/>
  <c r="N126" i="10"/>
  <c r="AY127" i="16" s="1"/>
  <c r="N127" i="10"/>
  <c r="AY128" i="16" s="1"/>
  <c r="N128" i="10"/>
  <c r="AY129" i="16" s="1"/>
  <c r="N129" i="10"/>
  <c r="AY130" i="16" s="1"/>
  <c r="N130" i="10"/>
  <c r="AY131" i="16" s="1"/>
  <c r="N131" i="10"/>
  <c r="AY132" i="16" s="1"/>
  <c r="N132" i="10"/>
  <c r="AY133" i="16" s="1"/>
  <c r="N133" i="10"/>
  <c r="AY134" i="16" s="1"/>
  <c r="N134" i="10"/>
  <c r="AY135" i="16"/>
  <c r="N135" i="10"/>
  <c r="AY136" i="16" s="1"/>
  <c r="N136" i="10"/>
  <c r="AY137" i="16" s="1"/>
  <c r="N137" i="10"/>
  <c r="AY138" i="16" s="1"/>
  <c r="N138" i="10"/>
  <c r="AY139" i="16"/>
  <c r="N139" i="10"/>
  <c r="AY140" i="16" s="1"/>
  <c r="N140" i="10"/>
  <c r="AY141" i="16" s="1"/>
  <c r="N141" i="10"/>
  <c r="AY142" i="16" s="1"/>
  <c r="N142" i="10"/>
  <c r="AY143" i="16" s="1"/>
  <c r="N143" i="10"/>
  <c r="AY144" i="16" s="1"/>
  <c r="N144" i="10"/>
  <c r="AY145" i="16" s="1"/>
  <c r="N145" i="10"/>
  <c r="AY146" i="16" s="1"/>
  <c r="N146" i="10"/>
  <c r="AY147" i="16" s="1"/>
  <c r="N147" i="10"/>
  <c r="AY148" i="16" s="1"/>
  <c r="N148" i="10"/>
  <c r="AY149" i="16" s="1"/>
  <c r="N149" i="10"/>
  <c r="AY150" i="16" s="1"/>
  <c r="N150" i="10"/>
  <c r="AY151" i="16" s="1"/>
  <c r="N151" i="10"/>
  <c r="AY152" i="16" s="1"/>
  <c r="N152" i="10"/>
  <c r="AY153" i="16" s="1"/>
  <c r="N153" i="10"/>
  <c r="N154" i="10"/>
  <c r="AY155" i="16" s="1"/>
  <c r="N155" i="10"/>
  <c r="AY156" i="16" s="1"/>
  <c r="N156" i="10"/>
  <c r="AY157" i="16" s="1"/>
  <c r="N157" i="10"/>
  <c r="AY158" i="16" s="1"/>
  <c r="N158" i="10"/>
  <c r="AY159" i="16" s="1"/>
  <c r="N159" i="10"/>
  <c r="AY160" i="16" s="1"/>
  <c r="N160" i="10"/>
  <c r="AY161" i="16" s="1"/>
  <c r="N161" i="10"/>
  <c r="AY162" i="16" s="1"/>
  <c r="N162" i="10"/>
  <c r="AY163" i="16" s="1"/>
  <c r="N163" i="10"/>
  <c r="AY164" i="16" s="1"/>
  <c r="N164" i="10"/>
  <c r="AY165" i="16" s="1"/>
  <c r="N165" i="10"/>
  <c r="AY166" i="16" s="1"/>
  <c r="N166" i="10"/>
  <c r="AY167" i="16" s="1"/>
  <c r="N167" i="10"/>
  <c r="AY168" i="16" s="1"/>
  <c r="N168" i="10"/>
  <c r="AY169" i="16" s="1"/>
  <c r="N169" i="10"/>
  <c r="AY170" i="16" s="1"/>
  <c r="N170" i="10"/>
  <c r="AY171" i="16" s="1"/>
  <c r="N171" i="10"/>
  <c r="AY172" i="16" s="1"/>
  <c r="N172" i="10"/>
  <c r="AY173" i="16"/>
  <c r="N173" i="10"/>
  <c r="N174" i="10"/>
  <c r="AY175" i="16" s="1"/>
  <c r="N175" i="10"/>
  <c r="AY176" i="16" s="1"/>
  <c r="N176" i="10"/>
  <c r="AY177" i="16" s="1"/>
  <c r="N177" i="10"/>
  <c r="AY178" i="16" s="1"/>
  <c r="N178" i="10"/>
  <c r="AY179" i="16" s="1"/>
  <c r="N179" i="10"/>
  <c r="AY180" i="16" s="1"/>
  <c r="N180" i="10"/>
  <c r="AY181" i="16" s="1"/>
  <c r="N181" i="10"/>
  <c r="AY182" i="16" s="1"/>
  <c r="N182" i="10"/>
  <c r="AY183" i="16" s="1"/>
  <c r="N183" i="10"/>
  <c r="AY184" i="16" s="1"/>
  <c r="N184" i="10"/>
  <c r="AY185" i="16" s="1"/>
  <c r="N185" i="10"/>
  <c r="AY186" i="16" s="1"/>
  <c r="N186" i="10"/>
  <c r="AY187" i="16" s="1"/>
  <c r="N187" i="10"/>
  <c r="AY188" i="16" s="1"/>
  <c r="N188" i="10"/>
  <c r="AY189" i="16" s="1"/>
  <c r="N189" i="10"/>
  <c r="AY190" i="16" s="1"/>
  <c r="N190" i="10"/>
  <c r="AY191" i="16" s="1"/>
  <c r="N191" i="10"/>
  <c r="AY192" i="16" s="1"/>
  <c r="N192" i="10"/>
  <c r="AY193" i="16" s="1"/>
  <c r="N193" i="10"/>
  <c r="AY194" i="16" s="1"/>
  <c r="N194" i="10"/>
  <c r="AY195" i="16" s="1"/>
  <c r="N195" i="10"/>
  <c r="AY196" i="16" s="1"/>
  <c r="N196" i="10"/>
  <c r="AY197" i="16" s="1"/>
  <c r="N197" i="10"/>
  <c r="AY198" i="16" s="1"/>
  <c r="N198" i="10"/>
  <c r="AY199" i="16" s="1"/>
  <c r="N199" i="10"/>
  <c r="AY200" i="16" s="1"/>
  <c r="N200" i="10"/>
  <c r="AY201" i="16" s="1"/>
  <c r="N201" i="10"/>
  <c r="AY202" i="16" s="1"/>
  <c r="N202" i="10"/>
  <c r="AY203" i="16" s="1"/>
  <c r="N203" i="10"/>
  <c r="N204" i="10"/>
  <c r="AY205" i="16" s="1"/>
  <c r="N205" i="10"/>
  <c r="AY206" i="16" s="1"/>
  <c r="N206" i="10"/>
  <c r="AY207" i="16" s="1"/>
  <c r="N207" i="10"/>
  <c r="AY208" i="16" s="1"/>
  <c r="N65" i="5"/>
  <c r="AJ66" i="16" s="1"/>
  <c r="BU66" i="16" s="1"/>
  <c r="N66" i="5"/>
  <c r="AJ67" i="16" s="1"/>
  <c r="BU67" i="16" s="1"/>
  <c r="N67" i="5"/>
  <c r="AJ68" i="16" s="1"/>
  <c r="BU68" i="16" s="1"/>
  <c r="N68" i="5"/>
  <c r="AJ69" i="16" s="1"/>
  <c r="BU69" i="16" s="1"/>
  <c r="N69" i="5"/>
  <c r="AJ70" i="16" s="1"/>
  <c r="BU70" i="16" s="1"/>
  <c r="N70" i="5"/>
  <c r="AJ71" i="16" s="1"/>
  <c r="BU71" i="16" s="1"/>
  <c r="N71" i="5"/>
  <c r="AJ72" i="16" s="1"/>
  <c r="BU72" i="16" s="1"/>
  <c r="N72" i="5"/>
  <c r="AJ73" i="16" s="1"/>
  <c r="BU73" i="16" s="1"/>
  <c r="N73" i="5"/>
  <c r="AJ74" i="16" s="1"/>
  <c r="BU74" i="16" s="1"/>
  <c r="N74" i="5"/>
  <c r="AJ75" i="16" s="1"/>
  <c r="BU75" i="16" s="1"/>
  <c r="N75" i="5"/>
  <c r="AJ76" i="16" s="1"/>
  <c r="BU76" i="16" s="1"/>
  <c r="N76" i="5"/>
  <c r="AJ77" i="16" s="1"/>
  <c r="BU77" i="16" s="1"/>
  <c r="N77" i="5"/>
  <c r="AJ78" i="16" s="1"/>
  <c r="BU78" i="16" s="1"/>
  <c r="N78" i="5"/>
  <c r="AJ79" i="16" s="1"/>
  <c r="BU79" i="16" s="1"/>
  <c r="N79" i="5"/>
  <c r="AJ80" i="16" s="1"/>
  <c r="BU80" i="16" s="1"/>
  <c r="N80" i="5"/>
  <c r="AJ81" i="16" s="1"/>
  <c r="BU81" i="16" s="1"/>
  <c r="N81" i="5"/>
  <c r="AJ82" i="16" s="1"/>
  <c r="BU82" i="16" s="1"/>
  <c r="N82" i="5"/>
  <c r="AJ83" i="16" s="1"/>
  <c r="BU83" i="16" s="1"/>
  <c r="N83" i="5"/>
  <c r="AJ84" i="16" s="1"/>
  <c r="BU84" i="16" s="1"/>
  <c r="N84" i="5"/>
  <c r="AJ85" i="16" s="1"/>
  <c r="BU85" i="16" s="1"/>
  <c r="N85" i="5"/>
  <c r="AJ86" i="16" s="1"/>
  <c r="BU86" i="16" s="1"/>
  <c r="N86" i="5"/>
  <c r="AJ87" i="16" s="1"/>
  <c r="BU87" i="16" s="1"/>
  <c r="N87" i="5"/>
  <c r="AJ88" i="16" s="1"/>
  <c r="BU88" i="16" s="1"/>
  <c r="N88" i="5"/>
  <c r="AJ89" i="16" s="1"/>
  <c r="BU89" i="16" s="1"/>
  <c r="N89" i="5"/>
  <c r="AJ90" i="16" s="1"/>
  <c r="BU90" i="16" s="1"/>
  <c r="N90" i="5"/>
  <c r="AJ91" i="16" s="1"/>
  <c r="BU91" i="16" s="1"/>
  <c r="N91" i="5"/>
  <c r="AJ92" i="16" s="1"/>
  <c r="BU92" i="16" s="1"/>
  <c r="N92" i="5"/>
  <c r="AJ93" i="16" s="1"/>
  <c r="BU93" i="16" s="1"/>
  <c r="N93" i="5"/>
  <c r="AJ94" i="16" s="1"/>
  <c r="BU94" i="16" s="1"/>
  <c r="N94" i="5"/>
  <c r="AJ95" i="16" s="1"/>
  <c r="BU95" i="16" s="1"/>
  <c r="N95" i="5"/>
  <c r="AJ96" i="16" s="1"/>
  <c r="BU96" i="16" s="1"/>
  <c r="N96" i="5"/>
  <c r="AJ97" i="16" s="1"/>
  <c r="BU97" i="16" s="1"/>
  <c r="N97" i="5"/>
  <c r="AJ98" i="16" s="1"/>
  <c r="BU98" i="16" s="1"/>
  <c r="N98" i="5"/>
  <c r="AJ99" i="16" s="1"/>
  <c r="BU99" i="16" s="1"/>
  <c r="N99" i="5"/>
  <c r="AJ100" i="16" s="1"/>
  <c r="BU100" i="16" s="1"/>
  <c r="N100" i="5"/>
  <c r="AJ101" i="16" s="1"/>
  <c r="BU101" i="16" s="1"/>
  <c r="N101" i="5"/>
  <c r="AJ102" i="16" s="1"/>
  <c r="BU102" i="16" s="1"/>
  <c r="N102" i="5"/>
  <c r="AJ103" i="16" s="1"/>
  <c r="BU103" i="16" s="1"/>
  <c r="N103" i="5"/>
  <c r="AJ104" i="16" s="1"/>
  <c r="BU104" i="16" s="1"/>
  <c r="N104" i="5"/>
  <c r="AJ105" i="16" s="1"/>
  <c r="BU105" i="16" s="1"/>
  <c r="N105" i="5"/>
  <c r="AJ106" i="16" s="1"/>
  <c r="BU106" i="16" s="1"/>
  <c r="N106" i="5"/>
  <c r="AJ107" i="16" s="1"/>
  <c r="BU107" i="16" s="1"/>
  <c r="N107" i="5"/>
  <c r="AJ108" i="16" s="1"/>
  <c r="BU108" i="16" s="1"/>
  <c r="N108" i="5"/>
  <c r="AJ109" i="16" s="1"/>
  <c r="BU109" i="16" s="1"/>
  <c r="N109" i="5"/>
  <c r="AJ110" i="16" s="1"/>
  <c r="BU110" i="16" s="1"/>
  <c r="N110" i="5"/>
  <c r="AJ111" i="16" s="1"/>
  <c r="BU111" i="16" s="1"/>
  <c r="N111" i="5"/>
  <c r="AJ112" i="16" s="1"/>
  <c r="BU112" i="16" s="1"/>
  <c r="N112" i="5"/>
  <c r="AJ113" i="16" s="1"/>
  <c r="BU113" i="16" s="1"/>
  <c r="N113" i="5"/>
  <c r="AJ114" i="16" s="1"/>
  <c r="BU114" i="16" s="1"/>
  <c r="N114" i="5"/>
  <c r="AJ115" i="16" s="1"/>
  <c r="BU115" i="16" s="1"/>
  <c r="N115" i="5"/>
  <c r="AJ116" i="16" s="1"/>
  <c r="BU116" i="16" s="1"/>
  <c r="N116" i="5"/>
  <c r="AJ117" i="16" s="1"/>
  <c r="BU117" i="16" s="1"/>
  <c r="N117" i="5"/>
  <c r="AJ118" i="16" s="1"/>
  <c r="BU118" i="16" s="1"/>
  <c r="N118" i="5"/>
  <c r="AJ119" i="16" s="1"/>
  <c r="BU119" i="16" s="1"/>
  <c r="N119" i="5"/>
  <c r="AJ120" i="16" s="1"/>
  <c r="BU120" i="16" s="1"/>
  <c r="N120" i="5"/>
  <c r="AJ121" i="16" s="1"/>
  <c r="BU121" i="16" s="1"/>
  <c r="N121" i="5"/>
  <c r="AJ122" i="16" s="1"/>
  <c r="BU122" i="16" s="1"/>
  <c r="N122" i="5"/>
  <c r="AJ123" i="16" s="1"/>
  <c r="BU123" i="16" s="1"/>
  <c r="N123" i="5"/>
  <c r="AJ124" i="16" s="1"/>
  <c r="BU124" i="16" s="1"/>
  <c r="N124" i="5"/>
  <c r="AJ125" i="16" s="1"/>
  <c r="BU125" i="16" s="1"/>
  <c r="N125" i="5"/>
  <c r="AJ126" i="16" s="1"/>
  <c r="BU126" i="16" s="1"/>
  <c r="N126" i="5"/>
  <c r="AJ127" i="16" s="1"/>
  <c r="BU127" i="16" s="1"/>
  <c r="N127" i="5"/>
  <c r="AJ128" i="16" s="1"/>
  <c r="BU128" i="16" s="1"/>
  <c r="N128" i="5"/>
  <c r="AJ129" i="16" s="1"/>
  <c r="BU129" i="16" s="1"/>
  <c r="N129" i="5"/>
  <c r="AJ130" i="16" s="1"/>
  <c r="BU130" i="16" s="1"/>
  <c r="N130" i="5"/>
  <c r="AJ131" i="16" s="1"/>
  <c r="BU131" i="16" s="1"/>
  <c r="N131" i="5"/>
  <c r="AJ132" i="16" s="1"/>
  <c r="BU132" i="16" s="1"/>
  <c r="N132" i="5"/>
  <c r="AJ133" i="16" s="1"/>
  <c r="BU133" i="16" s="1"/>
  <c r="N133" i="5"/>
  <c r="AJ134" i="16" s="1"/>
  <c r="BU134" i="16" s="1"/>
  <c r="N134" i="5"/>
  <c r="AJ135" i="16" s="1"/>
  <c r="BU135" i="16" s="1"/>
  <c r="N135" i="5"/>
  <c r="AJ136" i="16" s="1"/>
  <c r="BU136" i="16" s="1"/>
  <c r="N136" i="5"/>
  <c r="AJ137" i="16" s="1"/>
  <c r="BU137" i="16" s="1"/>
  <c r="N137" i="5"/>
  <c r="AJ138" i="16" s="1"/>
  <c r="BU138" i="16" s="1"/>
  <c r="N138" i="5"/>
  <c r="AJ139" i="16" s="1"/>
  <c r="BU139" i="16" s="1"/>
  <c r="N139" i="5"/>
  <c r="AJ140" i="16" s="1"/>
  <c r="BU140" i="16" s="1"/>
  <c r="N140" i="5"/>
  <c r="AJ141" i="16" s="1"/>
  <c r="BU141" i="16" s="1"/>
  <c r="N141" i="5"/>
  <c r="AJ142" i="16" s="1"/>
  <c r="BU142" i="16" s="1"/>
  <c r="N142" i="5"/>
  <c r="AJ143" i="16"/>
  <c r="BU143" i="16" s="1"/>
  <c r="N143" i="5"/>
  <c r="N144" i="5"/>
  <c r="AJ145" i="16" s="1"/>
  <c r="BU145" i="16" s="1"/>
  <c r="N145" i="5"/>
  <c r="AJ146" i="16" s="1"/>
  <c r="BU146" i="16" s="1"/>
  <c r="N146" i="5"/>
  <c r="AJ147" i="16" s="1"/>
  <c r="BU147" i="16" s="1"/>
  <c r="N147" i="5"/>
  <c r="AJ148" i="16" s="1"/>
  <c r="BU148" i="16" s="1"/>
  <c r="N148" i="5"/>
  <c r="AJ149" i="16" s="1"/>
  <c r="BU149" i="16" s="1"/>
  <c r="N149" i="5"/>
  <c r="AJ150" i="16" s="1"/>
  <c r="BU150" i="16" s="1"/>
  <c r="N150" i="5"/>
  <c r="AJ151" i="16" s="1"/>
  <c r="BU151" i="16" s="1"/>
  <c r="N151" i="5"/>
  <c r="AJ152" i="16" s="1"/>
  <c r="BU152" i="16" s="1"/>
  <c r="N152" i="5"/>
  <c r="AJ153" i="16" s="1"/>
  <c r="BU153" i="16" s="1"/>
  <c r="N153" i="5"/>
  <c r="AJ154" i="16" s="1"/>
  <c r="BU154" i="16" s="1"/>
  <c r="N154" i="5"/>
  <c r="AJ155" i="16" s="1"/>
  <c r="BU155" i="16" s="1"/>
  <c r="N155" i="5"/>
  <c r="AJ156" i="16" s="1"/>
  <c r="BU156" i="16" s="1"/>
  <c r="N156" i="5"/>
  <c r="AJ157" i="16" s="1"/>
  <c r="BU157" i="16" s="1"/>
  <c r="N157" i="5"/>
  <c r="AJ158" i="16" s="1"/>
  <c r="BU158" i="16" s="1"/>
  <c r="N158" i="5"/>
  <c r="AJ159" i="16" s="1"/>
  <c r="BU159" i="16" s="1"/>
  <c r="N159" i="5"/>
  <c r="AJ160" i="16" s="1"/>
  <c r="BU160" i="16" s="1"/>
  <c r="N160" i="5"/>
  <c r="AJ161" i="16" s="1"/>
  <c r="BU161" i="16" s="1"/>
  <c r="N161" i="5"/>
  <c r="AJ162" i="16" s="1"/>
  <c r="BU162" i="16" s="1"/>
  <c r="N162" i="5"/>
  <c r="AJ163" i="16" s="1"/>
  <c r="BU163" i="16" s="1"/>
  <c r="N163" i="5"/>
  <c r="AJ164" i="16" s="1"/>
  <c r="BU164" i="16" s="1"/>
  <c r="N164" i="5"/>
  <c r="AJ165" i="16" s="1"/>
  <c r="BU165" i="16" s="1"/>
  <c r="N165" i="5"/>
  <c r="AJ166" i="16" s="1"/>
  <c r="BU166" i="16" s="1"/>
  <c r="N166" i="5"/>
  <c r="AJ167" i="16" s="1"/>
  <c r="BU167" i="16" s="1"/>
  <c r="N167" i="5"/>
  <c r="N168" i="5"/>
  <c r="AJ169" i="16" s="1"/>
  <c r="BU169" i="16" s="1"/>
  <c r="N169" i="5"/>
  <c r="AJ170" i="16" s="1"/>
  <c r="BU170" i="16" s="1"/>
  <c r="N170" i="5"/>
  <c r="AJ171" i="16" s="1"/>
  <c r="BU171" i="16" s="1"/>
  <c r="N171" i="5"/>
  <c r="AJ172" i="16" s="1"/>
  <c r="BU172" i="16" s="1"/>
  <c r="N172" i="5"/>
  <c r="AJ173" i="16" s="1"/>
  <c r="BU173" i="16" s="1"/>
  <c r="N173" i="5"/>
  <c r="AJ174" i="16" s="1"/>
  <c r="BU174" i="16" s="1"/>
  <c r="N174" i="5"/>
  <c r="AJ175" i="16" s="1"/>
  <c r="BU175" i="16" s="1"/>
  <c r="N175" i="5"/>
  <c r="AJ176" i="16" s="1"/>
  <c r="BU176" i="16" s="1"/>
  <c r="N176" i="5"/>
  <c r="AJ177" i="16" s="1"/>
  <c r="BU177" i="16" s="1"/>
  <c r="N177" i="5"/>
  <c r="AJ178" i="16" s="1"/>
  <c r="BU178" i="16" s="1"/>
  <c r="N178" i="5"/>
  <c r="AJ179" i="16" s="1"/>
  <c r="BU179" i="16" s="1"/>
  <c r="N179" i="5"/>
  <c r="AJ180" i="16" s="1"/>
  <c r="BU180" i="16" s="1"/>
  <c r="N180" i="5"/>
  <c r="AJ181" i="16" s="1"/>
  <c r="BU181" i="16" s="1"/>
  <c r="N181" i="5"/>
  <c r="AJ182" i="16" s="1"/>
  <c r="BU182" i="16" s="1"/>
  <c r="N182" i="5"/>
  <c r="AJ183" i="16" s="1"/>
  <c r="BU183" i="16" s="1"/>
  <c r="N183" i="5"/>
  <c r="AJ184" i="16" s="1"/>
  <c r="BU184" i="16" s="1"/>
  <c r="N184" i="5"/>
  <c r="AJ185" i="16" s="1"/>
  <c r="BU185" i="16" s="1"/>
  <c r="N185" i="5"/>
  <c r="AJ186" i="16" s="1"/>
  <c r="BU186" i="16" s="1"/>
  <c r="N186" i="5"/>
  <c r="AJ187" i="16" s="1"/>
  <c r="BU187" i="16" s="1"/>
  <c r="N187" i="5"/>
  <c r="AJ188" i="16" s="1"/>
  <c r="BU188" i="16" s="1"/>
  <c r="N188" i="5"/>
  <c r="AJ189" i="16" s="1"/>
  <c r="BU189" i="16" s="1"/>
  <c r="N189" i="5"/>
  <c r="AJ190" i="16" s="1"/>
  <c r="BU190" i="16" s="1"/>
  <c r="N190" i="5"/>
  <c r="AJ191" i="16" s="1"/>
  <c r="BU191" i="16" s="1"/>
  <c r="N191" i="5"/>
  <c r="N192" i="5"/>
  <c r="AJ193" i="16" s="1"/>
  <c r="BU193" i="16" s="1"/>
  <c r="N193" i="5"/>
  <c r="AJ194" i="16" s="1"/>
  <c r="BU194" i="16" s="1"/>
  <c r="N194" i="5"/>
  <c r="AJ195" i="16" s="1"/>
  <c r="BU195" i="16" s="1"/>
  <c r="N195" i="5"/>
  <c r="N196" i="5"/>
  <c r="AJ197" i="16" s="1"/>
  <c r="BU197" i="16" s="1"/>
  <c r="N197" i="5"/>
  <c r="AJ198" i="16" s="1"/>
  <c r="BU198" i="16" s="1"/>
  <c r="N198" i="5"/>
  <c r="AJ199" i="16" s="1"/>
  <c r="BU199" i="16" s="1"/>
  <c r="N199" i="5"/>
  <c r="N200" i="5"/>
  <c r="AJ201" i="16" s="1"/>
  <c r="BU201" i="16" s="1"/>
  <c r="N201" i="5"/>
  <c r="AJ202" i="16" s="1"/>
  <c r="BU202" i="16" s="1"/>
  <c r="N202" i="5"/>
  <c r="AJ203" i="16" s="1"/>
  <c r="BU203" i="16" s="1"/>
  <c r="N203" i="5"/>
  <c r="AJ204" i="16" s="1"/>
  <c r="BU204" i="16" s="1"/>
  <c r="N204" i="5"/>
  <c r="AJ205" i="16" s="1"/>
  <c r="BU205" i="16" s="1"/>
  <c r="N205" i="5"/>
  <c r="AJ206" i="16" s="1"/>
  <c r="BU206" i="16" s="1"/>
  <c r="N206" i="5"/>
  <c r="AJ207" i="16" s="1"/>
  <c r="BU207" i="16" s="1"/>
  <c r="N207" i="5"/>
  <c r="AJ208" i="16" s="1"/>
  <c r="BU208" i="16" s="1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5" i="16"/>
  <c r="I146" i="16"/>
  <c r="I147" i="16"/>
  <c r="I149" i="16"/>
  <c r="I150" i="16"/>
  <c r="I151" i="16"/>
  <c r="I153" i="16"/>
  <c r="I154" i="16"/>
  <c r="I155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3" i="16"/>
  <c r="I174" i="16"/>
  <c r="I175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3" i="16"/>
  <c r="I194" i="16"/>
  <c r="I195" i="16"/>
  <c r="I197" i="16"/>
  <c r="I198" i="16"/>
  <c r="I199" i="16"/>
  <c r="I200" i="16"/>
  <c r="I201" i="16"/>
  <c r="I202" i="16"/>
  <c r="I203" i="16"/>
  <c r="I204" i="16"/>
  <c r="I205" i="16"/>
  <c r="I206" i="16"/>
  <c r="I207" i="16"/>
  <c r="H131" i="16"/>
  <c r="J131" i="16" s="1"/>
  <c r="H132" i="16"/>
  <c r="J132" i="16" s="1"/>
  <c r="H133" i="16"/>
  <c r="J133" i="16" s="1"/>
  <c r="H135" i="16"/>
  <c r="J135" i="16" s="1"/>
  <c r="H136" i="16"/>
  <c r="J136" i="16" s="1"/>
  <c r="H137" i="16"/>
  <c r="J137" i="16" s="1"/>
  <c r="H138" i="16"/>
  <c r="J138" i="16" s="1"/>
  <c r="H139" i="16"/>
  <c r="J139" i="16" s="1"/>
  <c r="H141" i="16"/>
  <c r="H143" i="16"/>
  <c r="J143" i="16" s="1"/>
  <c r="H144" i="16"/>
  <c r="J144" i="16" s="1"/>
  <c r="H145" i="16"/>
  <c r="H147" i="16"/>
  <c r="H148" i="16"/>
  <c r="J148" i="16" s="1"/>
  <c r="H149" i="16"/>
  <c r="J149" i="16" s="1"/>
  <c r="H153" i="16"/>
  <c r="H154" i="16"/>
  <c r="J154" i="16" s="1"/>
  <c r="H156" i="16"/>
  <c r="J156" i="16" s="1"/>
  <c r="H157" i="16"/>
  <c r="J157" i="16" s="1"/>
  <c r="H158" i="16"/>
  <c r="H159" i="16"/>
  <c r="J159" i="16" s="1"/>
  <c r="H161" i="16"/>
  <c r="J161" i="16" s="1"/>
  <c r="H162" i="16"/>
  <c r="J162" i="16" s="1"/>
  <c r="H163" i="16"/>
  <c r="J163" i="16" s="1"/>
  <c r="H165" i="16"/>
  <c r="H166" i="16"/>
  <c r="H167" i="16"/>
  <c r="J167" i="16" s="1"/>
  <c r="H169" i="16"/>
  <c r="H170" i="16"/>
  <c r="H171" i="16"/>
  <c r="J171" i="16" s="1"/>
  <c r="H172" i="16"/>
  <c r="H173" i="16"/>
  <c r="H175" i="16"/>
  <c r="H177" i="16"/>
  <c r="J177" i="16" s="1"/>
  <c r="H181" i="16"/>
  <c r="J181" i="16" s="1"/>
  <c r="H183" i="16"/>
  <c r="H185" i="16"/>
  <c r="J185" i="16" s="1"/>
  <c r="H186" i="16"/>
  <c r="J186" i="16" s="1"/>
  <c r="H187" i="16"/>
  <c r="J187" i="16" s="1"/>
  <c r="H189" i="16"/>
  <c r="J189" i="16" s="1"/>
  <c r="H191" i="16"/>
  <c r="H193" i="16"/>
  <c r="H195" i="16"/>
  <c r="J195" i="16" s="1"/>
  <c r="H197" i="16"/>
  <c r="H198" i="16"/>
  <c r="H199" i="16"/>
  <c r="J199" i="16" s="1"/>
  <c r="H201" i="16"/>
  <c r="J201" i="16" s="1"/>
  <c r="H205" i="16"/>
  <c r="H207" i="16"/>
  <c r="J207" i="16" s="1"/>
  <c r="H208" i="16"/>
  <c r="K115" i="7"/>
  <c r="AO116" i="16" s="1"/>
  <c r="AQ116" i="16" s="1"/>
  <c r="K123" i="10"/>
  <c r="AX124" i="16" s="1"/>
  <c r="H130" i="16"/>
  <c r="AG130" i="16"/>
  <c r="BR130" i="16" s="1"/>
  <c r="AM130" i="16"/>
  <c r="AS130" i="16"/>
  <c r="AG131" i="16"/>
  <c r="BR131" i="16" s="1"/>
  <c r="AM131" i="16"/>
  <c r="AS131" i="16"/>
  <c r="AG132" i="16"/>
  <c r="BR132" i="16" s="1"/>
  <c r="AM132" i="16"/>
  <c r="AS132" i="16"/>
  <c r="AG133" i="16"/>
  <c r="BR133" i="16" s="1"/>
  <c r="AM133" i="16"/>
  <c r="AS133" i="16"/>
  <c r="H134" i="16"/>
  <c r="AG134" i="16"/>
  <c r="BR134" i="16" s="1"/>
  <c r="AM134" i="16"/>
  <c r="AS134" i="16"/>
  <c r="AG135" i="16"/>
  <c r="BR135" i="16" s="1"/>
  <c r="AM135" i="16"/>
  <c r="AS135" i="16"/>
  <c r="AG136" i="16"/>
  <c r="BR136" i="16" s="1"/>
  <c r="AM136" i="16"/>
  <c r="AS136" i="16"/>
  <c r="AG137" i="16"/>
  <c r="BR137" i="16" s="1"/>
  <c r="AM137" i="16"/>
  <c r="AS137" i="16"/>
  <c r="AG138" i="16"/>
  <c r="BR138" i="16" s="1"/>
  <c r="AM138" i="16"/>
  <c r="AS138" i="16"/>
  <c r="AG139" i="16"/>
  <c r="BR139" i="16" s="1"/>
  <c r="AM139" i="16"/>
  <c r="AS139" i="16"/>
  <c r="H140" i="16"/>
  <c r="J140" i="16" s="1"/>
  <c r="AG140" i="16"/>
  <c r="BR140" i="16" s="1"/>
  <c r="AM140" i="16"/>
  <c r="K139" i="7"/>
  <c r="AO140" i="16" s="1"/>
  <c r="AQ140" i="16" s="1"/>
  <c r="AS140" i="16"/>
  <c r="AG141" i="16"/>
  <c r="BR141" i="16" s="1"/>
  <c r="AM141" i="16"/>
  <c r="AS141" i="16"/>
  <c r="H142" i="16"/>
  <c r="AG142" i="16"/>
  <c r="BR142" i="16" s="1"/>
  <c r="AM142" i="16"/>
  <c r="AS142" i="16"/>
  <c r="AG143" i="16"/>
  <c r="BR143" i="16" s="1"/>
  <c r="AM143" i="16"/>
  <c r="AS143" i="16"/>
  <c r="I144" i="16"/>
  <c r="AG144" i="16"/>
  <c r="BR144" i="16" s="1"/>
  <c r="AJ144" i="16"/>
  <c r="BU144" i="16" s="1"/>
  <c r="AM144" i="16"/>
  <c r="AS144" i="16"/>
  <c r="AG145" i="16"/>
  <c r="BR145" i="16" s="1"/>
  <c r="AM145" i="16"/>
  <c r="AS145" i="16"/>
  <c r="H146" i="16"/>
  <c r="AG146" i="16"/>
  <c r="BR146" i="16" s="1"/>
  <c r="AM146" i="16"/>
  <c r="AS146" i="16"/>
  <c r="AG147" i="16"/>
  <c r="BR147" i="16" s="1"/>
  <c r="AM147" i="16"/>
  <c r="AS147" i="16"/>
  <c r="I148" i="16"/>
  <c r="AG148" i="16"/>
  <c r="BR148" i="16" s="1"/>
  <c r="AM148" i="16"/>
  <c r="AS148" i="16"/>
  <c r="AG149" i="16"/>
  <c r="BR149" i="16" s="1"/>
  <c r="AM149" i="16"/>
  <c r="AS149" i="16"/>
  <c r="H150" i="16"/>
  <c r="J150" i="16" s="1"/>
  <c r="AG150" i="16"/>
  <c r="BR150" i="16" s="1"/>
  <c r="AM150" i="16"/>
  <c r="AS150" i="16"/>
  <c r="AU150" i="16"/>
  <c r="AW150" i="16" s="1"/>
  <c r="H151" i="16"/>
  <c r="AG151" i="16"/>
  <c r="BR151" i="16" s="1"/>
  <c r="AM151" i="16"/>
  <c r="AS151" i="16"/>
  <c r="H152" i="16"/>
  <c r="I152" i="16"/>
  <c r="AG152" i="16"/>
  <c r="BR152" i="16" s="1"/>
  <c r="AM152" i="16"/>
  <c r="AS152" i="16"/>
  <c r="AG153" i="16"/>
  <c r="BR153" i="16" s="1"/>
  <c r="AM153" i="16"/>
  <c r="AS153" i="16"/>
  <c r="AG154" i="16"/>
  <c r="BR154" i="16" s="1"/>
  <c r="AM154" i="16"/>
  <c r="AS154" i="16"/>
  <c r="AY154" i="16"/>
  <c r="H155" i="16"/>
  <c r="J155" i="16" s="1"/>
  <c r="AG155" i="16"/>
  <c r="BR155" i="16" s="1"/>
  <c r="AM155" i="16"/>
  <c r="AS155" i="16"/>
  <c r="I156" i="16"/>
  <c r="AG156" i="16"/>
  <c r="BR156" i="16" s="1"/>
  <c r="AM156" i="16"/>
  <c r="AS156" i="16"/>
  <c r="AG157" i="16"/>
  <c r="BR157" i="16" s="1"/>
  <c r="AM157" i="16"/>
  <c r="AS157" i="16"/>
  <c r="AU157" i="16"/>
  <c r="AW157" i="16" s="1"/>
  <c r="AG158" i="16"/>
  <c r="BR158" i="16" s="1"/>
  <c r="AM158" i="16"/>
  <c r="AS158" i="16"/>
  <c r="AG159" i="16"/>
  <c r="BR159" i="16" s="1"/>
  <c r="AM159" i="16"/>
  <c r="AS159" i="16"/>
  <c r="H160" i="16"/>
  <c r="J160" i="16" s="1"/>
  <c r="AG160" i="16"/>
  <c r="BR160" i="16" s="1"/>
  <c r="AM160" i="16"/>
  <c r="AS160" i="16"/>
  <c r="AG161" i="16"/>
  <c r="BR161" i="16" s="1"/>
  <c r="AM161" i="16"/>
  <c r="AS161" i="16"/>
  <c r="AG162" i="16"/>
  <c r="BR162" i="16" s="1"/>
  <c r="AM162" i="16"/>
  <c r="AS162" i="16"/>
  <c r="AG163" i="16"/>
  <c r="BR163" i="16" s="1"/>
  <c r="AM163" i="16"/>
  <c r="AS163" i="16"/>
  <c r="H164" i="16"/>
  <c r="J164" i="16" s="1"/>
  <c r="AG164" i="16"/>
  <c r="BR164" i="16" s="1"/>
  <c r="AM164" i="16"/>
  <c r="AS164" i="16"/>
  <c r="AG165" i="16"/>
  <c r="BR165" i="16" s="1"/>
  <c r="AM165" i="16"/>
  <c r="AS165" i="16"/>
  <c r="AG166" i="16"/>
  <c r="BR166" i="16" s="1"/>
  <c r="AM166" i="16"/>
  <c r="AS166" i="16"/>
  <c r="AG167" i="16"/>
  <c r="BR167" i="16" s="1"/>
  <c r="AM167" i="16"/>
  <c r="AS167" i="16"/>
  <c r="H168" i="16"/>
  <c r="J168" i="16" s="1"/>
  <c r="AG168" i="16"/>
  <c r="BR168" i="16" s="1"/>
  <c r="AJ168" i="16"/>
  <c r="BU168" i="16" s="1"/>
  <c r="AM168" i="16"/>
  <c r="AS168" i="16"/>
  <c r="AG169" i="16"/>
  <c r="BR169" i="16" s="1"/>
  <c r="AM169" i="16"/>
  <c r="AS169" i="16"/>
  <c r="AG170" i="16"/>
  <c r="BR170" i="16" s="1"/>
  <c r="AM170" i="16"/>
  <c r="AS170" i="16"/>
  <c r="AG171" i="16"/>
  <c r="BR171" i="16" s="1"/>
  <c r="AM171" i="16"/>
  <c r="AS171" i="16"/>
  <c r="I172" i="16"/>
  <c r="AG172" i="16"/>
  <c r="BR172" i="16" s="1"/>
  <c r="AM172" i="16"/>
  <c r="AS172" i="16"/>
  <c r="AG173" i="16"/>
  <c r="BR173" i="16" s="1"/>
  <c r="AM173" i="16"/>
  <c r="AS173" i="16"/>
  <c r="K172" i="10"/>
  <c r="AX173" i="16" s="1"/>
  <c r="H174" i="16"/>
  <c r="J174" i="16" s="1"/>
  <c r="AG174" i="16"/>
  <c r="BR174" i="16" s="1"/>
  <c r="AM174" i="16"/>
  <c r="AS174" i="16"/>
  <c r="AY174" i="16"/>
  <c r="AG175" i="16"/>
  <c r="BR175" i="16" s="1"/>
  <c r="AM175" i="16"/>
  <c r="AS175" i="16"/>
  <c r="H176" i="16"/>
  <c r="J176" i="16" s="1"/>
  <c r="I176" i="16"/>
  <c r="AG176" i="16"/>
  <c r="BR176" i="16" s="1"/>
  <c r="AM176" i="16"/>
  <c r="AS176" i="16"/>
  <c r="AG177" i="16"/>
  <c r="BR177" i="16" s="1"/>
  <c r="AM177" i="16"/>
  <c r="AS177" i="16"/>
  <c r="K176" i="10"/>
  <c r="AX177" i="16" s="1"/>
  <c r="AZ177" i="16" s="1"/>
  <c r="H178" i="16"/>
  <c r="J178" i="16" s="1"/>
  <c r="AG178" i="16"/>
  <c r="BR178" i="16" s="1"/>
  <c r="AM178" i="16"/>
  <c r="AS178" i="16"/>
  <c r="H179" i="16"/>
  <c r="AG179" i="16"/>
  <c r="BR179" i="16" s="1"/>
  <c r="AM179" i="16"/>
  <c r="AS179" i="16"/>
  <c r="H180" i="16"/>
  <c r="AG180" i="16"/>
  <c r="BR180" i="16" s="1"/>
  <c r="AM180" i="16"/>
  <c r="AS180" i="16"/>
  <c r="AG181" i="16"/>
  <c r="BR181" i="16" s="1"/>
  <c r="AM181" i="16"/>
  <c r="AS181" i="16"/>
  <c r="H182" i="16"/>
  <c r="J182" i="16" s="1"/>
  <c r="AG182" i="16"/>
  <c r="BR182" i="16" s="1"/>
  <c r="AM182" i="16"/>
  <c r="AS182" i="16"/>
  <c r="AG183" i="16"/>
  <c r="BR183" i="16" s="1"/>
  <c r="AM183" i="16"/>
  <c r="AS183" i="16"/>
  <c r="H184" i="16"/>
  <c r="AG184" i="16"/>
  <c r="BR184" i="16" s="1"/>
  <c r="AM184" i="16"/>
  <c r="AS184" i="16"/>
  <c r="AG185" i="16"/>
  <c r="BR185" i="16" s="1"/>
  <c r="AM185" i="16"/>
  <c r="AS185" i="16"/>
  <c r="K184" i="10"/>
  <c r="AX185" i="16" s="1"/>
  <c r="AG186" i="16"/>
  <c r="BR186" i="16" s="1"/>
  <c r="AM186" i="16"/>
  <c r="AS186" i="16"/>
  <c r="AG187" i="16"/>
  <c r="BR187" i="16" s="1"/>
  <c r="AM187" i="16"/>
  <c r="AS187" i="16"/>
  <c r="H188" i="16"/>
  <c r="AG188" i="16"/>
  <c r="BR188" i="16" s="1"/>
  <c r="AM188" i="16"/>
  <c r="AS188" i="16"/>
  <c r="AG189" i="16"/>
  <c r="BR189" i="16" s="1"/>
  <c r="AM189" i="16"/>
  <c r="AS189" i="16"/>
  <c r="H190" i="16"/>
  <c r="J190" i="16" s="1"/>
  <c r="AG190" i="16"/>
  <c r="BR190" i="16" s="1"/>
  <c r="AM190" i="16"/>
  <c r="AS190" i="16"/>
  <c r="AG191" i="16"/>
  <c r="BR191" i="16" s="1"/>
  <c r="AM191" i="16"/>
  <c r="AS191" i="16"/>
  <c r="H192" i="16"/>
  <c r="I192" i="16"/>
  <c r="AG192" i="16"/>
  <c r="BR192" i="16" s="1"/>
  <c r="AJ192" i="16"/>
  <c r="BU192" i="16" s="1"/>
  <c r="AM192" i="16"/>
  <c r="AS192" i="16"/>
  <c r="AG193" i="16"/>
  <c r="BR193" i="16" s="1"/>
  <c r="AM193" i="16"/>
  <c r="AS193" i="16"/>
  <c r="H194" i="16"/>
  <c r="J194" i="16" s="1"/>
  <c r="AG194" i="16"/>
  <c r="BR194" i="16" s="1"/>
  <c r="AM194" i="16"/>
  <c r="AS194" i="16"/>
  <c r="AG195" i="16"/>
  <c r="BR195" i="16" s="1"/>
  <c r="AM195" i="16"/>
  <c r="AS195" i="16"/>
  <c r="H196" i="16"/>
  <c r="I196" i="16"/>
  <c r="AG196" i="16"/>
  <c r="BR196" i="16" s="1"/>
  <c r="AJ196" i="16"/>
  <c r="BU196" i="16" s="1"/>
  <c r="AM196" i="16"/>
  <c r="AS196" i="16"/>
  <c r="AG197" i="16"/>
  <c r="BR197" i="16" s="1"/>
  <c r="AM197" i="16"/>
  <c r="AS197" i="16"/>
  <c r="AG198" i="16"/>
  <c r="BR198" i="16" s="1"/>
  <c r="AM198" i="16"/>
  <c r="AS198" i="16"/>
  <c r="AG199" i="16"/>
  <c r="BR199" i="16" s="1"/>
  <c r="AM199" i="16"/>
  <c r="AS199" i="16"/>
  <c r="H200" i="16"/>
  <c r="J200" i="16" s="1"/>
  <c r="AG200" i="16"/>
  <c r="BR200" i="16" s="1"/>
  <c r="AJ200" i="16"/>
  <c r="BU200" i="16" s="1"/>
  <c r="AM200" i="16"/>
  <c r="AS200" i="16"/>
  <c r="AG201" i="16"/>
  <c r="BR201" i="16" s="1"/>
  <c r="AM201" i="16"/>
  <c r="AS201" i="16"/>
  <c r="K200" i="10"/>
  <c r="AX201" i="16" s="1"/>
  <c r="H202" i="16"/>
  <c r="AG202" i="16"/>
  <c r="BR202" i="16" s="1"/>
  <c r="AM202" i="16"/>
  <c r="AS202" i="16"/>
  <c r="AU202" i="16"/>
  <c r="AW202" i="16" s="1"/>
  <c r="H203" i="16"/>
  <c r="J203" i="16" s="1"/>
  <c r="AG203" i="16"/>
  <c r="BR203" i="16" s="1"/>
  <c r="AM203" i="16"/>
  <c r="AS203" i="16"/>
  <c r="H204" i="16"/>
  <c r="J204" i="16" s="1"/>
  <c r="AG204" i="16"/>
  <c r="BR204" i="16" s="1"/>
  <c r="AM204" i="16"/>
  <c r="AS204" i="16"/>
  <c r="AY204" i="16"/>
  <c r="AG205" i="16"/>
  <c r="BR205" i="16" s="1"/>
  <c r="AM205" i="16"/>
  <c r="AS205" i="16"/>
  <c r="K204" i="10"/>
  <c r="AX205" i="16" s="1"/>
  <c r="AZ205" i="16" s="1"/>
  <c r="H206" i="16"/>
  <c r="AG206" i="16"/>
  <c r="BR206" i="16" s="1"/>
  <c r="AM206" i="16"/>
  <c r="AS206" i="16"/>
  <c r="AG207" i="16"/>
  <c r="BR207" i="16" s="1"/>
  <c r="AM207" i="16"/>
  <c r="AS207" i="16"/>
  <c r="I208" i="16"/>
  <c r="AG208" i="16"/>
  <c r="BR208" i="16" s="1"/>
  <c r="AM208" i="16"/>
  <c r="K207" i="8"/>
  <c r="AR208" i="16" s="1"/>
  <c r="AS208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74" i="16"/>
  <c r="A75" i="16"/>
  <c r="A76" i="16"/>
  <c r="A77" i="16"/>
  <c r="K207" i="10"/>
  <c r="AX208" i="16" s="1"/>
  <c r="AZ208" i="16" s="1"/>
  <c r="K206" i="10"/>
  <c r="AX207" i="16" s="1"/>
  <c r="AZ207" i="16" s="1"/>
  <c r="K205" i="10"/>
  <c r="AX206" i="16" s="1"/>
  <c r="AZ206" i="16" s="1"/>
  <c r="K203" i="10"/>
  <c r="AX204" i="16" s="1"/>
  <c r="K202" i="10"/>
  <c r="AX203" i="16" s="1"/>
  <c r="AZ203" i="16" s="1"/>
  <c r="K201" i="10"/>
  <c r="AX202" i="16" s="1"/>
  <c r="AZ202" i="16" s="1"/>
  <c r="K199" i="10"/>
  <c r="AX200" i="16" s="1"/>
  <c r="AZ200" i="16" s="1"/>
  <c r="K198" i="10"/>
  <c r="AX199" i="16" s="1"/>
  <c r="AZ199" i="16" s="1"/>
  <c r="K197" i="10"/>
  <c r="AX198" i="16" s="1"/>
  <c r="AZ198" i="16" s="1"/>
  <c r="K196" i="10"/>
  <c r="AX197" i="16" s="1"/>
  <c r="K195" i="10"/>
  <c r="AX196" i="16" s="1"/>
  <c r="AZ196" i="16" s="1"/>
  <c r="K194" i="10"/>
  <c r="AX195" i="16" s="1"/>
  <c r="AZ195" i="16" s="1"/>
  <c r="K193" i="10"/>
  <c r="AX194" i="16" s="1"/>
  <c r="AZ194" i="16" s="1"/>
  <c r="K192" i="10"/>
  <c r="AX193" i="16" s="1"/>
  <c r="K191" i="10"/>
  <c r="AX192" i="16" s="1"/>
  <c r="AZ192" i="16" s="1"/>
  <c r="K190" i="10"/>
  <c r="AX191" i="16" s="1"/>
  <c r="AZ191" i="16" s="1"/>
  <c r="K189" i="10"/>
  <c r="AX190" i="16" s="1"/>
  <c r="AZ190" i="16" s="1"/>
  <c r="K188" i="10"/>
  <c r="AX189" i="16" s="1"/>
  <c r="K187" i="10"/>
  <c r="AX188" i="16" s="1"/>
  <c r="AZ188" i="16" s="1"/>
  <c r="K186" i="10"/>
  <c r="AX187" i="16" s="1"/>
  <c r="AZ187" i="16" s="1"/>
  <c r="K185" i="10"/>
  <c r="AX186" i="16" s="1"/>
  <c r="AZ186" i="16" s="1"/>
  <c r="K183" i="10"/>
  <c r="AX184" i="16" s="1"/>
  <c r="AZ184" i="16" s="1"/>
  <c r="K182" i="10"/>
  <c r="AX183" i="16" s="1"/>
  <c r="AZ183" i="16" s="1"/>
  <c r="K181" i="10"/>
  <c r="AX182" i="16" s="1"/>
  <c r="AZ182" i="16" s="1"/>
  <c r="K180" i="10"/>
  <c r="AX181" i="16" s="1"/>
  <c r="AZ181" i="16" s="1"/>
  <c r="K179" i="10"/>
  <c r="AX180" i="16" s="1"/>
  <c r="AZ180" i="16" s="1"/>
  <c r="K178" i="10"/>
  <c r="AX179" i="16" s="1"/>
  <c r="AZ179" i="16" s="1"/>
  <c r="K177" i="10"/>
  <c r="AX178" i="16" s="1"/>
  <c r="AZ178" i="16" s="1"/>
  <c r="K175" i="10"/>
  <c r="AX176" i="16" s="1"/>
  <c r="AZ176" i="16" s="1"/>
  <c r="K174" i="10"/>
  <c r="AX175" i="16" s="1"/>
  <c r="AZ175" i="16" s="1"/>
  <c r="K173" i="10"/>
  <c r="AX174" i="16" s="1"/>
  <c r="K171" i="10"/>
  <c r="AX172" i="16" s="1"/>
  <c r="AZ172" i="16" s="1"/>
  <c r="K170" i="10"/>
  <c r="AX171" i="16" s="1"/>
  <c r="AZ171" i="16" s="1"/>
  <c r="K169" i="10"/>
  <c r="AX170" i="16" s="1"/>
  <c r="K168" i="10"/>
  <c r="AX169" i="16" s="1"/>
  <c r="AZ169" i="16" s="1"/>
  <c r="K167" i="10"/>
  <c r="AX168" i="16" s="1"/>
  <c r="AZ168" i="16" s="1"/>
  <c r="K166" i="10"/>
  <c r="AX167" i="16" s="1"/>
  <c r="AZ167" i="16" s="1"/>
  <c r="K165" i="10"/>
  <c r="AX166" i="16" s="1"/>
  <c r="K164" i="10"/>
  <c r="AX165" i="16" s="1"/>
  <c r="AZ165" i="16" s="1"/>
  <c r="K163" i="10"/>
  <c r="AX164" i="16" s="1"/>
  <c r="AZ164" i="16" s="1"/>
  <c r="K162" i="10"/>
  <c r="AX163" i="16" s="1"/>
  <c r="AZ163" i="16" s="1"/>
  <c r="K161" i="10"/>
  <c r="AX162" i="16" s="1"/>
  <c r="K160" i="10"/>
  <c r="AX161" i="16" s="1"/>
  <c r="AZ161" i="16" s="1"/>
  <c r="K159" i="10"/>
  <c r="AX160" i="16" s="1"/>
  <c r="AZ160" i="16" s="1"/>
  <c r="K158" i="10"/>
  <c r="AX159" i="16" s="1"/>
  <c r="AZ159" i="16" s="1"/>
  <c r="K157" i="10"/>
  <c r="AX158" i="16" s="1"/>
  <c r="K156" i="10"/>
  <c r="AX157" i="16" s="1"/>
  <c r="AZ157" i="16" s="1"/>
  <c r="K155" i="10"/>
  <c r="AX156" i="16" s="1"/>
  <c r="AZ156" i="16" s="1"/>
  <c r="K154" i="10"/>
  <c r="AX155" i="16" s="1"/>
  <c r="AZ155" i="16" s="1"/>
  <c r="K153" i="10"/>
  <c r="AX154" i="16" s="1"/>
  <c r="K152" i="10"/>
  <c r="AX153" i="16" s="1"/>
  <c r="AZ153" i="16" s="1"/>
  <c r="K151" i="10"/>
  <c r="AX152" i="16" s="1"/>
  <c r="AZ152" i="16" s="1"/>
  <c r="K150" i="10"/>
  <c r="AX151" i="16" s="1"/>
  <c r="AZ151" i="16" s="1"/>
  <c r="K149" i="10"/>
  <c r="AX150" i="16" s="1"/>
  <c r="K148" i="10"/>
  <c r="AX149" i="16" s="1"/>
  <c r="AZ149" i="16" s="1"/>
  <c r="K147" i="10"/>
  <c r="AX148" i="16" s="1"/>
  <c r="AZ148" i="16" s="1"/>
  <c r="K146" i="10"/>
  <c r="AX147" i="16" s="1"/>
  <c r="AZ147" i="16" s="1"/>
  <c r="K145" i="10"/>
  <c r="AX146" i="16" s="1"/>
  <c r="K144" i="10"/>
  <c r="AX145" i="16" s="1"/>
  <c r="AZ145" i="16" s="1"/>
  <c r="K143" i="10"/>
  <c r="AX144" i="16" s="1"/>
  <c r="AZ144" i="16" s="1"/>
  <c r="K142" i="10"/>
  <c r="AX143" i="16" s="1"/>
  <c r="K141" i="10"/>
  <c r="AX142" i="16" s="1"/>
  <c r="AZ142" i="16" s="1"/>
  <c r="K140" i="10"/>
  <c r="AX141" i="16" s="1"/>
  <c r="AZ141" i="16" s="1"/>
  <c r="K139" i="10"/>
  <c r="AX140" i="16" s="1"/>
  <c r="AZ140" i="16" s="1"/>
  <c r="K138" i="10"/>
  <c r="AX139" i="16" s="1"/>
  <c r="K137" i="10"/>
  <c r="AX138" i="16" s="1"/>
  <c r="AZ138" i="16" s="1"/>
  <c r="K136" i="10"/>
  <c r="AX137" i="16" s="1"/>
  <c r="AZ137" i="16" s="1"/>
  <c r="K135" i="10"/>
  <c r="AX136" i="16" s="1"/>
  <c r="AZ136" i="16" s="1"/>
  <c r="K134" i="10"/>
  <c r="AX135" i="16" s="1"/>
  <c r="AZ135" i="16" s="1"/>
  <c r="K133" i="10"/>
  <c r="AX134" i="16" s="1"/>
  <c r="AZ134" i="16" s="1"/>
  <c r="K132" i="10"/>
  <c r="AX133" i="16" s="1"/>
  <c r="K131" i="10"/>
  <c r="AX132" i="16" s="1"/>
  <c r="AZ132" i="16" s="1"/>
  <c r="K130" i="10"/>
  <c r="AX131" i="16" s="1"/>
  <c r="AZ131" i="16" s="1"/>
  <c r="K129" i="10"/>
  <c r="AX130" i="16" s="1"/>
  <c r="AZ130" i="16" s="1"/>
  <c r="K128" i="10"/>
  <c r="AX129" i="16" s="1"/>
  <c r="K127" i="10"/>
  <c r="AX128" i="16" s="1"/>
  <c r="AZ128" i="16" s="1"/>
  <c r="K126" i="10"/>
  <c r="AX127" i="16" s="1"/>
  <c r="AZ127" i="16" s="1"/>
  <c r="K125" i="10"/>
  <c r="AX126" i="16" s="1"/>
  <c r="AZ126" i="16" s="1"/>
  <c r="K124" i="10"/>
  <c r="AX125" i="16" s="1"/>
  <c r="K122" i="10"/>
  <c r="AX123" i="16" s="1"/>
  <c r="AZ123" i="16" s="1"/>
  <c r="K121" i="10"/>
  <c r="AX122" i="16" s="1"/>
  <c r="AZ122" i="16" s="1"/>
  <c r="K120" i="10"/>
  <c r="AX121" i="16" s="1"/>
  <c r="K119" i="10"/>
  <c r="AX120" i="16" s="1"/>
  <c r="AZ120" i="16" s="1"/>
  <c r="K118" i="10"/>
  <c r="AX119" i="16" s="1"/>
  <c r="AZ119" i="16" s="1"/>
  <c r="K117" i="10"/>
  <c r="AX118" i="16" s="1"/>
  <c r="AZ118" i="16" s="1"/>
  <c r="K116" i="10"/>
  <c r="AX117" i="16" s="1"/>
  <c r="K115" i="10"/>
  <c r="AX116" i="16" s="1"/>
  <c r="AZ116" i="16" s="1"/>
  <c r="K114" i="10"/>
  <c r="AX115" i="16" s="1"/>
  <c r="AZ115" i="16" s="1"/>
  <c r="K113" i="10"/>
  <c r="AX114" i="16" s="1"/>
  <c r="AZ114" i="16" s="1"/>
  <c r="K112" i="10"/>
  <c r="AX113" i="16" s="1"/>
  <c r="K111" i="10"/>
  <c r="AX112" i="16" s="1"/>
  <c r="AZ112" i="16" s="1"/>
  <c r="K110" i="10"/>
  <c r="AX111" i="16" s="1"/>
  <c r="AZ111" i="16" s="1"/>
  <c r="K109" i="10"/>
  <c r="AX110" i="16" s="1"/>
  <c r="AZ110" i="16" s="1"/>
  <c r="K108" i="10"/>
  <c r="AX109" i="16" s="1"/>
  <c r="K107" i="10"/>
  <c r="AX108" i="16" s="1"/>
  <c r="AZ108" i="16" s="1"/>
  <c r="K106" i="10"/>
  <c r="AX107" i="16" s="1"/>
  <c r="AZ107" i="16" s="1"/>
  <c r="K105" i="10"/>
  <c r="AX106" i="16" s="1"/>
  <c r="AZ106" i="16" s="1"/>
  <c r="K104" i="10"/>
  <c r="AX105" i="16" s="1"/>
  <c r="K103" i="10"/>
  <c r="AX104" i="16" s="1"/>
  <c r="AZ104" i="16" s="1"/>
  <c r="K102" i="10"/>
  <c r="AX103" i="16" s="1"/>
  <c r="AZ103" i="16" s="1"/>
  <c r="K101" i="10"/>
  <c r="AX102" i="16" s="1"/>
  <c r="AZ102" i="16" s="1"/>
  <c r="K100" i="10"/>
  <c r="AX101" i="16" s="1"/>
  <c r="K99" i="10"/>
  <c r="AX100" i="16" s="1"/>
  <c r="AZ100" i="16" s="1"/>
  <c r="K98" i="10"/>
  <c r="AX99" i="16" s="1"/>
  <c r="AZ99" i="16" s="1"/>
  <c r="K97" i="10"/>
  <c r="AX98" i="16" s="1"/>
  <c r="AZ98" i="16" s="1"/>
  <c r="K96" i="10"/>
  <c r="AX97" i="16" s="1"/>
  <c r="K95" i="10"/>
  <c r="AX96" i="16" s="1"/>
  <c r="AZ96" i="16" s="1"/>
  <c r="K94" i="10"/>
  <c r="AX95" i="16" s="1"/>
  <c r="AZ95" i="16" s="1"/>
  <c r="K93" i="10"/>
  <c r="AX94" i="16" s="1"/>
  <c r="AZ94" i="16" s="1"/>
  <c r="K92" i="10"/>
  <c r="AX93" i="16" s="1"/>
  <c r="K91" i="10"/>
  <c r="AX92" i="16" s="1"/>
  <c r="AZ92" i="16" s="1"/>
  <c r="K90" i="10"/>
  <c r="AX91" i="16" s="1"/>
  <c r="AZ91" i="16" s="1"/>
  <c r="K89" i="10"/>
  <c r="AX90" i="16" s="1"/>
  <c r="AZ90" i="16" s="1"/>
  <c r="K88" i="10"/>
  <c r="AX89" i="16" s="1"/>
  <c r="K87" i="10"/>
  <c r="AX88" i="16" s="1"/>
  <c r="AZ88" i="16" s="1"/>
  <c r="K86" i="10"/>
  <c r="AX87" i="16" s="1"/>
  <c r="AZ87" i="16" s="1"/>
  <c r="K85" i="10"/>
  <c r="AX86" i="16" s="1"/>
  <c r="AZ86" i="16" s="1"/>
  <c r="K84" i="10"/>
  <c r="AX85" i="16" s="1"/>
  <c r="K83" i="10"/>
  <c r="AX84" i="16" s="1"/>
  <c r="AZ84" i="16" s="1"/>
  <c r="K82" i="10"/>
  <c r="AX83" i="16" s="1"/>
  <c r="AZ83" i="16" s="1"/>
  <c r="K81" i="10"/>
  <c r="AX82" i="16" s="1"/>
  <c r="AZ82" i="16" s="1"/>
  <c r="K80" i="10"/>
  <c r="AX81" i="16" s="1"/>
  <c r="K79" i="10"/>
  <c r="AX80" i="16" s="1"/>
  <c r="AZ80" i="16" s="1"/>
  <c r="K78" i="10"/>
  <c r="AX79" i="16" s="1"/>
  <c r="AZ79" i="16" s="1"/>
  <c r="K77" i="10"/>
  <c r="AX78" i="16" s="1"/>
  <c r="AZ78" i="16" s="1"/>
  <c r="K76" i="10"/>
  <c r="AX77" i="16" s="1"/>
  <c r="K75" i="10"/>
  <c r="AX76" i="16" s="1"/>
  <c r="AZ76" i="16" s="1"/>
  <c r="K74" i="10"/>
  <c r="AX75" i="16" s="1"/>
  <c r="AZ75" i="16" s="1"/>
  <c r="K73" i="10"/>
  <c r="AX74" i="16" s="1"/>
  <c r="AZ74" i="16" s="1"/>
  <c r="AU208" i="16"/>
  <c r="AW208" i="16" s="1"/>
  <c r="AU207" i="16"/>
  <c r="AW207" i="16" s="1"/>
  <c r="AU206" i="16"/>
  <c r="AW206" i="16" s="1"/>
  <c r="AU205" i="16"/>
  <c r="AW205" i="16" s="1"/>
  <c r="AU204" i="16"/>
  <c r="AW204" i="16" s="1"/>
  <c r="AU203" i="16"/>
  <c r="AW203" i="16" s="1"/>
  <c r="AU201" i="16"/>
  <c r="AW201" i="16" s="1"/>
  <c r="AU200" i="16"/>
  <c r="AW200" i="16" s="1"/>
  <c r="AU199" i="16"/>
  <c r="AW199" i="16" s="1"/>
  <c r="AU198" i="16"/>
  <c r="AW198" i="16" s="1"/>
  <c r="AU197" i="16"/>
  <c r="AW197" i="16" s="1"/>
  <c r="AU196" i="16"/>
  <c r="AW196" i="16" s="1"/>
  <c r="AU195" i="16"/>
  <c r="AW195" i="16" s="1"/>
  <c r="AU194" i="16"/>
  <c r="AW194" i="16" s="1"/>
  <c r="AU193" i="16"/>
  <c r="AW193" i="16" s="1"/>
  <c r="AU192" i="16"/>
  <c r="AW192" i="16" s="1"/>
  <c r="AU191" i="16"/>
  <c r="AW191" i="16" s="1"/>
  <c r="AU190" i="16"/>
  <c r="AW190" i="16" s="1"/>
  <c r="AU189" i="16"/>
  <c r="AW189" i="16" s="1"/>
  <c r="AU188" i="16"/>
  <c r="AW188" i="16" s="1"/>
  <c r="AU187" i="16"/>
  <c r="AW187" i="16" s="1"/>
  <c r="AU186" i="16"/>
  <c r="AW186" i="16" s="1"/>
  <c r="AU185" i="16"/>
  <c r="AW185" i="16" s="1"/>
  <c r="AU184" i="16"/>
  <c r="AW184" i="16" s="1"/>
  <c r="AU183" i="16"/>
  <c r="AW183" i="16" s="1"/>
  <c r="AU182" i="16"/>
  <c r="AW182" i="16" s="1"/>
  <c r="AU181" i="16"/>
  <c r="AW181" i="16" s="1"/>
  <c r="AU180" i="16"/>
  <c r="AW180" i="16" s="1"/>
  <c r="AU179" i="16"/>
  <c r="AW179" i="16" s="1"/>
  <c r="AU178" i="16"/>
  <c r="AW178" i="16" s="1"/>
  <c r="AU177" i="16"/>
  <c r="AW177" i="16" s="1"/>
  <c r="AU176" i="16"/>
  <c r="AW176" i="16" s="1"/>
  <c r="AU175" i="16"/>
  <c r="AW175" i="16" s="1"/>
  <c r="AU174" i="16"/>
  <c r="AW174" i="16" s="1"/>
  <c r="AU173" i="16"/>
  <c r="AW173" i="16" s="1"/>
  <c r="AU172" i="16"/>
  <c r="AW172" i="16" s="1"/>
  <c r="AU171" i="16"/>
  <c r="AW171" i="16" s="1"/>
  <c r="AU170" i="16"/>
  <c r="AW170" i="16" s="1"/>
  <c r="AU169" i="16"/>
  <c r="AW169" i="16" s="1"/>
  <c r="AU168" i="16"/>
  <c r="AW168" i="16" s="1"/>
  <c r="AU167" i="16"/>
  <c r="AW167" i="16" s="1"/>
  <c r="AU166" i="16"/>
  <c r="AW166" i="16" s="1"/>
  <c r="AU165" i="16"/>
  <c r="AW165" i="16" s="1"/>
  <c r="AU164" i="16"/>
  <c r="AW164" i="16" s="1"/>
  <c r="AU163" i="16"/>
  <c r="AW163" i="16" s="1"/>
  <c r="AU162" i="16"/>
  <c r="AW162" i="16" s="1"/>
  <c r="AU161" i="16"/>
  <c r="AW161" i="16" s="1"/>
  <c r="AU160" i="16"/>
  <c r="AW160" i="16" s="1"/>
  <c r="AU159" i="16"/>
  <c r="AW159" i="16" s="1"/>
  <c r="AU158" i="16"/>
  <c r="AW158" i="16" s="1"/>
  <c r="AU156" i="16"/>
  <c r="AW156" i="16" s="1"/>
  <c r="AU155" i="16"/>
  <c r="AW155" i="16" s="1"/>
  <c r="AU154" i="16"/>
  <c r="AW154" i="16" s="1"/>
  <c r="AU153" i="16"/>
  <c r="AW153" i="16" s="1"/>
  <c r="AU152" i="16"/>
  <c r="AW152" i="16" s="1"/>
  <c r="AU151" i="16"/>
  <c r="AW151" i="16" s="1"/>
  <c r="AU149" i="16"/>
  <c r="AW149" i="16" s="1"/>
  <c r="AU148" i="16"/>
  <c r="AW148" i="16" s="1"/>
  <c r="AU147" i="16"/>
  <c r="AW147" i="16" s="1"/>
  <c r="AU146" i="16"/>
  <c r="AW146" i="16" s="1"/>
  <c r="AU145" i="16"/>
  <c r="AW145" i="16" s="1"/>
  <c r="AU144" i="16"/>
  <c r="AW144" i="16" s="1"/>
  <c r="AU143" i="16"/>
  <c r="AW143" i="16" s="1"/>
  <c r="AU142" i="16"/>
  <c r="AW142" i="16" s="1"/>
  <c r="AU141" i="16"/>
  <c r="AW141" i="16" s="1"/>
  <c r="AU140" i="16"/>
  <c r="AW140" i="16" s="1"/>
  <c r="AU139" i="16"/>
  <c r="AW139" i="16" s="1"/>
  <c r="AU138" i="16"/>
  <c r="AW138" i="16" s="1"/>
  <c r="AU137" i="16"/>
  <c r="AW137" i="16" s="1"/>
  <c r="AU136" i="16"/>
  <c r="AW136" i="16" s="1"/>
  <c r="AU135" i="16"/>
  <c r="AW135" i="16" s="1"/>
  <c r="AU134" i="16"/>
  <c r="AW134" i="16" s="1"/>
  <c r="AU133" i="16"/>
  <c r="AW133" i="16" s="1"/>
  <c r="AU132" i="16"/>
  <c r="AW132" i="16" s="1"/>
  <c r="AU131" i="16"/>
  <c r="AW131" i="16" s="1"/>
  <c r="AU130" i="16"/>
  <c r="AW130" i="16" s="1"/>
  <c r="K206" i="8"/>
  <c r="AR207" i="16" s="1"/>
  <c r="K205" i="8"/>
  <c r="AR206" i="16" s="1"/>
  <c r="K204" i="8"/>
  <c r="AR205" i="16" s="1"/>
  <c r="AT205" i="16" s="1"/>
  <c r="K203" i="8"/>
  <c r="AR204" i="16" s="1"/>
  <c r="K202" i="8"/>
  <c r="AR203" i="16" s="1"/>
  <c r="K201" i="8"/>
  <c r="AR202" i="16" s="1"/>
  <c r="AT202" i="16" s="1"/>
  <c r="K200" i="8"/>
  <c r="AR201" i="16" s="1"/>
  <c r="AT201" i="16" s="1"/>
  <c r="K199" i="8"/>
  <c r="AR200" i="16" s="1"/>
  <c r="AT200" i="16" s="1"/>
  <c r="K198" i="8"/>
  <c r="AR199" i="16" s="1"/>
  <c r="AT199" i="16" s="1"/>
  <c r="K197" i="8"/>
  <c r="AR198" i="16" s="1"/>
  <c r="AT198" i="16" s="1"/>
  <c r="K196" i="8"/>
  <c r="AR197" i="16" s="1"/>
  <c r="AT197" i="16" s="1"/>
  <c r="K195" i="8"/>
  <c r="AR196" i="16" s="1"/>
  <c r="K194" i="8"/>
  <c r="AR195" i="16" s="1"/>
  <c r="AT195" i="16" s="1"/>
  <c r="K193" i="8"/>
  <c r="AR194" i="16" s="1"/>
  <c r="AT194" i="16" s="1"/>
  <c r="K192" i="8"/>
  <c r="AR193" i="16" s="1"/>
  <c r="AT193" i="16" s="1"/>
  <c r="K191" i="8"/>
  <c r="AR192" i="16" s="1"/>
  <c r="K190" i="8"/>
  <c r="AR191" i="16" s="1"/>
  <c r="AT191" i="16" s="1"/>
  <c r="K189" i="8"/>
  <c r="AR190" i="16" s="1"/>
  <c r="AT190" i="16" s="1"/>
  <c r="K188" i="8"/>
  <c r="AR189" i="16" s="1"/>
  <c r="AT189" i="16" s="1"/>
  <c r="K187" i="8"/>
  <c r="AR188" i="16" s="1"/>
  <c r="AT188" i="16" s="1"/>
  <c r="K186" i="8"/>
  <c r="AR187" i="16" s="1"/>
  <c r="K185" i="8"/>
  <c r="AR186" i="16" s="1"/>
  <c r="AT186" i="16" s="1"/>
  <c r="K184" i="8"/>
  <c r="AR185" i="16" s="1"/>
  <c r="AT185" i="16" s="1"/>
  <c r="K183" i="8"/>
  <c r="AR184" i="16" s="1"/>
  <c r="AT184" i="16" s="1"/>
  <c r="K182" i="8"/>
  <c r="AR183" i="16" s="1"/>
  <c r="AT183" i="16" s="1"/>
  <c r="K181" i="8"/>
  <c r="AR182" i="16" s="1"/>
  <c r="AT182" i="16" s="1"/>
  <c r="K180" i="8"/>
  <c r="AR181" i="16" s="1"/>
  <c r="AT181" i="16" s="1"/>
  <c r="K179" i="8"/>
  <c r="AR180" i="16" s="1"/>
  <c r="K178" i="8"/>
  <c r="AR179" i="16" s="1"/>
  <c r="K177" i="8"/>
  <c r="AR178" i="16" s="1"/>
  <c r="AT178" i="16" s="1"/>
  <c r="K176" i="8"/>
  <c r="AR177" i="16" s="1"/>
  <c r="AT177" i="16" s="1"/>
  <c r="K175" i="8"/>
  <c r="AR176" i="16" s="1"/>
  <c r="K174" i="8"/>
  <c r="AR175" i="16" s="1"/>
  <c r="AT175" i="16" s="1"/>
  <c r="K173" i="8"/>
  <c r="AR174" i="16" s="1"/>
  <c r="AT174" i="16" s="1"/>
  <c r="K172" i="8"/>
  <c r="AR173" i="16" s="1"/>
  <c r="AT173" i="16" s="1"/>
  <c r="K171" i="8"/>
  <c r="AR172" i="16" s="1"/>
  <c r="AT172" i="16" s="1"/>
  <c r="K170" i="8"/>
  <c r="AR171" i="16" s="1"/>
  <c r="AT171" i="16" s="1"/>
  <c r="K169" i="8"/>
  <c r="AR170" i="16" s="1"/>
  <c r="AT170" i="16" s="1"/>
  <c r="K168" i="8"/>
  <c r="AR169" i="16" s="1"/>
  <c r="AT169" i="16" s="1"/>
  <c r="K167" i="8"/>
  <c r="AR168" i="16" s="1"/>
  <c r="AT168" i="16" s="1"/>
  <c r="K166" i="8"/>
  <c r="AR167" i="16" s="1"/>
  <c r="AT167" i="16" s="1"/>
  <c r="K165" i="8"/>
  <c r="AR166" i="16" s="1"/>
  <c r="AT166" i="16" s="1"/>
  <c r="K164" i="8"/>
  <c r="AR165" i="16" s="1"/>
  <c r="AT165" i="16" s="1"/>
  <c r="K163" i="8"/>
  <c r="AR164" i="16" s="1"/>
  <c r="K162" i="8"/>
  <c r="AR163" i="16"/>
  <c r="AT163" i="16" s="1"/>
  <c r="K161" i="8"/>
  <c r="AR162" i="16" s="1"/>
  <c r="AT162" i="16" s="1"/>
  <c r="K160" i="8"/>
  <c r="AR161" i="16" s="1"/>
  <c r="AT161" i="16" s="1"/>
  <c r="K159" i="8"/>
  <c r="AR160" i="16" s="1"/>
  <c r="AT160" i="16" s="1"/>
  <c r="K158" i="8"/>
  <c r="AR159" i="16" s="1"/>
  <c r="AT159" i="16" s="1"/>
  <c r="K157" i="8"/>
  <c r="AR158" i="16" s="1"/>
  <c r="K156" i="8"/>
  <c r="AR157" i="16" s="1"/>
  <c r="K155" i="8"/>
  <c r="AR156" i="16" s="1"/>
  <c r="K154" i="8"/>
  <c r="AR155" i="16" s="1"/>
  <c r="AT155" i="16" s="1"/>
  <c r="K153" i="8"/>
  <c r="AR154" i="16" s="1"/>
  <c r="AT154" i="16" s="1"/>
  <c r="K152" i="8"/>
  <c r="AR153" i="16" s="1"/>
  <c r="K151" i="8"/>
  <c r="AR152" i="16" s="1"/>
  <c r="AT152" i="16" s="1"/>
  <c r="K150" i="8"/>
  <c r="AR151" i="16" s="1"/>
  <c r="K149" i="8"/>
  <c r="AR150" i="16" s="1"/>
  <c r="AT150" i="16" s="1"/>
  <c r="K148" i="8"/>
  <c r="AR149" i="16" s="1"/>
  <c r="AT149" i="16" s="1"/>
  <c r="K147" i="8"/>
  <c r="AR148" i="16" s="1"/>
  <c r="AT148" i="16" s="1"/>
  <c r="K146" i="8"/>
  <c r="AR147" i="16" s="1"/>
  <c r="AT147" i="16" s="1"/>
  <c r="K145" i="8"/>
  <c r="AR146" i="16" s="1"/>
  <c r="AT146" i="16" s="1"/>
  <c r="K144" i="8"/>
  <c r="AR145" i="16" s="1"/>
  <c r="AT145" i="16" s="1"/>
  <c r="K143" i="8"/>
  <c r="AR144" i="16" s="1"/>
  <c r="AT144" i="16" s="1"/>
  <c r="K142" i="8"/>
  <c r="AR143" i="16" s="1"/>
  <c r="AT143" i="16" s="1"/>
  <c r="K141" i="8"/>
  <c r="AR142" i="16" s="1"/>
  <c r="AT142" i="16" s="1"/>
  <c r="K140" i="8"/>
  <c r="AR141" i="16" s="1"/>
  <c r="AT141" i="16" s="1"/>
  <c r="K139" i="8"/>
  <c r="AR140" i="16" s="1"/>
  <c r="AT140" i="16" s="1"/>
  <c r="K138" i="8"/>
  <c r="AR139" i="16" s="1"/>
  <c r="AT139" i="16" s="1"/>
  <c r="K137" i="8"/>
  <c r="AR138" i="16" s="1"/>
  <c r="AT138" i="16" s="1"/>
  <c r="K136" i="8"/>
  <c r="AR137" i="16" s="1"/>
  <c r="AT137" i="16" s="1"/>
  <c r="K135" i="8"/>
  <c r="AR136" i="16" s="1"/>
  <c r="K134" i="8"/>
  <c r="AR135" i="16" s="1"/>
  <c r="AT135" i="16" s="1"/>
  <c r="K133" i="8"/>
  <c r="AR134" i="16" s="1"/>
  <c r="AT134" i="16" s="1"/>
  <c r="K132" i="8"/>
  <c r="AR133" i="16" s="1"/>
  <c r="AT133" i="16" s="1"/>
  <c r="K131" i="8"/>
  <c r="AR132" i="16" s="1"/>
  <c r="AT132" i="16" s="1"/>
  <c r="K130" i="8"/>
  <c r="AR131" i="16" s="1"/>
  <c r="K129" i="8"/>
  <c r="AR130" i="16" s="1"/>
  <c r="AT130" i="16" s="1"/>
  <c r="K128" i="8"/>
  <c r="AR129" i="16" s="1"/>
  <c r="AT129" i="16" s="1"/>
  <c r="K127" i="8"/>
  <c r="AR128" i="16" s="1"/>
  <c r="AT128" i="16" s="1"/>
  <c r="K126" i="8"/>
  <c r="AR127" i="16" s="1"/>
  <c r="AT127" i="16" s="1"/>
  <c r="K125" i="8"/>
  <c r="AR126" i="16" s="1"/>
  <c r="AT126" i="16" s="1"/>
  <c r="K124" i="8"/>
  <c r="AR125" i="16" s="1"/>
  <c r="AT125" i="16" s="1"/>
  <c r="K123" i="8"/>
  <c r="AR124" i="16" s="1"/>
  <c r="AT124" i="16" s="1"/>
  <c r="K122" i="8"/>
  <c r="AR123" i="16" s="1"/>
  <c r="AT123" i="16" s="1"/>
  <c r="K121" i="8"/>
  <c r="AR122" i="16" s="1"/>
  <c r="AT122" i="16" s="1"/>
  <c r="K120" i="8"/>
  <c r="AR121" i="16" s="1"/>
  <c r="AT121" i="16" s="1"/>
  <c r="K119" i="8"/>
  <c r="AR120" i="16" s="1"/>
  <c r="AT120" i="16" s="1"/>
  <c r="K118" i="8"/>
  <c r="AR119" i="16" s="1"/>
  <c r="AT119" i="16" s="1"/>
  <c r="K117" i="8"/>
  <c r="AR118" i="16" s="1"/>
  <c r="AT118" i="16" s="1"/>
  <c r="K116" i="8"/>
  <c r="AR117" i="16" s="1"/>
  <c r="AT117" i="16" s="1"/>
  <c r="K115" i="8"/>
  <c r="AR116" i="16" s="1"/>
  <c r="AT116" i="16" s="1"/>
  <c r="K114" i="8"/>
  <c r="AR115" i="16" s="1"/>
  <c r="AT115" i="16" s="1"/>
  <c r="K113" i="8"/>
  <c r="AR114" i="16" s="1"/>
  <c r="AT114" i="16" s="1"/>
  <c r="K112" i="8"/>
  <c r="AR113" i="16" s="1"/>
  <c r="AT113" i="16" s="1"/>
  <c r="K111" i="8"/>
  <c r="AR112" i="16" s="1"/>
  <c r="AT112" i="16" s="1"/>
  <c r="K110" i="8"/>
  <c r="AR111" i="16" s="1"/>
  <c r="AT111" i="16" s="1"/>
  <c r="K109" i="8"/>
  <c r="AR110" i="16" s="1"/>
  <c r="AT110" i="16" s="1"/>
  <c r="K108" i="8"/>
  <c r="AR109" i="16" s="1"/>
  <c r="AT109" i="16" s="1"/>
  <c r="K107" i="8"/>
  <c r="AR108" i="16" s="1"/>
  <c r="AT108" i="16" s="1"/>
  <c r="K106" i="8"/>
  <c r="AR107" i="16" s="1"/>
  <c r="AT107" i="16" s="1"/>
  <c r="K105" i="8"/>
  <c r="AR106" i="16" s="1"/>
  <c r="AT106" i="16" s="1"/>
  <c r="K104" i="8"/>
  <c r="AR105" i="16" s="1"/>
  <c r="AT105" i="16" s="1"/>
  <c r="K103" i="8"/>
  <c r="AR104" i="16" s="1"/>
  <c r="AT104" i="16" s="1"/>
  <c r="K102" i="8"/>
  <c r="AR103" i="16" s="1"/>
  <c r="AT103" i="16" s="1"/>
  <c r="K101" i="8"/>
  <c r="AR102" i="16" s="1"/>
  <c r="AT102" i="16" s="1"/>
  <c r="K100" i="8"/>
  <c r="AR101" i="16" s="1"/>
  <c r="AT101" i="16" s="1"/>
  <c r="K99" i="8"/>
  <c r="AR100" i="16" s="1"/>
  <c r="AT100" i="16" s="1"/>
  <c r="K98" i="8"/>
  <c r="AR99" i="16" s="1"/>
  <c r="AT99" i="16" s="1"/>
  <c r="K97" i="8"/>
  <c r="AR98" i="16" s="1"/>
  <c r="AT98" i="16" s="1"/>
  <c r="K96" i="8"/>
  <c r="AR97" i="16" s="1"/>
  <c r="AT97" i="16" s="1"/>
  <c r="K95" i="8"/>
  <c r="AR96" i="16" s="1"/>
  <c r="AT96" i="16" s="1"/>
  <c r="K94" i="8"/>
  <c r="AR95" i="16" s="1"/>
  <c r="AT95" i="16" s="1"/>
  <c r="K93" i="8"/>
  <c r="AR94" i="16" s="1"/>
  <c r="AT94" i="16" s="1"/>
  <c r="K92" i="8"/>
  <c r="AR93" i="16" s="1"/>
  <c r="AT93" i="16" s="1"/>
  <c r="K91" i="8"/>
  <c r="AR92" i="16" s="1"/>
  <c r="AT92" i="16" s="1"/>
  <c r="K90" i="8"/>
  <c r="AR91" i="16" s="1"/>
  <c r="AT91" i="16" s="1"/>
  <c r="K89" i="8"/>
  <c r="AR90" i="16" s="1"/>
  <c r="AT90" i="16" s="1"/>
  <c r="K88" i="8"/>
  <c r="AR89" i="16" s="1"/>
  <c r="AT89" i="16" s="1"/>
  <c r="K87" i="8"/>
  <c r="AR88" i="16" s="1"/>
  <c r="AT88" i="16" s="1"/>
  <c r="K86" i="8"/>
  <c r="AR87" i="16" s="1"/>
  <c r="AT87" i="16" s="1"/>
  <c r="K85" i="8"/>
  <c r="AR86" i="16" s="1"/>
  <c r="AT86" i="16" s="1"/>
  <c r="K84" i="8"/>
  <c r="AR85" i="16" s="1"/>
  <c r="AT85" i="16" s="1"/>
  <c r="K83" i="8"/>
  <c r="AR84" i="16" s="1"/>
  <c r="AT84" i="16" s="1"/>
  <c r="K82" i="8"/>
  <c r="AR83" i="16" s="1"/>
  <c r="AT83" i="16" s="1"/>
  <c r="K81" i="8"/>
  <c r="AR82" i="16" s="1"/>
  <c r="AT82" i="16" s="1"/>
  <c r="K80" i="8"/>
  <c r="AR81" i="16" s="1"/>
  <c r="AT81" i="16" s="1"/>
  <c r="K79" i="8"/>
  <c r="AR80" i="16" s="1"/>
  <c r="AT80" i="16" s="1"/>
  <c r="K78" i="8"/>
  <c r="AR79" i="16" s="1"/>
  <c r="AT79" i="16" s="1"/>
  <c r="K77" i="8"/>
  <c r="AR78" i="16" s="1"/>
  <c r="AT78" i="16" s="1"/>
  <c r="K76" i="8"/>
  <c r="AR77" i="16" s="1"/>
  <c r="AT77" i="16" s="1"/>
  <c r="K75" i="8"/>
  <c r="AR76" i="16" s="1"/>
  <c r="AT76" i="16" s="1"/>
  <c r="K74" i="8"/>
  <c r="AR75" i="16" s="1"/>
  <c r="AT75" i="16" s="1"/>
  <c r="K73" i="8"/>
  <c r="AR74" i="16" s="1"/>
  <c r="AT74" i="16" s="1"/>
  <c r="K207" i="7"/>
  <c r="AO208" i="16" s="1"/>
  <c r="AQ208" i="16" s="1"/>
  <c r="K206" i="7"/>
  <c r="AO207" i="16" s="1"/>
  <c r="AQ207" i="16" s="1"/>
  <c r="K205" i="7"/>
  <c r="AO206" i="16" s="1"/>
  <c r="AQ206" i="16" s="1"/>
  <c r="K204" i="7"/>
  <c r="AO205" i="16" s="1"/>
  <c r="AQ205" i="16" s="1"/>
  <c r="K203" i="7"/>
  <c r="AO204" i="16" s="1"/>
  <c r="AQ204" i="16" s="1"/>
  <c r="K202" i="7"/>
  <c r="AO203" i="16" s="1"/>
  <c r="AQ203" i="16" s="1"/>
  <c r="K201" i="7"/>
  <c r="AO202" i="16" s="1"/>
  <c r="AQ202" i="16" s="1"/>
  <c r="K200" i="7"/>
  <c r="AO201" i="16" s="1"/>
  <c r="AQ201" i="16" s="1"/>
  <c r="K199" i="7"/>
  <c r="AO200" i="16" s="1"/>
  <c r="AQ200" i="16" s="1"/>
  <c r="K198" i="7"/>
  <c r="AO199" i="16" s="1"/>
  <c r="AQ199" i="16" s="1"/>
  <c r="K197" i="7"/>
  <c r="AO198" i="16" s="1"/>
  <c r="AQ198" i="16" s="1"/>
  <c r="K196" i="7"/>
  <c r="AO197" i="16" s="1"/>
  <c r="AQ197" i="16" s="1"/>
  <c r="K195" i="7"/>
  <c r="AO196" i="16" s="1"/>
  <c r="AQ196" i="16" s="1"/>
  <c r="K194" i="7"/>
  <c r="AO195" i="16" s="1"/>
  <c r="AQ195" i="16" s="1"/>
  <c r="K193" i="7"/>
  <c r="AO194" i="16" s="1"/>
  <c r="AQ194" i="16" s="1"/>
  <c r="K192" i="7"/>
  <c r="AO193" i="16" s="1"/>
  <c r="AQ193" i="16" s="1"/>
  <c r="K191" i="7"/>
  <c r="AO192" i="16" s="1"/>
  <c r="AQ192" i="16" s="1"/>
  <c r="K190" i="7"/>
  <c r="AO191" i="16" s="1"/>
  <c r="AQ191" i="16" s="1"/>
  <c r="K189" i="7"/>
  <c r="AO190" i="16" s="1"/>
  <c r="AQ190" i="16" s="1"/>
  <c r="K188" i="7"/>
  <c r="AO189" i="16" s="1"/>
  <c r="AQ189" i="16" s="1"/>
  <c r="K187" i="7"/>
  <c r="AO188" i="16" s="1"/>
  <c r="AQ188" i="16" s="1"/>
  <c r="K186" i="7"/>
  <c r="AO187" i="16" s="1"/>
  <c r="AQ187" i="16" s="1"/>
  <c r="K185" i="7"/>
  <c r="AO186" i="16" s="1"/>
  <c r="AQ186" i="16" s="1"/>
  <c r="K184" i="7"/>
  <c r="AO185" i="16" s="1"/>
  <c r="AQ185" i="16" s="1"/>
  <c r="K183" i="7"/>
  <c r="AO184" i="16" s="1"/>
  <c r="AQ184" i="16" s="1"/>
  <c r="K182" i="7"/>
  <c r="AO183" i="16" s="1"/>
  <c r="AQ183" i="16" s="1"/>
  <c r="K181" i="7"/>
  <c r="AO182" i="16" s="1"/>
  <c r="AQ182" i="16" s="1"/>
  <c r="K180" i="7"/>
  <c r="AO181" i="16" s="1"/>
  <c r="AQ181" i="16" s="1"/>
  <c r="K179" i="7"/>
  <c r="AO180" i="16" s="1"/>
  <c r="AQ180" i="16" s="1"/>
  <c r="K178" i="7"/>
  <c r="AO179" i="16" s="1"/>
  <c r="AQ179" i="16" s="1"/>
  <c r="K177" i="7"/>
  <c r="AO178" i="16" s="1"/>
  <c r="AQ178" i="16" s="1"/>
  <c r="K176" i="7"/>
  <c r="AO177" i="16" s="1"/>
  <c r="AQ177" i="16" s="1"/>
  <c r="K175" i="7"/>
  <c r="AO176" i="16" s="1"/>
  <c r="AQ176" i="16" s="1"/>
  <c r="K174" i="7"/>
  <c r="AO175" i="16" s="1"/>
  <c r="AQ175" i="16" s="1"/>
  <c r="K173" i="7"/>
  <c r="AO174" i="16" s="1"/>
  <c r="AQ174" i="16" s="1"/>
  <c r="K172" i="7"/>
  <c r="AO173" i="16" s="1"/>
  <c r="AQ173" i="16" s="1"/>
  <c r="K171" i="7"/>
  <c r="AO172" i="16" s="1"/>
  <c r="AQ172" i="16" s="1"/>
  <c r="K170" i="7"/>
  <c r="AO171" i="16" s="1"/>
  <c r="AQ171" i="16" s="1"/>
  <c r="K169" i="7"/>
  <c r="AO170" i="16" s="1"/>
  <c r="AQ170" i="16" s="1"/>
  <c r="K168" i="7"/>
  <c r="AO169" i="16" s="1"/>
  <c r="AQ169" i="16" s="1"/>
  <c r="K167" i="7"/>
  <c r="AO168" i="16" s="1"/>
  <c r="AQ168" i="16" s="1"/>
  <c r="K166" i="7"/>
  <c r="AO167" i="16" s="1"/>
  <c r="AQ167" i="16" s="1"/>
  <c r="K165" i="7"/>
  <c r="AO166" i="16" s="1"/>
  <c r="AQ166" i="16" s="1"/>
  <c r="K164" i="7"/>
  <c r="AO165" i="16" s="1"/>
  <c r="AQ165" i="16" s="1"/>
  <c r="K163" i="7"/>
  <c r="AO164" i="16" s="1"/>
  <c r="AQ164" i="16" s="1"/>
  <c r="K162" i="7"/>
  <c r="AO163" i="16" s="1"/>
  <c r="AQ163" i="16" s="1"/>
  <c r="K161" i="7"/>
  <c r="AO162" i="16" s="1"/>
  <c r="AQ162" i="16" s="1"/>
  <c r="K160" i="7"/>
  <c r="AO161" i="16" s="1"/>
  <c r="AQ161" i="16" s="1"/>
  <c r="K159" i="7"/>
  <c r="AO160" i="16" s="1"/>
  <c r="AQ160" i="16" s="1"/>
  <c r="K158" i="7"/>
  <c r="AO159" i="16" s="1"/>
  <c r="AQ159" i="16" s="1"/>
  <c r="K157" i="7"/>
  <c r="AO158" i="16" s="1"/>
  <c r="AQ158" i="16" s="1"/>
  <c r="K156" i="7"/>
  <c r="AO157" i="16" s="1"/>
  <c r="AQ157" i="16" s="1"/>
  <c r="K155" i="7"/>
  <c r="AO156" i="16" s="1"/>
  <c r="AQ156" i="16" s="1"/>
  <c r="K154" i="7"/>
  <c r="AO155" i="16" s="1"/>
  <c r="AQ155" i="16" s="1"/>
  <c r="K153" i="7"/>
  <c r="AO154" i="16" s="1"/>
  <c r="AQ154" i="16" s="1"/>
  <c r="K152" i="7"/>
  <c r="AO153" i="16" s="1"/>
  <c r="AQ153" i="16" s="1"/>
  <c r="K151" i="7"/>
  <c r="AO152" i="16" s="1"/>
  <c r="AQ152" i="16" s="1"/>
  <c r="K150" i="7"/>
  <c r="AO151" i="16" s="1"/>
  <c r="AQ151" i="16" s="1"/>
  <c r="K149" i="7"/>
  <c r="AO150" i="16" s="1"/>
  <c r="AQ150" i="16" s="1"/>
  <c r="K148" i="7"/>
  <c r="AO149" i="16"/>
  <c r="AQ149" i="16" s="1"/>
  <c r="K147" i="7"/>
  <c r="AO148" i="16" s="1"/>
  <c r="AQ148" i="16" s="1"/>
  <c r="K146" i="7"/>
  <c r="AO147" i="16" s="1"/>
  <c r="AQ147" i="16" s="1"/>
  <c r="K145" i="7"/>
  <c r="AO146" i="16" s="1"/>
  <c r="AQ146" i="16" s="1"/>
  <c r="K144" i="7"/>
  <c r="AO145" i="16" s="1"/>
  <c r="AQ145" i="16" s="1"/>
  <c r="K143" i="7"/>
  <c r="AO144" i="16" s="1"/>
  <c r="AQ144" i="16" s="1"/>
  <c r="K142" i="7"/>
  <c r="AO143" i="16" s="1"/>
  <c r="AQ143" i="16" s="1"/>
  <c r="K141" i="7"/>
  <c r="AO142" i="16" s="1"/>
  <c r="AQ142" i="16" s="1"/>
  <c r="K140" i="7"/>
  <c r="AO141" i="16" s="1"/>
  <c r="AQ141" i="16" s="1"/>
  <c r="K138" i="7"/>
  <c r="AO139" i="16" s="1"/>
  <c r="AQ139" i="16" s="1"/>
  <c r="K137" i="7"/>
  <c r="AO138" i="16" s="1"/>
  <c r="AQ138" i="16" s="1"/>
  <c r="K136" i="7"/>
  <c r="AO137" i="16" s="1"/>
  <c r="AQ137" i="16" s="1"/>
  <c r="K135" i="7"/>
  <c r="AO136" i="16" s="1"/>
  <c r="AQ136" i="16" s="1"/>
  <c r="K134" i="7"/>
  <c r="AO135" i="16" s="1"/>
  <c r="AQ135" i="16" s="1"/>
  <c r="K133" i="7"/>
  <c r="AO134" i="16" s="1"/>
  <c r="AQ134" i="16" s="1"/>
  <c r="K132" i="7"/>
  <c r="AO133" i="16" s="1"/>
  <c r="AQ133" i="16" s="1"/>
  <c r="K131" i="7"/>
  <c r="AO132" i="16" s="1"/>
  <c r="AQ132" i="16" s="1"/>
  <c r="K130" i="7"/>
  <c r="AO131" i="16" s="1"/>
  <c r="AQ131" i="16" s="1"/>
  <c r="K129" i="7"/>
  <c r="AO130" i="16" s="1"/>
  <c r="AQ130" i="16" s="1"/>
  <c r="K128" i="7"/>
  <c r="AO129" i="16" s="1"/>
  <c r="AQ129" i="16" s="1"/>
  <c r="K127" i="7"/>
  <c r="AO128" i="16" s="1"/>
  <c r="AQ128" i="16" s="1"/>
  <c r="K126" i="7"/>
  <c r="AO127" i="16" s="1"/>
  <c r="AQ127" i="16" s="1"/>
  <c r="K125" i="7"/>
  <c r="AO126" i="16" s="1"/>
  <c r="AQ126" i="16" s="1"/>
  <c r="K124" i="7"/>
  <c r="AO125" i="16" s="1"/>
  <c r="AQ125" i="16" s="1"/>
  <c r="K123" i="7"/>
  <c r="AO124" i="16" s="1"/>
  <c r="AQ124" i="16" s="1"/>
  <c r="K122" i="7"/>
  <c r="AO123" i="16" s="1"/>
  <c r="AQ123" i="16" s="1"/>
  <c r="K121" i="7"/>
  <c r="AO122" i="16" s="1"/>
  <c r="AQ122" i="16" s="1"/>
  <c r="K120" i="7"/>
  <c r="AO121" i="16" s="1"/>
  <c r="AQ121" i="16" s="1"/>
  <c r="K119" i="7"/>
  <c r="AO120" i="16" s="1"/>
  <c r="AQ120" i="16" s="1"/>
  <c r="K118" i="7"/>
  <c r="AO119" i="16" s="1"/>
  <c r="AQ119" i="16" s="1"/>
  <c r="K117" i="7"/>
  <c r="AO118" i="16" s="1"/>
  <c r="AQ118" i="16" s="1"/>
  <c r="K116" i="7"/>
  <c r="AO117" i="16" s="1"/>
  <c r="AQ117" i="16" s="1"/>
  <c r="K114" i="7"/>
  <c r="AO115" i="16" s="1"/>
  <c r="AQ115" i="16" s="1"/>
  <c r="K113" i="7"/>
  <c r="AO114" i="16" s="1"/>
  <c r="AQ114" i="16" s="1"/>
  <c r="K112" i="7"/>
  <c r="AO113" i="16" s="1"/>
  <c r="AQ113" i="16" s="1"/>
  <c r="K111" i="7"/>
  <c r="AO112" i="16" s="1"/>
  <c r="AQ112" i="16" s="1"/>
  <c r="K110" i="7"/>
  <c r="AO111" i="16" s="1"/>
  <c r="AQ111" i="16" s="1"/>
  <c r="K109" i="7"/>
  <c r="AO110" i="16" s="1"/>
  <c r="AQ110" i="16" s="1"/>
  <c r="K108" i="7"/>
  <c r="AO109" i="16" s="1"/>
  <c r="AQ109" i="16" s="1"/>
  <c r="K107" i="7"/>
  <c r="AO108" i="16" s="1"/>
  <c r="AQ108" i="16" s="1"/>
  <c r="K106" i="7"/>
  <c r="AO107" i="16" s="1"/>
  <c r="AQ107" i="16" s="1"/>
  <c r="K105" i="7"/>
  <c r="AO106" i="16" s="1"/>
  <c r="AQ106" i="16" s="1"/>
  <c r="K104" i="7"/>
  <c r="AO105" i="16" s="1"/>
  <c r="AQ105" i="16" s="1"/>
  <c r="K103" i="7"/>
  <c r="AO104" i="16" s="1"/>
  <c r="AQ104" i="16" s="1"/>
  <c r="K102" i="7"/>
  <c r="AO103" i="16" s="1"/>
  <c r="AQ103" i="16" s="1"/>
  <c r="K101" i="7"/>
  <c r="AO102" i="16" s="1"/>
  <c r="AQ102" i="16" s="1"/>
  <c r="K100" i="7"/>
  <c r="AO101" i="16" s="1"/>
  <c r="AQ101" i="16" s="1"/>
  <c r="K99" i="7"/>
  <c r="AO100" i="16" s="1"/>
  <c r="AQ100" i="16" s="1"/>
  <c r="K98" i="7"/>
  <c r="AO99" i="16" s="1"/>
  <c r="AQ99" i="16" s="1"/>
  <c r="K97" i="7"/>
  <c r="AO98" i="16" s="1"/>
  <c r="AQ98" i="16" s="1"/>
  <c r="K96" i="7"/>
  <c r="AO97" i="16" s="1"/>
  <c r="AQ97" i="16" s="1"/>
  <c r="K95" i="7"/>
  <c r="AO96" i="16" s="1"/>
  <c r="AQ96" i="16" s="1"/>
  <c r="K94" i="7"/>
  <c r="AO95" i="16" s="1"/>
  <c r="AQ95" i="16" s="1"/>
  <c r="K93" i="7"/>
  <c r="AO94" i="16" s="1"/>
  <c r="AQ94" i="16" s="1"/>
  <c r="K92" i="7"/>
  <c r="AO93" i="16" s="1"/>
  <c r="AQ93" i="16" s="1"/>
  <c r="K91" i="7"/>
  <c r="AO92" i="16" s="1"/>
  <c r="AQ92" i="16" s="1"/>
  <c r="K90" i="7"/>
  <c r="AO91" i="16" s="1"/>
  <c r="AQ91" i="16" s="1"/>
  <c r="K89" i="7"/>
  <c r="AO90" i="16" s="1"/>
  <c r="AQ90" i="16" s="1"/>
  <c r="K88" i="7"/>
  <c r="AO89" i="16" s="1"/>
  <c r="AQ89" i="16" s="1"/>
  <c r="K87" i="7"/>
  <c r="AO88" i="16" s="1"/>
  <c r="AQ88" i="16" s="1"/>
  <c r="K86" i="7"/>
  <c r="AO87" i="16" s="1"/>
  <c r="AQ87" i="16" s="1"/>
  <c r="K85" i="7"/>
  <c r="AO86" i="16" s="1"/>
  <c r="AQ86" i="16" s="1"/>
  <c r="K84" i="7"/>
  <c r="AO85" i="16" s="1"/>
  <c r="AQ85" i="16" s="1"/>
  <c r="K83" i="7"/>
  <c r="AO84" i="16" s="1"/>
  <c r="AQ84" i="16" s="1"/>
  <c r="K82" i="7"/>
  <c r="AO83" i="16" s="1"/>
  <c r="AQ83" i="16" s="1"/>
  <c r="K81" i="7"/>
  <c r="AO82" i="16" s="1"/>
  <c r="AQ82" i="16" s="1"/>
  <c r="K80" i="7"/>
  <c r="AO81" i="16" s="1"/>
  <c r="AQ81" i="16" s="1"/>
  <c r="K79" i="7"/>
  <c r="AO80" i="16" s="1"/>
  <c r="AQ80" i="16" s="1"/>
  <c r="K78" i="7"/>
  <c r="AO79" i="16" s="1"/>
  <c r="AQ79" i="16" s="1"/>
  <c r="K77" i="7"/>
  <c r="AO78" i="16" s="1"/>
  <c r="AQ78" i="16" s="1"/>
  <c r="K76" i="7"/>
  <c r="AO77" i="16" s="1"/>
  <c r="AQ77" i="16" s="1"/>
  <c r="K75" i="7"/>
  <c r="AO76" i="16" s="1"/>
  <c r="AQ76" i="16" s="1"/>
  <c r="K74" i="7"/>
  <c r="AO75" i="16" s="1"/>
  <c r="AQ75" i="16" s="1"/>
  <c r="K73" i="7"/>
  <c r="AO74" i="16" s="1"/>
  <c r="AQ74" i="16" s="1"/>
  <c r="K207" i="6"/>
  <c r="AL208" i="16" s="1"/>
  <c r="AN208" i="16" s="1"/>
  <c r="K206" i="6"/>
  <c r="AL207" i="16" s="1"/>
  <c r="AN207" i="16" s="1"/>
  <c r="K205" i="6"/>
  <c r="AL206" i="16" s="1"/>
  <c r="AN206" i="16" s="1"/>
  <c r="K204" i="6"/>
  <c r="AL205" i="16" s="1"/>
  <c r="AN205" i="16" s="1"/>
  <c r="K203" i="6"/>
  <c r="AL204" i="16" s="1"/>
  <c r="AN204" i="16" s="1"/>
  <c r="K202" i="6"/>
  <c r="AL203" i="16" s="1"/>
  <c r="AN203" i="16" s="1"/>
  <c r="K201" i="6"/>
  <c r="AL202" i="16" s="1"/>
  <c r="AN202" i="16" s="1"/>
  <c r="K200" i="6"/>
  <c r="AL201" i="16" s="1"/>
  <c r="K199" i="6"/>
  <c r="AL200" i="16" s="1"/>
  <c r="AN200" i="16" s="1"/>
  <c r="K198" i="6"/>
  <c r="AL199" i="16" s="1"/>
  <c r="K197" i="6"/>
  <c r="AL198" i="16" s="1"/>
  <c r="AN198" i="16" s="1"/>
  <c r="K196" i="6"/>
  <c r="AL197" i="16" s="1"/>
  <c r="AN197" i="16" s="1"/>
  <c r="K195" i="6"/>
  <c r="AL196" i="16" s="1"/>
  <c r="AN196" i="16" s="1"/>
  <c r="K194" i="6"/>
  <c r="AL195" i="16" s="1"/>
  <c r="AN195" i="16" s="1"/>
  <c r="K193" i="6"/>
  <c r="AL194" i="16" s="1"/>
  <c r="AN194" i="16" s="1"/>
  <c r="K192" i="6"/>
  <c r="AL193" i="16" s="1"/>
  <c r="AN193" i="16" s="1"/>
  <c r="K191" i="6"/>
  <c r="AL192" i="16" s="1"/>
  <c r="AN192" i="16" s="1"/>
  <c r="K190" i="6"/>
  <c r="AL191" i="16" s="1"/>
  <c r="AN191" i="16" s="1"/>
  <c r="K189" i="6"/>
  <c r="AL190" i="16" s="1"/>
  <c r="AN190" i="16" s="1"/>
  <c r="K188" i="6"/>
  <c r="AL189" i="16" s="1"/>
  <c r="AN189" i="16" s="1"/>
  <c r="K187" i="6"/>
  <c r="AL188" i="16" s="1"/>
  <c r="AN188" i="16" s="1"/>
  <c r="K186" i="6"/>
  <c r="AL187" i="16" s="1"/>
  <c r="AN187" i="16" s="1"/>
  <c r="K185" i="6"/>
  <c r="AL186" i="16" s="1"/>
  <c r="AN186" i="16" s="1"/>
  <c r="K184" i="6"/>
  <c r="AL185" i="16" s="1"/>
  <c r="K183" i="6"/>
  <c r="AL184" i="16" s="1"/>
  <c r="AN184" i="16" s="1"/>
  <c r="K182" i="6"/>
  <c r="AL183" i="16" s="1"/>
  <c r="AN183" i="16" s="1"/>
  <c r="K181" i="6"/>
  <c r="AL182" i="16" s="1"/>
  <c r="AN182" i="16" s="1"/>
  <c r="K180" i="6"/>
  <c r="AL181" i="16" s="1"/>
  <c r="AN181" i="16" s="1"/>
  <c r="K179" i="6"/>
  <c r="AL180" i="16" s="1"/>
  <c r="AN180" i="16" s="1"/>
  <c r="K178" i="6"/>
  <c r="AL179" i="16" s="1"/>
  <c r="AN179" i="16" s="1"/>
  <c r="K177" i="6"/>
  <c r="AL178" i="16" s="1"/>
  <c r="AN178" i="16" s="1"/>
  <c r="K176" i="6"/>
  <c r="AL177" i="16" s="1"/>
  <c r="AN177" i="16" s="1"/>
  <c r="K175" i="6"/>
  <c r="AL176" i="16" s="1"/>
  <c r="AN176" i="16" s="1"/>
  <c r="K174" i="6"/>
  <c r="AL175" i="16" s="1"/>
  <c r="AN175" i="16" s="1"/>
  <c r="K173" i="6"/>
  <c r="AL174" i="16" s="1"/>
  <c r="AN174" i="16" s="1"/>
  <c r="K172" i="6"/>
  <c r="AL173" i="16" s="1"/>
  <c r="AN173" i="16" s="1"/>
  <c r="K171" i="6"/>
  <c r="AL172" i="16" s="1"/>
  <c r="AN172" i="16" s="1"/>
  <c r="K170" i="6"/>
  <c r="AL171" i="16" s="1"/>
  <c r="AN171" i="16" s="1"/>
  <c r="K169" i="6"/>
  <c r="AL170" i="16" s="1"/>
  <c r="AN170" i="16" s="1"/>
  <c r="K168" i="6"/>
  <c r="AL169" i="16" s="1"/>
  <c r="K167" i="6"/>
  <c r="AL168" i="16" s="1"/>
  <c r="AN168" i="16" s="1"/>
  <c r="K166" i="6"/>
  <c r="AL167" i="16" s="1"/>
  <c r="K165" i="6"/>
  <c r="AL166" i="16" s="1"/>
  <c r="AN166" i="16" s="1"/>
  <c r="K164" i="6"/>
  <c r="AL165" i="16" s="1"/>
  <c r="AN165" i="16" s="1"/>
  <c r="K163" i="6"/>
  <c r="AL164" i="16" s="1"/>
  <c r="AN164" i="16" s="1"/>
  <c r="K162" i="6"/>
  <c r="AL163" i="16" s="1"/>
  <c r="AN163" i="16" s="1"/>
  <c r="K161" i="6"/>
  <c r="AL162" i="16" s="1"/>
  <c r="AN162" i="16" s="1"/>
  <c r="K160" i="6"/>
  <c r="AL161" i="16" s="1"/>
  <c r="AN161" i="16" s="1"/>
  <c r="K159" i="6"/>
  <c r="AL160" i="16" s="1"/>
  <c r="AN160" i="16" s="1"/>
  <c r="K158" i="6"/>
  <c r="AL159" i="16" s="1"/>
  <c r="AN159" i="16" s="1"/>
  <c r="K157" i="6"/>
  <c r="AL158" i="16" s="1"/>
  <c r="AN158" i="16" s="1"/>
  <c r="K156" i="6"/>
  <c r="AL157" i="16" s="1"/>
  <c r="AN157" i="16" s="1"/>
  <c r="K155" i="6"/>
  <c r="AL156" i="16" s="1"/>
  <c r="AN156" i="16" s="1"/>
  <c r="K154" i="6"/>
  <c r="AL155" i="16" s="1"/>
  <c r="AN155" i="16" s="1"/>
  <c r="K153" i="6"/>
  <c r="AL154" i="16" s="1"/>
  <c r="AN154" i="16" s="1"/>
  <c r="K152" i="6"/>
  <c r="AL153" i="16" s="1"/>
  <c r="AN153" i="16" s="1"/>
  <c r="K151" i="6"/>
  <c r="AL152" i="16" s="1"/>
  <c r="K150" i="6"/>
  <c r="AL151" i="16" s="1"/>
  <c r="AN151" i="16" s="1"/>
  <c r="K149" i="6"/>
  <c r="AL150" i="16" s="1"/>
  <c r="AN150" i="16" s="1"/>
  <c r="K148" i="6"/>
  <c r="AL149" i="16" s="1"/>
  <c r="AN149" i="16" s="1"/>
  <c r="K147" i="6"/>
  <c r="AL148" i="16" s="1"/>
  <c r="AN148" i="16" s="1"/>
  <c r="K146" i="6"/>
  <c r="AL147" i="16" s="1"/>
  <c r="AN147" i="16" s="1"/>
  <c r="K145" i="6"/>
  <c r="AL146" i="16" s="1"/>
  <c r="AN146" i="16" s="1"/>
  <c r="K144" i="6"/>
  <c r="AL145" i="16" s="1"/>
  <c r="K143" i="6"/>
  <c r="AL144" i="16" s="1"/>
  <c r="AN144" i="16" s="1"/>
  <c r="K142" i="6"/>
  <c r="AL143" i="16" s="1"/>
  <c r="K141" i="6"/>
  <c r="AL142" i="16" s="1"/>
  <c r="AN142" i="16" s="1"/>
  <c r="K140" i="6"/>
  <c r="AL141" i="16" s="1"/>
  <c r="AN141" i="16" s="1"/>
  <c r="K139" i="6"/>
  <c r="AL140" i="16" s="1"/>
  <c r="AN140" i="16" s="1"/>
  <c r="K138" i="6"/>
  <c r="AL139" i="16" s="1"/>
  <c r="AN139" i="16" s="1"/>
  <c r="K137" i="6"/>
  <c r="AL138" i="16" s="1"/>
  <c r="AN138" i="16" s="1"/>
  <c r="K136" i="6"/>
  <c r="AL137" i="16" s="1"/>
  <c r="AN137" i="16" s="1"/>
  <c r="K135" i="6"/>
  <c r="AL136" i="16" s="1"/>
  <c r="AN136" i="16" s="1"/>
  <c r="K134" i="6"/>
  <c r="AL135" i="16" s="1"/>
  <c r="AN135" i="16" s="1"/>
  <c r="K133" i="6"/>
  <c r="AL134" i="16" s="1"/>
  <c r="AN134" i="16" s="1"/>
  <c r="K132" i="6"/>
  <c r="AL133" i="16" s="1"/>
  <c r="AN133" i="16" s="1"/>
  <c r="K131" i="6"/>
  <c r="AL132" i="16" s="1"/>
  <c r="AN132" i="16" s="1"/>
  <c r="K130" i="6"/>
  <c r="AL131" i="16" s="1"/>
  <c r="AN131" i="16" s="1"/>
  <c r="K129" i="6"/>
  <c r="AL130" i="16" s="1"/>
  <c r="K128" i="6"/>
  <c r="AL129" i="16" s="1"/>
  <c r="AN129" i="16" s="1"/>
  <c r="K127" i="6"/>
  <c r="AL128" i="16" s="1"/>
  <c r="AN128" i="16" s="1"/>
  <c r="K126" i="6"/>
  <c r="AL127" i="16" s="1"/>
  <c r="AN127" i="16" s="1"/>
  <c r="K125" i="6"/>
  <c r="AL126" i="16" s="1"/>
  <c r="AN126" i="16" s="1"/>
  <c r="K124" i="6"/>
  <c r="AL125" i="16" s="1"/>
  <c r="AN125" i="16" s="1"/>
  <c r="K123" i="6"/>
  <c r="AL124" i="16" s="1"/>
  <c r="AN124" i="16" s="1"/>
  <c r="K122" i="6"/>
  <c r="AL123" i="16" s="1"/>
  <c r="AN123" i="16" s="1"/>
  <c r="K121" i="6"/>
  <c r="AL122" i="16" s="1"/>
  <c r="AN122" i="16" s="1"/>
  <c r="K120" i="6"/>
  <c r="AL121" i="16" s="1"/>
  <c r="AN121" i="16" s="1"/>
  <c r="K119" i="6"/>
  <c r="AL120" i="16" s="1"/>
  <c r="AN120" i="16" s="1"/>
  <c r="K118" i="6"/>
  <c r="AL119" i="16" s="1"/>
  <c r="AN119" i="16" s="1"/>
  <c r="K117" i="6"/>
  <c r="AL118" i="16" s="1"/>
  <c r="AN118" i="16" s="1"/>
  <c r="K116" i="6"/>
  <c r="AL117" i="16" s="1"/>
  <c r="AN117" i="16" s="1"/>
  <c r="K115" i="6"/>
  <c r="AL116" i="16" s="1"/>
  <c r="AN116" i="16" s="1"/>
  <c r="K114" i="6"/>
  <c r="AL115" i="16" s="1"/>
  <c r="AN115" i="16" s="1"/>
  <c r="K113" i="6"/>
  <c r="AL114" i="16" s="1"/>
  <c r="AN114" i="16" s="1"/>
  <c r="K112" i="6"/>
  <c r="AL113" i="16" s="1"/>
  <c r="AN113" i="16" s="1"/>
  <c r="K111" i="6"/>
  <c r="AL112" i="16" s="1"/>
  <c r="AN112" i="16" s="1"/>
  <c r="K110" i="6"/>
  <c r="AL111" i="16" s="1"/>
  <c r="AN111" i="16" s="1"/>
  <c r="K109" i="6"/>
  <c r="AL110" i="16" s="1"/>
  <c r="AN110" i="16" s="1"/>
  <c r="K108" i="6"/>
  <c r="AL109" i="16" s="1"/>
  <c r="AN109" i="16" s="1"/>
  <c r="K107" i="6"/>
  <c r="AL108" i="16" s="1"/>
  <c r="AN108" i="16" s="1"/>
  <c r="K106" i="6"/>
  <c r="AL107" i="16" s="1"/>
  <c r="AN107" i="16" s="1"/>
  <c r="K105" i="6"/>
  <c r="AL106" i="16" s="1"/>
  <c r="AN106" i="16" s="1"/>
  <c r="K104" i="6"/>
  <c r="AL105" i="16" s="1"/>
  <c r="AN105" i="16" s="1"/>
  <c r="K103" i="6"/>
  <c r="AL104" i="16" s="1"/>
  <c r="AN104" i="16" s="1"/>
  <c r="K102" i="6"/>
  <c r="AL103" i="16" s="1"/>
  <c r="AN103" i="16" s="1"/>
  <c r="K101" i="6"/>
  <c r="AL102" i="16" s="1"/>
  <c r="AN102" i="16" s="1"/>
  <c r="K100" i="6"/>
  <c r="AL101" i="16" s="1"/>
  <c r="AN101" i="16" s="1"/>
  <c r="K99" i="6"/>
  <c r="AL100" i="16" s="1"/>
  <c r="AN100" i="16" s="1"/>
  <c r="K98" i="6"/>
  <c r="AL99" i="16" s="1"/>
  <c r="AN99" i="16" s="1"/>
  <c r="K97" i="6"/>
  <c r="AL98" i="16" s="1"/>
  <c r="AN98" i="16" s="1"/>
  <c r="K96" i="6"/>
  <c r="AL97" i="16" s="1"/>
  <c r="AN97" i="16" s="1"/>
  <c r="K95" i="6"/>
  <c r="AL96" i="16" s="1"/>
  <c r="AN96" i="16" s="1"/>
  <c r="K94" i="6"/>
  <c r="AL95" i="16" s="1"/>
  <c r="AN95" i="16" s="1"/>
  <c r="K93" i="6"/>
  <c r="AL94" i="16" s="1"/>
  <c r="AN94" i="16" s="1"/>
  <c r="K92" i="6"/>
  <c r="AL93" i="16" s="1"/>
  <c r="AN93" i="16" s="1"/>
  <c r="K91" i="6"/>
  <c r="AL92" i="16" s="1"/>
  <c r="AN92" i="16" s="1"/>
  <c r="K90" i="6"/>
  <c r="AL91" i="16" s="1"/>
  <c r="AN91" i="16" s="1"/>
  <c r="K89" i="6"/>
  <c r="AL90" i="16" s="1"/>
  <c r="AN90" i="16" s="1"/>
  <c r="K88" i="6"/>
  <c r="AL89" i="16" s="1"/>
  <c r="AN89" i="16" s="1"/>
  <c r="K87" i="6"/>
  <c r="AL88" i="16" s="1"/>
  <c r="AN88" i="16" s="1"/>
  <c r="K86" i="6"/>
  <c r="AL87" i="16" s="1"/>
  <c r="AN87" i="16" s="1"/>
  <c r="K85" i="6"/>
  <c r="AL86" i="16" s="1"/>
  <c r="AN86" i="16" s="1"/>
  <c r="K84" i="6"/>
  <c r="AL85" i="16" s="1"/>
  <c r="AN85" i="16" s="1"/>
  <c r="K83" i="6"/>
  <c r="AL84" i="16" s="1"/>
  <c r="AN84" i="16" s="1"/>
  <c r="K82" i="6"/>
  <c r="AL83" i="16" s="1"/>
  <c r="AN83" i="16" s="1"/>
  <c r="K81" i="6"/>
  <c r="AL82" i="16" s="1"/>
  <c r="AN82" i="16" s="1"/>
  <c r="K80" i="6"/>
  <c r="AL81" i="16" s="1"/>
  <c r="AN81" i="16" s="1"/>
  <c r="K79" i="6"/>
  <c r="AL80" i="16" s="1"/>
  <c r="AN80" i="16" s="1"/>
  <c r="K78" i="6"/>
  <c r="AL79" i="16" s="1"/>
  <c r="AN79" i="16" s="1"/>
  <c r="K77" i="6"/>
  <c r="AL78" i="16" s="1"/>
  <c r="AN78" i="16" s="1"/>
  <c r="K76" i="6"/>
  <c r="AL77" i="16" s="1"/>
  <c r="AN77" i="16" s="1"/>
  <c r="K75" i="6"/>
  <c r="AL76" i="16" s="1"/>
  <c r="AN76" i="16" s="1"/>
  <c r="K74" i="6"/>
  <c r="AL75" i="16" s="1"/>
  <c r="AN75" i="16" s="1"/>
  <c r="K73" i="6"/>
  <c r="AL74" i="16" s="1"/>
  <c r="AN74" i="16" s="1"/>
  <c r="K207" i="5"/>
  <c r="AI208" i="16" s="1"/>
  <c r="K206" i="5"/>
  <c r="AI207" i="16" s="1"/>
  <c r="K205" i="5"/>
  <c r="AI206" i="16" s="1"/>
  <c r="K204" i="5"/>
  <c r="AI205" i="16" s="1"/>
  <c r="K203" i="5"/>
  <c r="AI204" i="16" s="1"/>
  <c r="K202" i="5"/>
  <c r="AI203" i="16" s="1"/>
  <c r="K201" i="5"/>
  <c r="AI202" i="16" s="1"/>
  <c r="K200" i="5"/>
  <c r="AI201" i="16" s="1"/>
  <c r="K199" i="5"/>
  <c r="AI200" i="16" s="1"/>
  <c r="K198" i="5"/>
  <c r="AI199" i="16" s="1"/>
  <c r="K197" i="5"/>
  <c r="AI198" i="16" s="1"/>
  <c r="K196" i="5"/>
  <c r="AI197" i="16" s="1"/>
  <c r="K195" i="5"/>
  <c r="AI196" i="16" s="1"/>
  <c r="K194" i="5"/>
  <c r="AI195" i="16" s="1"/>
  <c r="K193" i="5"/>
  <c r="AI194" i="16" s="1"/>
  <c r="K192" i="5"/>
  <c r="AI193" i="16" s="1"/>
  <c r="K191" i="5"/>
  <c r="AI192" i="16"/>
  <c r="K190" i="5"/>
  <c r="AI191" i="16" s="1"/>
  <c r="K189" i="5"/>
  <c r="AI190" i="16"/>
  <c r="K188" i="5"/>
  <c r="AI189" i="16" s="1"/>
  <c r="K187" i="5"/>
  <c r="AI188" i="16"/>
  <c r="K186" i="5"/>
  <c r="AI187" i="16" s="1"/>
  <c r="K185" i="5"/>
  <c r="AI186" i="16" s="1"/>
  <c r="K184" i="5"/>
  <c r="AI185" i="16" s="1"/>
  <c r="K183" i="5"/>
  <c r="AI184" i="16"/>
  <c r="K182" i="5"/>
  <c r="AI183" i="16" s="1"/>
  <c r="K181" i="5"/>
  <c r="AI182" i="16"/>
  <c r="K180" i="5"/>
  <c r="AI181" i="16" s="1"/>
  <c r="K179" i="5"/>
  <c r="AI180" i="16"/>
  <c r="K178" i="5"/>
  <c r="AI179" i="16" s="1"/>
  <c r="K177" i="5"/>
  <c r="AI178" i="16" s="1"/>
  <c r="K176" i="5"/>
  <c r="AI177" i="16" s="1"/>
  <c r="K175" i="5"/>
  <c r="AI176" i="16" s="1"/>
  <c r="K174" i="5"/>
  <c r="AI175" i="16" s="1"/>
  <c r="K173" i="5"/>
  <c r="AI174" i="16" s="1"/>
  <c r="K172" i="5"/>
  <c r="AI173" i="16" s="1"/>
  <c r="K171" i="5"/>
  <c r="AI172" i="16" s="1"/>
  <c r="K170" i="5"/>
  <c r="AI171" i="16" s="1"/>
  <c r="K169" i="5"/>
  <c r="AI170" i="16" s="1"/>
  <c r="K168" i="5"/>
  <c r="AI169" i="16" s="1"/>
  <c r="K167" i="5"/>
  <c r="AI168" i="16" s="1"/>
  <c r="K166" i="5"/>
  <c r="AI167" i="16" s="1"/>
  <c r="K165" i="5"/>
  <c r="AI166" i="16" s="1"/>
  <c r="K164" i="5"/>
  <c r="AI165" i="16" s="1"/>
  <c r="K163" i="5"/>
  <c r="AI164" i="16" s="1"/>
  <c r="K162" i="5"/>
  <c r="AI163" i="16" s="1"/>
  <c r="K161" i="5"/>
  <c r="AI162" i="16" s="1"/>
  <c r="K160" i="5"/>
  <c r="AI161" i="16" s="1"/>
  <c r="K159" i="5"/>
  <c r="AI160" i="16" s="1"/>
  <c r="K158" i="5"/>
  <c r="AI159" i="16" s="1"/>
  <c r="K157" i="5"/>
  <c r="AI158" i="16" s="1"/>
  <c r="K156" i="5"/>
  <c r="AI157" i="16" s="1"/>
  <c r="K155" i="5"/>
  <c r="AI156" i="16" s="1"/>
  <c r="K154" i="5"/>
  <c r="AI155" i="16" s="1"/>
  <c r="K153" i="5"/>
  <c r="AI154" i="16" s="1"/>
  <c r="K152" i="5"/>
  <c r="AI153" i="16" s="1"/>
  <c r="K151" i="5"/>
  <c r="AI152" i="16" s="1"/>
  <c r="K150" i="5"/>
  <c r="AI151" i="16" s="1"/>
  <c r="K149" i="5"/>
  <c r="AI150" i="16" s="1"/>
  <c r="K148" i="5"/>
  <c r="AI149" i="16" s="1"/>
  <c r="K147" i="5"/>
  <c r="AI148" i="16" s="1"/>
  <c r="K146" i="5"/>
  <c r="AI147" i="16" s="1"/>
  <c r="K145" i="5"/>
  <c r="AI146" i="16" s="1"/>
  <c r="K144" i="5"/>
  <c r="AI145" i="16" s="1"/>
  <c r="K143" i="5"/>
  <c r="AI144" i="16" s="1"/>
  <c r="K142" i="5"/>
  <c r="AI143" i="16" s="1"/>
  <c r="K141" i="5"/>
  <c r="AI142" i="16" s="1"/>
  <c r="K140" i="5"/>
  <c r="AI141" i="16" s="1"/>
  <c r="K139" i="5"/>
  <c r="AI140" i="16" s="1"/>
  <c r="K138" i="5"/>
  <c r="AI139" i="16" s="1"/>
  <c r="K137" i="5"/>
  <c r="AI138" i="16" s="1"/>
  <c r="K136" i="5"/>
  <c r="AI137" i="16" s="1"/>
  <c r="K135" i="5"/>
  <c r="AI136" i="16" s="1"/>
  <c r="K134" i="5"/>
  <c r="AI135" i="16" s="1"/>
  <c r="K133" i="5"/>
  <c r="AI134" i="16" s="1"/>
  <c r="K132" i="5"/>
  <c r="AI133" i="16" s="1"/>
  <c r="K131" i="5"/>
  <c r="AI132" i="16" s="1"/>
  <c r="K130" i="5"/>
  <c r="AI131" i="16" s="1"/>
  <c r="K129" i="5"/>
  <c r="AI130" i="16" s="1"/>
  <c r="K128" i="5"/>
  <c r="AI129" i="16" s="1"/>
  <c r="K127" i="5"/>
  <c r="AI128" i="16" s="1"/>
  <c r="K126" i="5"/>
  <c r="K125" i="5"/>
  <c r="AI126" i="16" s="1"/>
  <c r="K124" i="5"/>
  <c r="AI125" i="16" s="1"/>
  <c r="K123" i="5"/>
  <c r="AI124" i="16" s="1"/>
  <c r="K122" i="5"/>
  <c r="K121" i="5"/>
  <c r="AI122" i="16" s="1"/>
  <c r="K120" i="5"/>
  <c r="AI121" i="16" s="1"/>
  <c r="K119" i="5"/>
  <c r="AI120" i="16" s="1"/>
  <c r="K118" i="5"/>
  <c r="K117" i="5"/>
  <c r="AI118" i="16" s="1"/>
  <c r="K116" i="5"/>
  <c r="AI117" i="16" s="1"/>
  <c r="K115" i="5"/>
  <c r="AI116" i="16" s="1"/>
  <c r="K114" i="5"/>
  <c r="K113" i="5"/>
  <c r="AI114" i="16" s="1"/>
  <c r="K112" i="5"/>
  <c r="AI113" i="16" s="1"/>
  <c r="K111" i="5"/>
  <c r="AI112" i="16" s="1"/>
  <c r="K110" i="5"/>
  <c r="AI111" i="16" s="1"/>
  <c r="K109" i="5"/>
  <c r="AI110" i="16" s="1"/>
  <c r="K108" i="5"/>
  <c r="AI109" i="16" s="1"/>
  <c r="K107" i="5"/>
  <c r="K106" i="5"/>
  <c r="AI107" i="16" s="1"/>
  <c r="K105" i="5"/>
  <c r="AI106" i="16" s="1"/>
  <c r="K104" i="5"/>
  <c r="AI105" i="16" s="1"/>
  <c r="K103" i="5"/>
  <c r="AI104" i="16" s="1"/>
  <c r="K102" i="5"/>
  <c r="AI103" i="16" s="1"/>
  <c r="K101" i="5"/>
  <c r="AI102" i="16" s="1"/>
  <c r="K100" i="5"/>
  <c r="AI101" i="16" s="1"/>
  <c r="K99" i="5"/>
  <c r="AI100" i="16" s="1"/>
  <c r="K98" i="5"/>
  <c r="AI99" i="16" s="1"/>
  <c r="K97" i="5"/>
  <c r="AI98" i="16" s="1"/>
  <c r="K96" i="5"/>
  <c r="AI97" i="16" s="1"/>
  <c r="K95" i="5"/>
  <c r="AI96" i="16" s="1"/>
  <c r="K94" i="5"/>
  <c r="AI95" i="16" s="1"/>
  <c r="K93" i="5"/>
  <c r="AI94" i="16" s="1"/>
  <c r="K92" i="5"/>
  <c r="AI93" i="16" s="1"/>
  <c r="K91" i="5"/>
  <c r="AI92" i="16" s="1"/>
  <c r="K90" i="5"/>
  <c r="AI91" i="16" s="1"/>
  <c r="K89" i="5"/>
  <c r="AI90" i="16" s="1"/>
  <c r="K88" i="5"/>
  <c r="AI89" i="16" s="1"/>
  <c r="K87" i="5"/>
  <c r="AI88" i="16" s="1"/>
  <c r="K86" i="5"/>
  <c r="AI87" i="16" s="1"/>
  <c r="K85" i="5"/>
  <c r="AI86" i="16" s="1"/>
  <c r="K84" i="5"/>
  <c r="AI85" i="16" s="1"/>
  <c r="K83" i="5"/>
  <c r="AI84" i="16" s="1"/>
  <c r="K82" i="5"/>
  <c r="AI83" i="16" s="1"/>
  <c r="K81" i="5"/>
  <c r="AI82" i="16" s="1"/>
  <c r="K80" i="5"/>
  <c r="AI81" i="16" s="1"/>
  <c r="K79" i="5"/>
  <c r="AI80" i="16" s="1"/>
  <c r="K78" i="5"/>
  <c r="AI79" i="16" s="1"/>
  <c r="K77" i="5"/>
  <c r="AI78" i="16" s="1"/>
  <c r="K76" i="5"/>
  <c r="AI77" i="16" s="1"/>
  <c r="K75" i="5"/>
  <c r="AI76" i="16" s="1"/>
  <c r="K74" i="5"/>
  <c r="AI75" i="16" s="1"/>
  <c r="K73" i="5"/>
  <c r="AI74" i="16" s="1"/>
  <c r="K207" i="4"/>
  <c r="AF208" i="16" s="1"/>
  <c r="K206" i="4"/>
  <c r="AF207" i="16" s="1"/>
  <c r="K205" i="4"/>
  <c r="AF206" i="16" s="1"/>
  <c r="K204" i="4"/>
  <c r="AF205" i="16" s="1"/>
  <c r="K203" i="4"/>
  <c r="AF204" i="16" s="1"/>
  <c r="K202" i="4"/>
  <c r="AF203" i="16" s="1"/>
  <c r="K201" i="4"/>
  <c r="AF202" i="16" s="1"/>
  <c r="K200" i="4"/>
  <c r="AF201" i="16" s="1"/>
  <c r="K199" i="4"/>
  <c r="AF200" i="16" s="1"/>
  <c r="K198" i="4"/>
  <c r="AF199" i="16" s="1"/>
  <c r="K197" i="4"/>
  <c r="AF198" i="16" s="1"/>
  <c r="K196" i="4"/>
  <c r="AF197" i="16" s="1"/>
  <c r="K195" i="4"/>
  <c r="AF196" i="16" s="1"/>
  <c r="K194" i="4"/>
  <c r="AF195" i="16" s="1"/>
  <c r="K193" i="4"/>
  <c r="AF194" i="16" s="1"/>
  <c r="K192" i="4"/>
  <c r="AF193" i="16" s="1"/>
  <c r="K191" i="4"/>
  <c r="AF192" i="16" s="1"/>
  <c r="K190" i="4"/>
  <c r="AF191" i="16" s="1"/>
  <c r="K189" i="4"/>
  <c r="AF190" i="16" s="1"/>
  <c r="K188" i="4"/>
  <c r="AF189" i="16" s="1"/>
  <c r="K187" i="4"/>
  <c r="AF188" i="16" s="1"/>
  <c r="K186" i="4"/>
  <c r="AF187" i="16" s="1"/>
  <c r="K185" i="4"/>
  <c r="AF186" i="16" s="1"/>
  <c r="K184" i="4"/>
  <c r="AF185" i="16" s="1"/>
  <c r="K183" i="4"/>
  <c r="AF184" i="16" s="1"/>
  <c r="K182" i="4"/>
  <c r="AF183" i="16" s="1"/>
  <c r="K181" i="4"/>
  <c r="AF182" i="16" s="1"/>
  <c r="K180" i="4"/>
  <c r="AF181" i="16" s="1"/>
  <c r="K179" i="4"/>
  <c r="AF180" i="16" s="1"/>
  <c r="K178" i="4"/>
  <c r="AF179" i="16" s="1"/>
  <c r="K177" i="4"/>
  <c r="AF178" i="16" s="1"/>
  <c r="K176" i="4"/>
  <c r="AF177" i="16" s="1"/>
  <c r="K175" i="4"/>
  <c r="AF176" i="16" s="1"/>
  <c r="K174" i="4"/>
  <c r="AF175" i="16" s="1"/>
  <c r="K173" i="4"/>
  <c r="AF174" i="16" s="1"/>
  <c r="K172" i="4"/>
  <c r="AF173" i="16" s="1"/>
  <c r="K171" i="4"/>
  <c r="AF172" i="16" s="1"/>
  <c r="K170" i="4"/>
  <c r="AF171" i="16" s="1"/>
  <c r="K169" i="4"/>
  <c r="AF170" i="16" s="1"/>
  <c r="K168" i="4"/>
  <c r="AF169" i="16" s="1"/>
  <c r="K167" i="4"/>
  <c r="AF168" i="16" s="1"/>
  <c r="K166" i="4"/>
  <c r="AF167" i="16" s="1"/>
  <c r="K165" i="4"/>
  <c r="AF166" i="16" s="1"/>
  <c r="K164" i="4"/>
  <c r="AF165" i="16" s="1"/>
  <c r="K163" i="4"/>
  <c r="AF164" i="16" s="1"/>
  <c r="K162" i="4"/>
  <c r="AF163" i="16" s="1"/>
  <c r="K161" i="4"/>
  <c r="AF162" i="16" s="1"/>
  <c r="K160" i="4"/>
  <c r="AF161" i="16" s="1"/>
  <c r="K159" i="4"/>
  <c r="AF160" i="16" s="1"/>
  <c r="K158" i="4"/>
  <c r="AF159" i="16" s="1"/>
  <c r="K157" i="4"/>
  <c r="AF158" i="16" s="1"/>
  <c r="K156" i="4"/>
  <c r="AF157" i="16" s="1"/>
  <c r="K155" i="4"/>
  <c r="AF156" i="16" s="1"/>
  <c r="K154" i="4"/>
  <c r="AF155" i="16" s="1"/>
  <c r="K153" i="4"/>
  <c r="AF154" i="16" s="1"/>
  <c r="K152" i="4"/>
  <c r="AF153" i="16" s="1"/>
  <c r="K151" i="4"/>
  <c r="AF152" i="16" s="1"/>
  <c r="K150" i="4"/>
  <c r="AF151" i="16" s="1"/>
  <c r="K149" i="4"/>
  <c r="AF150" i="16" s="1"/>
  <c r="K148" i="4"/>
  <c r="AF149" i="16" s="1"/>
  <c r="K147" i="4"/>
  <c r="AF148" i="16" s="1"/>
  <c r="K146" i="4"/>
  <c r="AF147" i="16" s="1"/>
  <c r="K145" i="4"/>
  <c r="AF146" i="16" s="1"/>
  <c r="K144" i="4"/>
  <c r="AF145" i="16" s="1"/>
  <c r="K143" i="4"/>
  <c r="AF144" i="16" s="1"/>
  <c r="K142" i="4"/>
  <c r="AF143" i="16" s="1"/>
  <c r="K141" i="4"/>
  <c r="AF142" i="16" s="1"/>
  <c r="K140" i="4"/>
  <c r="AF141" i="16" s="1"/>
  <c r="K139" i="4"/>
  <c r="AF140" i="16" s="1"/>
  <c r="K138" i="4"/>
  <c r="AF139" i="16" s="1"/>
  <c r="K137" i="4"/>
  <c r="AF138" i="16" s="1"/>
  <c r="K136" i="4"/>
  <c r="AF137" i="16" s="1"/>
  <c r="K135" i="4"/>
  <c r="AF136" i="16" s="1"/>
  <c r="K134" i="4"/>
  <c r="AF135" i="16" s="1"/>
  <c r="K133" i="4"/>
  <c r="AF134" i="16" s="1"/>
  <c r="K132" i="4"/>
  <c r="AF133" i="16" s="1"/>
  <c r="K131" i="4"/>
  <c r="AF132" i="16" s="1"/>
  <c r="K130" i="4"/>
  <c r="AF131" i="16" s="1"/>
  <c r="K129" i="4"/>
  <c r="AF130" i="16" s="1"/>
  <c r="K128" i="4"/>
  <c r="AF129" i="16" s="1"/>
  <c r="K127" i="4"/>
  <c r="AF128" i="16" s="1"/>
  <c r="K126" i="4"/>
  <c r="AF127" i="16" s="1"/>
  <c r="K125" i="4"/>
  <c r="AF126" i="16" s="1"/>
  <c r="K124" i="4"/>
  <c r="K123" i="4"/>
  <c r="AF124" i="16" s="1"/>
  <c r="K122" i="4"/>
  <c r="AF123" i="16" s="1"/>
  <c r="K121" i="4"/>
  <c r="K120" i="4"/>
  <c r="AF121" i="16" s="1"/>
  <c r="K119" i="4"/>
  <c r="AF120" i="16" s="1"/>
  <c r="K118" i="4"/>
  <c r="AF119" i="16" s="1"/>
  <c r="K117" i="4"/>
  <c r="K116" i="4"/>
  <c r="AF117" i="16" s="1"/>
  <c r="K115" i="4"/>
  <c r="AF116" i="16" s="1"/>
  <c r="K114" i="4"/>
  <c r="AF115" i="16" s="1"/>
  <c r="K113" i="4"/>
  <c r="K112" i="4"/>
  <c r="AF113" i="16" s="1"/>
  <c r="K111" i="4"/>
  <c r="AF112" i="16" s="1"/>
  <c r="K110" i="4"/>
  <c r="AF111" i="16" s="1"/>
  <c r="K109" i="4"/>
  <c r="K108" i="4"/>
  <c r="AF109" i="16" s="1"/>
  <c r="K107" i="4"/>
  <c r="AF108" i="16" s="1"/>
  <c r="K106" i="4"/>
  <c r="K105" i="4"/>
  <c r="AF106" i="16" s="1"/>
  <c r="K104" i="4"/>
  <c r="AF105" i="16" s="1"/>
  <c r="K103" i="4"/>
  <c r="AF104" i="16" s="1"/>
  <c r="K102" i="4"/>
  <c r="K101" i="4"/>
  <c r="AF102" i="16" s="1"/>
  <c r="K100" i="4"/>
  <c r="AF101" i="16" s="1"/>
  <c r="K99" i="4"/>
  <c r="AF100" i="16" s="1"/>
  <c r="K98" i="4"/>
  <c r="K97" i="4"/>
  <c r="AF98" i="16" s="1"/>
  <c r="K96" i="4"/>
  <c r="AF97" i="16" s="1"/>
  <c r="K95" i="4"/>
  <c r="AF96" i="16" s="1"/>
  <c r="K94" i="4"/>
  <c r="AF95" i="16" s="1"/>
  <c r="K93" i="4"/>
  <c r="K92" i="4"/>
  <c r="AF93" i="16" s="1"/>
  <c r="K91" i="4"/>
  <c r="AF92" i="16" s="1"/>
  <c r="K90" i="4"/>
  <c r="AF91" i="16" s="1"/>
  <c r="K89" i="4"/>
  <c r="AF90" i="16" s="1"/>
  <c r="K88" i="4"/>
  <c r="AF89" i="16" s="1"/>
  <c r="K87" i="4"/>
  <c r="AF88" i="16" s="1"/>
  <c r="K86" i="4"/>
  <c r="AF87" i="16" s="1"/>
  <c r="K85" i="4"/>
  <c r="AF86" i="16" s="1"/>
  <c r="K84" i="4"/>
  <c r="K83" i="4"/>
  <c r="AF84" i="16" s="1"/>
  <c r="K82" i="4"/>
  <c r="K81" i="4"/>
  <c r="AF82" i="16" s="1"/>
  <c r="K80" i="4"/>
  <c r="AF81" i="16" s="1"/>
  <c r="K79" i="4"/>
  <c r="AF80" i="16" s="1"/>
  <c r="K78" i="4"/>
  <c r="AF79" i="16" s="1"/>
  <c r="K77" i="4"/>
  <c r="AF78" i="16" s="1"/>
  <c r="K76" i="4"/>
  <c r="AF77" i="16" s="1"/>
  <c r="K75" i="4"/>
  <c r="AF76" i="16" s="1"/>
  <c r="K74" i="4"/>
  <c r="K73" i="4"/>
  <c r="AF74" i="16" s="1"/>
  <c r="K207" i="3"/>
  <c r="K206" i="3"/>
  <c r="K205" i="3"/>
  <c r="N205" i="3" s="1"/>
  <c r="AA206" i="16" s="1"/>
  <c r="BO206" i="16" s="1"/>
  <c r="K204" i="3"/>
  <c r="K203" i="3"/>
  <c r="K202" i="3"/>
  <c r="K201" i="3"/>
  <c r="K200" i="3"/>
  <c r="K199" i="3"/>
  <c r="N199" i="3" s="1"/>
  <c r="AA200" i="16" s="1"/>
  <c r="BO200" i="16" s="1"/>
  <c r="K198" i="3"/>
  <c r="K197" i="3"/>
  <c r="K196" i="3"/>
  <c r="K195" i="3"/>
  <c r="K194" i="3"/>
  <c r="K193" i="3"/>
  <c r="N193" i="3" s="1"/>
  <c r="AA194" i="16" s="1"/>
  <c r="BO194" i="16" s="1"/>
  <c r="Z194" i="16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N173" i="3" s="1"/>
  <c r="AA174" i="16" s="1"/>
  <c r="BO174" i="16" s="1"/>
  <c r="K172" i="3"/>
  <c r="K171" i="3"/>
  <c r="K170" i="3"/>
  <c r="K169" i="3"/>
  <c r="K168" i="3"/>
  <c r="K167" i="3"/>
  <c r="N167" i="3" s="1"/>
  <c r="AA168" i="16" s="1"/>
  <c r="BO168" i="16" s="1"/>
  <c r="Z168" i="16"/>
  <c r="K166" i="3"/>
  <c r="K165" i="3"/>
  <c r="K164" i="3"/>
  <c r="K163" i="3"/>
  <c r="K162" i="3"/>
  <c r="K161" i="3"/>
  <c r="N161" i="3" s="1"/>
  <c r="AA162" i="16" s="1"/>
  <c r="BO162" i="16" s="1"/>
  <c r="Z162" i="16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N141" i="3" s="1"/>
  <c r="AA142" i="16" s="1"/>
  <c r="BO142" i="16" s="1"/>
  <c r="Z142" i="16"/>
  <c r="K140" i="3"/>
  <c r="K139" i="3"/>
  <c r="K138" i="3"/>
  <c r="K137" i="3"/>
  <c r="K136" i="3"/>
  <c r="K135" i="3"/>
  <c r="N135" i="3" s="1"/>
  <c r="AA136" i="16" s="1"/>
  <c r="BO136" i="16" s="1"/>
  <c r="Z136" i="16"/>
  <c r="K134" i="3"/>
  <c r="K133" i="3"/>
  <c r="K132" i="3"/>
  <c r="K131" i="3"/>
  <c r="K130" i="3"/>
  <c r="K129" i="3"/>
  <c r="N129" i="3" s="1"/>
  <c r="AA130" i="16" s="1"/>
  <c r="BO130" i="16" s="1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W208" i="16"/>
  <c r="Y208" i="16" s="1"/>
  <c r="W206" i="16"/>
  <c r="Y206" i="16" s="1"/>
  <c r="W205" i="16"/>
  <c r="Y205" i="16" s="1"/>
  <c r="W204" i="16"/>
  <c r="Y204" i="16" s="1"/>
  <c r="W203" i="16"/>
  <c r="Y203" i="16" s="1"/>
  <c r="W202" i="16"/>
  <c r="Y202" i="16" s="1"/>
  <c r="W201" i="16"/>
  <c r="Y201" i="16" s="1"/>
  <c r="W200" i="16"/>
  <c r="Y200" i="16" s="1"/>
  <c r="W199" i="16"/>
  <c r="Y199" i="16" s="1"/>
  <c r="W198" i="16"/>
  <c r="Y198" i="16" s="1"/>
  <c r="W197" i="16"/>
  <c r="Y197" i="16" s="1"/>
  <c r="W196" i="16"/>
  <c r="Y196" i="16" s="1"/>
  <c r="W195" i="16"/>
  <c r="Y195" i="16" s="1"/>
  <c r="W194" i="16"/>
  <c r="Y194" i="16" s="1"/>
  <c r="W193" i="16"/>
  <c r="Y193" i="16" s="1"/>
  <c r="W192" i="16"/>
  <c r="Y192" i="16" s="1"/>
  <c r="W191" i="16"/>
  <c r="Y191" i="16" s="1"/>
  <c r="W189" i="16"/>
  <c r="Y189" i="16" s="1"/>
  <c r="W188" i="16"/>
  <c r="Y188" i="16" s="1"/>
  <c r="W187" i="16"/>
  <c r="Y187" i="16" s="1"/>
  <c r="W186" i="16"/>
  <c r="Y186" i="16" s="1"/>
  <c r="W185" i="16"/>
  <c r="Y185" i="16" s="1"/>
  <c r="W184" i="16"/>
  <c r="Y184" i="16" s="1"/>
  <c r="W183" i="16"/>
  <c r="Y183" i="16" s="1"/>
  <c r="W181" i="16"/>
  <c r="Y181" i="16" s="1"/>
  <c r="W180" i="16"/>
  <c r="Y180" i="16" s="1"/>
  <c r="W179" i="16"/>
  <c r="Y179" i="16" s="1"/>
  <c r="W178" i="16"/>
  <c r="Y178" i="16" s="1"/>
  <c r="W177" i="16"/>
  <c r="Y177" i="16" s="1"/>
  <c r="W175" i="16"/>
  <c r="Y175" i="16" s="1"/>
  <c r="W174" i="16"/>
  <c r="Y174" i="16" s="1"/>
  <c r="W173" i="16"/>
  <c r="Y173" i="16" s="1"/>
  <c r="W172" i="16"/>
  <c r="Y172" i="16" s="1"/>
  <c r="W171" i="16"/>
  <c r="Y171" i="16" s="1"/>
  <c r="W170" i="16"/>
  <c r="Y170" i="16" s="1"/>
  <c r="W168" i="16"/>
  <c r="Y168" i="16" s="1"/>
  <c r="W167" i="16"/>
  <c r="Y167" i="16" s="1"/>
  <c r="W166" i="16"/>
  <c r="Y166" i="16" s="1"/>
  <c r="W165" i="16"/>
  <c r="Y165" i="16" s="1"/>
  <c r="W164" i="16"/>
  <c r="Y164" i="16" s="1"/>
  <c r="W163" i="16"/>
  <c r="Y163" i="16" s="1"/>
  <c r="W162" i="16"/>
  <c r="Y162" i="16" s="1"/>
  <c r="W161" i="16"/>
  <c r="Y161" i="16" s="1"/>
  <c r="W160" i="16"/>
  <c r="Y160" i="16" s="1"/>
  <c r="W158" i="16"/>
  <c r="Y158" i="16" s="1"/>
  <c r="W157" i="16"/>
  <c r="Y157" i="16" s="1"/>
  <c r="W156" i="16"/>
  <c r="Y156" i="16" s="1"/>
  <c r="W155" i="16"/>
  <c r="Y155" i="16" s="1"/>
  <c r="W153" i="16"/>
  <c r="Y153" i="16" s="1"/>
  <c r="W152" i="16"/>
  <c r="Y152" i="16" s="1"/>
  <c r="W151" i="16"/>
  <c r="Y151" i="16" s="1"/>
  <c r="W150" i="16"/>
  <c r="Y150" i="16" s="1"/>
  <c r="W149" i="16"/>
  <c r="Y149" i="16" s="1"/>
  <c r="W148" i="16"/>
  <c r="Y148" i="16" s="1"/>
  <c r="W147" i="16"/>
  <c r="Y147" i="16" s="1"/>
  <c r="W146" i="16"/>
  <c r="Y146" i="16" s="1"/>
  <c r="W145" i="16"/>
  <c r="Y145" i="16" s="1"/>
  <c r="W144" i="16"/>
  <c r="Y144" i="16" s="1"/>
  <c r="W143" i="16"/>
  <c r="Y143" i="16" s="1"/>
  <c r="W142" i="16"/>
  <c r="Y142" i="16" s="1"/>
  <c r="W141" i="16"/>
  <c r="Y141" i="16" s="1"/>
  <c r="W140" i="16"/>
  <c r="Y140" i="16" s="1"/>
  <c r="W139" i="16"/>
  <c r="Y139" i="16" s="1"/>
  <c r="W138" i="16"/>
  <c r="Y138" i="16" s="1"/>
  <c r="W137" i="16"/>
  <c r="Y137" i="16" s="1"/>
  <c r="W136" i="16"/>
  <c r="Y136" i="16" s="1"/>
  <c r="W135" i="16"/>
  <c r="Y135" i="16" s="1"/>
  <c r="W134" i="16"/>
  <c r="Y134" i="16" s="1"/>
  <c r="W133" i="16"/>
  <c r="Y133" i="16" s="1"/>
  <c r="W132" i="16"/>
  <c r="Y132" i="16" s="1"/>
  <c r="K18" i="15"/>
  <c r="K68" i="6"/>
  <c r="AL69" i="16" s="1"/>
  <c r="AN69" i="16" s="1"/>
  <c r="A69" i="16"/>
  <c r="A70" i="16"/>
  <c r="A71" i="16"/>
  <c r="A72" i="16"/>
  <c r="A73" i="16"/>
  <c r="K68" i="10"/>
  <c r="AX69" i="16" s="1"/>
  <c r="K69" i="10"/>
  <c r="AX70" i="16" s="1"/>
  <c r="AZ70" i="16" s="1"/>
  <c r="K70" i="10"/>
  <c r="AX71" i="16" s="1"/>
  <c r="AZ71" i="16" s="1"/>
  <c r="K71" i="10"/>
  <c r="AX72" i="16" s="1"/>
  <c r="AZ72" i="16" s="1"/>
  <c r="K72" i="10"/>
  <c r="AX73" i="16" s="1"/>
  <c r="K68" i="8"/>
  <c r="AR69" i="16" s="1"/>
  <c r="AT69" i="16" s="1"/>
  <c r="K69" i="8"/>
  <c r="AR70" i="16" s="1"/>
  <c r="AT70" i="16" s="1"/>
  <c r="K70" i="8"/>
  <c r="AR71" i="16" s="1"/>
  <c r="AT71" i="16" s="1"/>
  <c r="K71" i="8"/>
  <c r="AR72" i="16" s="1"/>
  <c r="AT72" i="16" s="1"/>
  <c r="K72" i="8"/>
  <c r="AR73" i="16" s="1"/>
  <c r="AT73" i="16" s="1"/>
  <c r="K68" i="7"/>
  <c r="AO69" i="16" s="1"/>
  <c r="AQ69" i="16" s="1"/>
  <c r="K69" i="7"/>
  <c r="AO70" i="16" s="1"/>
  <c r="AQ70" i="16" s="1"/>
  <c r="K70" i="7"/>
  <c r="AO71" i="16" s="1"/>
  <c r="AQ71" i="16" s="1"/>
  <c r="K71" i="7"/>
  <c r="AO72" i="16" s="1"/>
  <c r="AQ72" i="16" s="1"/>
  <c r="K72" i="7"/>
  <c r="AO73" i="16" s="1"/>
  <c r="AQ73" i="16" s="1"/>
  <c r="K69" i="6"/>
  <c r="AL70" i="16" s="1"/>
  <c r="AN70" i="16" s="1"/>
  <c r="K70" i="6"/>
  <c r="AL71" i="16" s="1"/>
  <c r="AN71" i="16" s="1"/>
  <c r="K71" i="6"/>
  <c r="AL72" i="16" s="1"/>
  <c r="AN72" i="16" s="1"/>
  <c r="K72" i="6"/>
  <c r="AL73" i="16" s="1"/>
  <c r="AN73" i="16" s="1"/>
  <c r="K68" i="5"/>
  <c r="AI69" i="16" s="1"/>
  <c r="K69" i="5"/>
  <c r="AI70" i="16" s="1"/>
  <c r="K70" i="5"/>
  <c r="AI71" i="16" s="1"/>
  <c r="K71" i="5"/>
  <c r="AI72" i="16" s="1"/>
  <c r="K72" i="5"/>
  <c r="AI73" i="16" s="1"/>
  <c r="K68" i="4"/>
  <c r="AF69" i="16" s="1"/>
  <c r="K69" i="4"/>
  <c r="AF70" i="16" s="1"/>
  <c r="K70" i="4"/>
  <c r="AF71" i="16" s="1"/>
  <c r="K71" i="4"/>
  <c r="AF72" i="16" s="1"/>
  <c r="K72" i="4"/>
  <c r="AF73" i="16" s="1"/>
  <c r="K68" i="3"/>
  <c r="K69" i="3"/>
  <c r="K70" i="3"/>
  <c r="K71" i="3"/>
  <c r="K72" i="3"/>
  <c r="K65" i="4"/>
  <c r="AF66" i="16" s="1"/>
  <c r="A68" i="16"/>
  <c r="A59" i="16"/>
  <c r="A60" i="16"/>
  <c r="A61" i="16"/>
  <c r="A62" i="16"/>
  <c r="A63" i="16"/>
  <c r="A64" i="16"/>
  <c r="A65" i="16"/>
  <c r="A66" i="16"/>
  <c r="A67" i="16"/>
  <c r="K67" i="10"/>
  <c r="AX68" i="16" s="1"/>
  <c r="K66" i="10"/>
  <c r="AX67" i="16" s="1"/>
  <c r="K65" i="10"/>
  <c r="AX66" i="16" s="1"/>
  <c r="K64" i="10"/>
  <c r="AX65" i="16" s="1"/>
  <c r="K63" i="10"/>
  <c r="AX64" i="16" s="1"/>
  <c r="K62" i="10"/>
  <c r="AX63" i="16" s="1"/>
  <c r="K61" i="10"/>
  <c r="AX62" i="16" s="1"/>
  <c r="K60" i="10"/>
  <c r="AX61" i="16" s="1"/>
  <c r="K59" i="10"/>
  <c r="AX60" i="16" s="1"/>
  <c r="K58" i="10"/>
  <c r="AX59" i="16" s="1"/>
  <c r="K67" i="8"/>
  <c r="AR68" i="16" s="1"/>
  <c r="AT68" i="16" s="1"/>
  <c r="K66" i="8"/>
  <c r="AR67" i="16" s="1"/>
  <c r="AT67" i="16" s="1"/>
  <c r="K65" i="8"/>
  <c r="AR66" i="16" s="1"/>
  <c r="AT66" i="16" s="1"/>
  <c r="K64" i="8"/>
  <c r="K63" i="8"/>
  <c r="K62" i="8"/>
  <c r="K61" i="8"/>
  <c r="K60" i="8"/>
  <c r="K59" i="8"/>
  <c r="K58" i="8"/>
  <c r="K67" i="7"/>
  <c r="AO68" i="16" s="1"/>
  <c r="AQ68" i="16" s="1"/>
  <c r="K66" i="7"/>
  <c r="AO67" i="16" s="1"/>
  <c r="AQ67" i="16" s="1"/>
  <c r="K65" i="7"/>
  <c r="AO66" i="16" s="1"/>
  <c r="AQ66" i="16" s="1"/>
  <c r="K64" i="7"/>
  <c r="K63" i="7"/>
  <c r="K62" i="7"/>
  <c r="K61" i="7"/>
  <c r="K60" i="7"/>
  <c r="K59" i="7"/>
  <c r="K58" i="7"/>
  <c r="K67" i="6"/>
  <c r="AL68" i="16" s="1"/>
  <c r="K66" i="6"/>
  <c r="AL67" i="16" s="1"/>
  <c r="K65" i="6"/>
  <c r="AL66" i="16" s="1"/>
  <c r="K64" i="6"/>
  <c r="AL65" i="16" s="1"/>
  <c r="K63" i="6"/>
  <c r="AL64" i="16" s="1"/>
  <c r="K62" i="6"/>
  <c r="AL63" i="16" s="1"/>
  <c r="K61" i="6"/>
  <c r="AL62" i="16" s="1"/>
  <c r="AN62" i="16" s="1"/>
  <c r="K60" i="6"/>
  <c r="AL61" i="16" s="1"/>
  <c r="AN61" i="16" s="1"/>
  <c r="K59" i="6"/>
  <c r="AL60" i="16" s="1"/>
  <c r="AN60" i="16" s="1"/>
  <c r="K58" i="6"/>
  <c r="AL59" i="16" s="1"/>
  <c r="AN59" i="16" s="1"/>
  <c r="K67" i="5"/>
  <c r="AI68" i="16" s="1"/>
  <c r="K66" i="5"/>
  <c r="AI67" i="16" s="1"/>
  <c r="K65" i="5"/>
  <c r="AI66" i="16" s="1"/>
  <c r="K64" i="5"/>
  <c r="K63" i="5"/>
  <c r="K62" i="5"/>
  <c r="K61" i="5"/>
  <c r="K60" i="5"/>
  <c r="K59" i="5"/>
  <c r="K58" i="5"/>
  <c r="K58" i="4"/>
  <c r="K59" i="4"/>
  <c r="K60" i="4"/>
  <c r="K61" i="4"/>
  <c r="K62" i="4"/>
  <c r="K63" i="4"/>
  <c r="K64" i="4"/>
  <c r="K66" i="4"/>
  <c r="AF67" i="16" s="1"/>
  <c r="K67" i="4"/>
  <c r="AF68" i="16" s="1"/>
  <c r="K58" i="3"/>
  <c r="K59" i="3"/>
  <c r="K60" i="3"/>
  <c r="K61" i="3"/>
  <c r="K62" i="3"/>
  <c r="K63" i="3"/>
  <c r="K64" i="3"/>
  <c r="K65" i="3"/>
  <c r="K66" i="3"/>
  <c r="K67" i="3"/>
  <c r="D2" i="15"/>
  <c r="D1" i="15"/>
  <c r="K32" i="5"/>
  <c r="K33" i="5"/>
  <c r="K34" i="5"/>
  <c r="K35" i="5"/>
  <c r="K36" i="5"/>
  <c r="K37" i="5"/>
  <c r="K43" i="5"/>
  <c r="K44" i="5"/>
  <c r="K46" i="5"/>
  <c r="K47" i="5"/>
  <c r="K48" i="5"/>
  <c r="K49" i="5"/>
  <c r="K50" i="5"/>
  <c r="K51" i="5"/>
  <c r="K52" i="5"/>
  <c r="K53" i="5"/>
  <c r="K54" i="5"/>
  <c r="K55" i="5"/>
  <c r="K56" i="5"/>
  <c r="K57" i="5"/>
  <c r="W130" i="16"/>
  <c r="Y130" i="16" s="1"/>
  <c r="W154" i="16"/>
  <c r="Y154" i="16" s="1"/>
  <c r="W182" i="16"/>
  <c r="Y182" i="16" s="1"/>
  <c r="W190" i="16"/>
  <c r="Y190" i="16" s="1"/>
  <c r="W131" i="16"/>
  <c r="Y131" i="16" s="1"/>
  <c r="W159" i="16"/>
  <c r="Y159" i="16" s="1"/>
  <c r="W207" i="16"/>
  <c r="Y207" i="16" s="1"/>
  <c r="W176" i="16"/>
  <c r="Y176" i="16" s="1"/>
  <c r="W169" i="16"/>
  <c r="Y169" i="16" s="1"/>
  <c r="H27" i="13"/>
  <c r="H88" i="13" s="1"/>
  <c r="H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G16" i="13"/>
  <c r="I36" i="13"/>
  <c r="H35" i="13"/>
  <c r="K15" i="15"/>
  <c r="K16" i="15"/>
  <c r="K17" i="15"/>
  <c r="K19" i="15"/>
  <c r="K20" i="15"/>
  <c r="K21" i="15"/>
  <c r="K22" i="15"/>
  <c r="K23" i="15"/>
  <c r="H93" i="13"/>
  <c r="K10" i="6"/>
  <c r="AL11" i="16" s="1"/>
  <c r="AN11" i="16" s="1"/>
  <c r="K37" i="10"/>
  <c r="AX38" i="16" s="1"/>
  <c r="K41" i="10"/>
  <c r="AX42" i="16" s="1"/>
  <c r="K38" i="10"/>
  <c r="AX39" i="16" s="1"/>
  <c r="K50" i="10"/>
  <c r="AX51" i="16" s="1"/>
  <c r="K54" i="10"/>
  <c r="AX55" i="16" s="1"/>
  <c r="K9" i="10"/>
  <c r="AX10" i="16" s="1"/>
  <c r="K39" i="10"/>
  <c r="AX40" i="16" s="1"/>
  <c r="K43" i="10"/>
  <c r="AX44" i="16" s="1"/>
  <c r="K55" i="10"/>
  <c r="AX56" i="16" s="1"/>
  <c r="K10" i="10"/>
  <c r="AX11" i="16" s="1"/>
  <c r="K44" i="10"/>
  <c r="AX45" i="16" s="1"/>
  <c r="K36" i="8"/>
  <c r="K43" i="8"/>
  <c r="K55" i="8"/>
  <c r="K10" i="8"/>
  <c r="K9" i="8"/>
  <c r="K46" i="8"/>
  <c r="K37" i="8"/>
  <c r="K53" i="8"/>
  <c r="K57" i="8"/>
  <c r="K10" i="7"/>
  <c r="K9" i="7"/>
  <c r="K36" i="6"/>
  <c r="AL37" i="16" s="1"/>
  <c r="AN37" i="16" s="1"/>
  <c r="K44" i="6"/>
  <c r="AL45" i="16" s="1"/>
  <c r="AN45" i="16" s="1"/>
  <c r="K52" i="6"/>
  <c r="AL53" i="16" s="1"/>
  <c r="AN53" i="16" s="1"/>
  <c r="K9" i="6"/>
  <c r="AL10" i="16" s="1"/>
  <c r="AN10" i="16" s="1"/>
  <c r="K33" i="6"/>
  <c r="AL34" i="16" s="1"/>
  <c r="AN34" i="16" s="1"/>
  <c r="K54" i="6"/>
  <c r="AL55" i="16" s="1"/>
  <c r="AN55" i="16" s="1"/>
  <c r="K55" i="6"/>
  <c r="AL56" i="16" s="1"/>
  <c r="AN56" i="16" s="1"/>
  <c r="K34" i="6"/>
  <c r="AL35" i="16" s="1"/>
  <c r="AN35" i="16" s="1"/>
  <c r="K46" i="6"/>
  <c r="AL47" i="16" s="1"/>
  <c r="AN47" i="16" s="1"/>
  <c r="K50" i="6"/>
  <c r="AL51" i="16" s="1"/>
  <c r="AN51" i="16" s="1"/>
  <c r="K57" i="6"/>
  <c r="AL58" i="16" s="1"/>
  <c r="AN58" i="16" s="1"/>
  <c r="K35" i="6"/>
  <c r="AL36" i="16" s="1"/>
  <c r="AN36" i="16" s="1"/>
  <c r="K9" i="5"/>
  <c r="K10" i="5"/>
  <c r="K43" i="4"/>
  <c r="K47" i="4"/>
  <c r="K38" i="4"/>
  <c r="K42" i="4"/>
  <c r="K54" i="4"/>
  <c r="K37" i="4"/>
  <c r="AF38" i="16" s="1"/>
  <c r="AH38" i="16" s="1"/>
  <c r="K9" i="4"/>
  <c r="K10" i="4"/>
  <c r="K46" i="3"/>
  <c r="K37" i="3"/>
  <c r="K53" i="3"/>
  <c r="K57" i="3"/>
  <c r="K9" i="3"/>
  <c r="K10" i="3"/>
  <c r="K49" i="7"/>
  <c r="K53" i="7"/>
  <c r="I9" i="16"/>
  <c r="K51" i="10"/>
  <c r="AX52" i="16" s="1"/>
  <c r="K46" i="10"/>
  <c r="AX47" i="16" s="1"/>
  <c r="K36" i="10"/>
  <c r="AX37" i="16" s="1"/>
  <c r="K47" i="10"/>
  <c r="AX48" i="16" s="1"/>
  <c r="K42" i="10"/>
  <c r="AX43" i="16" s="1"/>
  <c r="K45" i="10"/>
  <c r="AX46" i="16" s="1"/>
  <c r="K52" i="10"/>
  <c r="AX53" i="16" s="1"/>
  <c r="K49" i="8"/>
  <c r="K54" i="8"/>
  <c r="K51" i="8"/>
  <c r="K45" i="8"/>
  <c r="K50" i="8"/>
  <c r="K47" i="8"/>
  <c r="K48" i="6"/>
  <c r="AL49" i="16" s="1"/>
  <c r="AN49" i="16" s="1"/>
  <c r="K56" i="6"/>
  <c r="AL57" i="16" s="1"/>
  <c r="AN57" i="16" s="1"/>
  <c r="K50" i="4"/>
  <c r="K55" i="4"/>
  <c r="K39" i="4"/>
  <c r="K46" i="4"/>
  <c r="K51" i="4"/>
  <c r="K49" i="3"/>
  <c r="K54" i="3"/>
  <c r="K36" i="3"/>
  <c r="K45" i="3"/>
  <c r="K50" i="3"/>
  <c r="K48" i="10"/>
  <c r="AX49" i="16" s="1"/>
  <c r="K34" i="10"/>
  <c r="AX35" i="16" s="1"/>
  <c r="K30" i="10"/>
  <c r="AX31" i="16" s="1"/>
  <c r="K26" i="10"/>
  <c r="AX27" i="16" s="1"/>
  <c r="K22" i="10"/>
  <c r="AX23" i="16" s="1"/>
  <c r="K18" i="10"/>
  <c r="AX19" i="16" s="1"/>
  <c r="K14" i="10"/>
  <c r="AX15" i="16" s="1"/>
  <c r="K35" i="10"/>
  <c r="AX36" i="16" s="1"/>
  <c r="K31" i="10"/>
  <c r="AX32" i="16" s="1"/>
  <c r="K27" i="10"/>
  <c r="AX28" i="16" s="1"/>
  <c r="K23" i="10"/>
  <c r="AX24" i="16" s="1"/>
  <c r="K19" i="10"/>
  <c r="AX20" i="16" s="1"/>
  <c r="K11" i="10"/>
  <c r="AX12" i="16" s="1"/>
  <c r="K57" i="10"/>
  <c r="AX58" i="16" s="1"/>
  <c r="K53" i="10"/>
  <c r="AX54" i="16" s="1"/>
  <c r="K49" i="10"/>
  <c r="AX50" i="16" s="1"/>
  <c r="K56" i="10"/>
  <c r="AX57" i="16" s="1"/>
  <c r="K40" i="10"/>
  <c r="AX41" i="16" s="1"/>
  <c r="K32" i="10"/>
  <c r="AX33" i="16" s="1"/>
  <c r="K28" i="10"/>
  <c r="AX29" i="16" s="1"/>
  <c r="K24" i="10"/>
  <c r="AX25" i="16" s="1"/>
  <c r="K20" i="10"/>
  <c r="AX21" i="16" s="1"/>
  <c r="K16" i="10"/>
  <c r="AX17" i="16" s="1"/>
  <c r="K12" i="10"/>
  <c r="AX13" i="16" s="1"/>
  <c r="K33" i="10"/>
  <c r="AX34" i="16" s="1"/>
  <c r="K29" i="10"/>
  <c r="AX30" i="16" s="1"/>
  <c r="K25" i="10"/>
  <c r="AX26" i="16" s="1"/>
  <c r="K21" i="10"/>
  <c r="AX22" i="16" s="1"/>
  <c r="K17" i="10"/>
  <c r="AX18" i="16" s="1"/>
  <c r="K13" i="10"/>
  <c r="AX14" i="16" s="1"/>
  <c r="K56" i="8"/>
  <c r="K52" i="8"/>
  <c r="K48" i="8"/>
  <c r="K44" i="8"/>
  <c r="K35" i="8"/>
  <c r="K31" i="8"/>
  <c r="K27" i="8"/>
  <c r="K23" i="8"/>
  <c r="K19" i="8"/>
  <c r="K15" i="8"/>
  <c r="K11" i="8"/>
  <c r="K32" i="8"/>
  <c r="K28" i="8"/>
  <c r="K24" i="8"/>
  <c r="K20" i="8"/>
  <c r="K16" i="8"/>
  <c r="K12" i="8"/>
  <c r="K33" i="8"/>
  <c r="K29" i="8"/>
  <c r="K25" i="8"/>
  <c r="K21" i="8"/>
  <c r="K17" i="8"/>
  <c r="K13" i="8"/>
  <c r="K34" i="8"/>
  <c r="K30" i="8"/>
  <c r="K26" i="8"/>
  <c r="K22" i="8"/>
  <c r="K18" i="8"/>
  <c r="K14" i="8"/>
  <c r="K18" i="7"/>
  <c r="K52" i="7"/>
  <c r="K44" i="7"/>
  <c r="K36" i="7"/>
  <c r="K45" i="7"/>
  <c r="K37" i="7"/>
  <c r="K50" i="7"/>
  <c r="K55" i="7"/>
  <c r="K47" i="7"/>
  <c r="K33" i="7"/>
  <c r="K29" i="7"/>
  <c r="K25" i="7"/>
  <c r="K21" i="7"/>
  <c r="K17" i="7"/>
  <c r="K13" i="7"/>
  <c r="K34" i="7"/>
  <c r="K30" i="7"/>
  <c r="K26" i="7"/>
  <c r="K22" i="7"/>
  <c r="K16" i="7"/>
  <c r="K12" i="7"/>
  <c r="K56" i="7"/>
  <c r="K48" i="7"/>
  <c r="K57" i="7"/>
  <c r="K54" i="7"/>
  <c r="K46" i="7"/>
  <c r="K51" i="7"/>
  <c r="K43" i="7"/>
  <c r="K35" i="7"/>
  <c r="K31" i="7"/>
  <c r="K27" i="7"/>
  <c r="K23" i="7"/>
  <c r="K19" i="7"/>
  <c r="K15" i="7"/>
  <c r="K11" i="7"/>
  <c r="K32" i="7"/>
  <c r="K28" i="7"/>
  <c r="K24" i="7"/>
  <c r="K20" i="7"/>
  <c r="K14" i="7"/>
  <c r="K53" i="6"/>
  <c r="AL54" i="16" s="1"/>
  <c r="AN54" i="16" s="1"/>
  <c r="K51" i="6"/>
  <c r="AL52" i="16" s="1"/>
  <c r="AN52" i="16" s="1"/>
  <c r="K49" i="6"/>
  <c r="AL50" i="16" s="1"/>
  <c r="AN50" i="16" s="1"/>
  <c r="K47" i="6"/>
  <c r="AL48" i="16" s="1"/>
  <c r="AN48" i="16" s="1"/>
  <c r="K43" i="6"/>
  <c r="AL44" i="16" s="1"/>
  <c r="AN44" i="16" s="1"/>
  <c r="K37" i="6"/>
  <c r="AL38" i="16" s="1"/>
  <c r="AN38" i="16" s="1"/>
  <c r="K30" i="6"/>
  <c r="AL31" i="16" s="1"/>
  <c r="AN31" i="16" s="1"/>
  <c r="K26" i="6"/>
  <c r="AL27" i="16" s="1"/>
  <c r="AN27" i="16" s="1"/>
  <c r="K22" i="6"/>
  <c r="AL23" i="16" s="1"/>
  <c r="AN23" i="16" s="1"/>
  <c r="K18" i="6"/>
  <c r="AL19" i="16" s="1"/>
  <c r="AN19" i="16" s="1"/>
  <c r="K14" i="6"/>
  <c r="AL15" i="16" s="1"/>
  <c r="AN15" i="16" s="1"/>
  <c r="K31" i="6"/>
  <c r="AL32" i="16" s="1"/>
  <c r="AN32" i="16" s="1"/>
  <c r="K27" i="6"/>
  <c r="AL28" i="16" s="1"/>
  <c r="AN28" i="16" s="1"/>
  <c r="K23" i="6"/>
  <c r="AL24" i="16" s="1"/>
  <c r="AN24" i="16" s="1"/>
  <c r="K19" i="6"/>
  <c r="AL20" i="16" s="1"/>
  <c r="AN20" i="16" s="1"/>
  <c r="K15" i="6"/>
  <c r="AL16" i="16" s="1"/>
  <c r="AN16" i="16" s="1"/>
  <c r="K11" i="6"/>
  <c r="AL12" i="16" s="1"/>
  <c r="AN12" i="16" s="1"/>
  <c r="K32" i="6"/>
  <c r="AL33" i="16" s="1"/>
  <c r="AN33" i="16" s="1"/>
  <c r="K28" i="6"/>
  <c r="AL29" i="16" s="1"/>
  <c r="AN29" i="16" s="1"/>
  <c r="K24" i="6"/>
  <c r="AL25" i="16" s="1"/>
  <c r="AN25" i="16" s="1"/>
  <c r="K20" i="6"/>
  <c r="AL21" i="16" s="1"/>
  <c r="AN21" i="16" s="1"/>
  <c r="K16" i="6"/>
  <c r="AL17" i="16" s="1"/>
  <c r="AN17" i="16" s="1"/>
  <c r="K12" i="6"/>
  <c r="AL13" i="16" s="1"/>
  <c r="AN13" i="16" s="1"/>
  <c r="K29" i="6"/>
  <c r="AL30" i="16" s="1"/>
  <c r="AN30" i="16" s="1"/>
  <c r="K25" i="6"/>
  <c r="AL26" i="16" s="1"/>
  <c r="AN26" i="16" s="1"/>
  <c r="K21" i="6"/>
  <c r="AL22" i="16" s="1"/>
  <c r="AN22" i="16" s="1"/>
  <c r="K17" i="6"/>
  <c r="AL18" i="16" s="1"/>
  <c r="AN18" i="16" s="1"/>
  <c r="K13" i="6"/>
  <c r="AL14" i="16" s="1"/>
  <c r="AN14" i="16" s="1"/>
  <c r="K13" i="5"/>
  <c r="K28" i="5"/>
  <c r="K24" i="5"/>
  <c r="K20" i="5"/>
  <c r="K16" i="5"/>
  <c r="K12" i="5"/>
  <c r="K31" i="5"/>
  <c r="K27" i="5"/>
  <c r="K23" i="5"/>
  <c r="K19" i="5"/>
  <c r="K11" i="5"/>
  <c r="K17" i="5"/>
  <c r="K30" i="5"/>
  <c r="K26" i="5"/>
  <c r="K22" i="5"/>
  <c r="K18" i="5"/>
  <c r="K14" i="5"/>
  <c r="K29" i="5"/>
  <c r="K25" i="5"/>
  <c r="K21" i="5"/>
  <c r="K56" i="4"/>
  <c r="K52" i="4"/>
  <c r="K48" i="4"/>
  <c r="AF49" i="16" s="1"/>
  <c r="AH49" i="16" s="1"/>
  <c r="K44" i="4"/>
  <c r="AF45" i="16" s="1"/>
  <c r="AH45" i="16" s="1"/>
  <c r="K40" i="4"/>
  <c r="K36" i="4"/>
  <c r="K57" i="4"/>
  <c r="K53" i="4"/>
  <c r="AF54" i="16" s="1"/>
  <c r="AH54" i="16" s="1"/>
  <c r="K49" i="4"/>
  <c r="K45" i="4"/>
  <c r="K41" i="4"/>
  <c r="K12" i="4"/>
  <c r="AF13" i="16" s="1"/>
  <c r="AH13" i="16" s="1"/>
  <c r="K15" i="4"/>
  <c r="K34" i="4"/>
  <c r="K30" i="4"/>
  <c r="K26" i="4"/>
  <c r="K22" i="4"/>
  <c r="K18" i="4"/>
  <c r="K14" i="4"/>
  <c r="K33" i="4"/>
  <c r="AF34" i="16" s="1"/>
  <c r="AH34" i="16" s="1"/>
  <c r="K29" i="4"/>
  <c r="K25" i="4"/>
  <c r="K21" i="4"/>
  <c r="K13" i="4"/>
  <c r="AF14" i="16" s="1"/>
  <c r="AH14" i="16" s="1"/>
  <c r="K19" i="4"/>
  <c r="K11" i="4"/>
  <c r="K32" i="4"/>
  <c r="AF33" i="16" s="1"/>
  <c r="AH33" i="16" s="1"/>
  <c r="K28" i="4"/>
  <c r="AF29" i="16" s="1"/>
  <c r="AH29" i="16" s="1"/>
  <c r="K24" i="4"/>
  <c r="K20" i="4"/>
  <c r="K16" i="4"/>
  <c r="AF17" i="16" s="1"/>
  <c r="AH17" i="16" s="1"/>
  <c r="K35" i="4"/>
  <c r="K31" i="4"/>
  <c r="K27" i="4"/>
  <c r="K23" i="4"/>
  <c r="K17" i="4"/>
  <c r="AF18" i="16" s="1"/>
  <c r="AH18" i="16" s="1"/>
  <c r="K55" i="3"/>
  <c r="K51" i="3"/>
  <c r="K47" i="3"/>
  <c r="K43" i="3"/>
  <c r="K56" i="3"/>
  <c r="K52" i="3"/>
  <c r="K48" i="3"/>
  <c r="K44" i="3"/>
  <c r="K12" i="3"/>
  <c r="K17" i="3"/>
  <c r="K34" i="3"/>
  <c r="K30" i="3"/>
  <c r="K26" i="3"/>
  <c r="K22" i="3"/>
  <c r="K18" i="3"/>
  <c r="K14" i="3"/>
  <c r="K33" i="3"/>
  <c r="K29" i="3"/>
  <c r="K25" i="3"/>
  <c r="K19" i="3"/>
  <c r="K11" i="3"/>
  <c r="K21" i="3"/>
  <c r="K13" i="3"/>
  <c r="K32" i="3"/>
  <c r="K28" i="3"/>
  <c r="K24" i="3"/>
  <c r="K20" i="3"/>
  <c r="K35" i="3"/>
  <c r="K31" i="3"/>
  <c r="K27" i="3"/>
  <c r="K23" i="3"/>
  <c r="M108" i="16" l="1"/>
  <c r="M104" i="16"/>
  <c r="M100" i="16"/>
  <c r="M96" i="16"/>
  <c r="M92" i="16"/>
  <c r="M88" i="16"/>
  <c r="M84" i="16"/>
  <c r="M80" i="16"/>
  <c r="M76" i="16"/>
  <c r="M72" i="16"/>
  <c r="AZ73" i="16"/>
  <c r="AZ69" i="16"/>
  <c r="AN143" i="16"/>
  <c r="AN167" i="16"/>
  <c r="AN199" i="16"/>
  <c r="AT153" i="16"/>
  <c r="AT156" i="16"/>
  <c r="AT179" i="16"/>
  <c r="AT187" i="16"/>
  <c r="AT206" i="16"/>
  <c r="AZ125" i="16"/>
  <c r="AZ129" i="16"/>
  <c r="AZ133" i="16"/>
  <c r="AZ204" i="16"/>
  <c r="AT208" i="16"/>
  <c r="J202" i="16"/>
  <c r="J196" i="16"/>
  <c r="J192" i="16"/>
  <c r="J184" i="16"/>
  <c r="AZ173" i="16"/>
  <c r="J142" i="16"/>
  <c r="J134" i="16"/>
  <c r="J208" i="16"/>
  <c r="J193" i="16"/>
  <c r="J166" i="16"/>
  <c r="P137" i="16"/>
  <c r="P133" i="16"/>
  <c r="P129" i="16"/>
  <c r="P125" i="16"/>
  <c r="P121" i="16"/>
  <c r="P117" i="16"/>
  <c r="P113" i="16"/>
  <c r="P109" i="16"/>
  <c r="P105" i="16"/>
  <c r="P101" i="16"/>
  <c r="P97" i="16"/>
  <c r="P93" i="16"/>
  <c r="P89" i="16"/>
  <c r="P85" i="16"/>
  <c r="P81" i="16"/>
  <c r="P77" i="16"/>
  <c r="P73" i="16"/>
  <c r="P69" i="16"/>
  <c r="M127" i="16"/>
  <c r="M123" i="16"/>
  <c r="M119" i="16"/>
  <c r="M115" i="16"/>
  <c r="M111" i="16"/>
  <c r="M107" i="16"/>
  <c r="M103" i="16"/>
  <c r="M99" i="16"/>
  <c r="M95" i="16"/>
  <c r="M91" i="16"/>
  <c r="M87" i="16"/>
  <c r="M83" i="16"/>
  <c r="M79" i="16"/>
  <c r="M75" i="16"/>
  <c r="M71" i="16"/>
  <c r="J172" i="16"/>
  <c r="D4" i="15"/>
  <c r="AN152" i="16"/>
  <c r="AT131" i="16"/>
  <c r="AT157" i="16"/>
  <c r="AT164" i="16"/>
  <c r="AT176" i="16"/>
  <c r="AT180" i="16"/>
  <c r="AT203" i="16"/>
  <c r="AT207" i="16"/>
  <c r="AZ77" i="16"/>
  <c r="AZ81" i="16"/>
  <c r="AZ85" i="16"/>
  <c r="AZ89" i="16"/>
  <c r="AZ93" i="16"/>
  <c r="AZ97" i="16"/>
  <c r="AZ101" i="16"/>
  <c r="AZ105" i="16"/>
  <c r="AZ109" i="16"/>
  <c r="AZ113" i="16"/>
  <c r="AZ117" i="16"/>
  <c r="AZ121" i="16"/>
  <c r="AZ146" i="16"/>
  <c r="AZ150" i="16"/>
  <c r="AZ154" i="16"/>
  <c r="AZ158" i="16"/>
  <c r="AZ162" i="16"/>
  <c r="AZ174" i="16"/>
  <c r="AZ201" i="16"/>
  <c r="AZ185" i="16"/>
  <c r="J146" i="16"/>
  <c r="J130" i="16"/>
  <c r="J198" i="16"/>
  <c r="J191" i="16"/>
  <c r="J175" i="16"/>
  <c r="J170" i="16"/>
  <c r="J165" i="16"/>
  <c r="J147" i="16"/>
  <c r="J141" i="16"/>
  <c r="P138" i="16"/>
  <c r="P134" i="16"/>
  <c r="P130" i="16"/>
  <c r="P126" i="16"/>
  <c r="P122" i="16"/>
  <c r="P118" i="16"/>
  <c r="P114" i="16"/>
  <c r="P110" i="16"/>
  <c r="P106" i="16"/>
  <c r="P102" i="16"/>
  <c r="P98" i="16"/>
  <c r="P94" i="16"/>
  <c r="P90" i="16"/>
  <c r="P86" i="16"/>
  <c r="P82" i="16"/>
  <c r="P78" i="16"/>
  <c r="P74" i="16"/>
  <c r="P70" i="16"/>
  <c r="V148" i="16"/>
  <c r="BA148" i="16" s="1"/>
  <c r="V145" i="16"/>
  <c r="V143" i="16"/>
  <c r="V141" i="16"/>
  <c r="V139" i="16"/>
  <c r="V137" i="16"/>
  <c r="V135" i="16"/>
  <c r="V133" i="16"/>
  <c r="V131" i="16"/>
  <c r="V129" i="16"/>
  <c r="V127" i="16"/>
  <c r="V125" i="16"/>
  <c r="V123" i="16"/>
  <c r="V121" i="16"/>
  <c r="V119" i="16"/>
  <c r="V117" i="16"/>
  <c r="V115" i="16"/>
  <c r="V113" i="16"/>
  <c r="V111" i="16"/>
  <c r="V109" i="16"/>
  <c r="V107" i="16"/>
  <c r="V105" i="16"/>
  <c r="V103" i="16"/>
  <c r="V101" i="16"/>
  <c r="V99" i="16"/>
  <c r="V97" i="16"/>
  <c r="V95" i="16"/>
  <c r="V93" i="16"/>
  <c r="V91" i="16"/>
  <c r="V89" i="16"/>
  <c r="V87" i="16"/>
  <c r="V85" i="16"/>
  <c r="V83" i="16"/>
  <c r="V81" i="16"/>
  <c r="V79" i="16"/>
  <c r="V77" i="16"/>
  <c r="V75" i="16"/>
  <c r="V73" i="16"/>
  <c r="V71" i="16"/>
  <c r="V69" i="16"/>
  <c r="AE147" i="16"/>
  <c r="AE145" i="16"/>
  <c r="AE143" i="16"/>
  <c r="AE141" i="16"/>
  <c r="AE139" i="16"/>
  <c r="AE137" i="16"/>
  <c r="AE135" i="16"/>
  <c r="AE133" i="16"/>
  <c r="AE131" i="16"/>
  <c r="AE129" i="16"/>
  <c r="AE127" i="16"/>
  <c r="AE125" i="16"/>
  <c r="AE123" i="16"/>
  <c r="AE121" i="16"/>
  <c r="AE119" i="16"/>
  <c r="AE117" i="16"/>
  <c r="AE115" i="16"/>
  <c r="AE113" i="16"/>
  <c r="AE111" i="16"/>
  <c r="AE109" i="16"/>
  <c r="AE107" i="16"/>
  <c r="AE105" i="16"/>
  <c r="AE103" i="16"/>
  <c r="AE101" i="16"/>
  <c r="AE99" i="16"/>
  <c r="AE97" i="16"/>
  <c r="AE95" i="16"/>
  <c r="AE93" i="16"/>
  <c r="AE91" i="16"/>
  <c r="AE89" i="16"/>
  <c r="AE87" i="16"/>
  <c r="AE85" i="16"/>
  <c r="AE83" i="16"/>
  <c r="AE81" i="16"/>
  <c r="AE79" i="16"/>
  <c r="AE77" i="16"/>
  <c r="AE75" i="16"/>
  <c r="AE73" i="16"/>
  <c r="AE71" i="16"/>
  <c r="AE69" i="16"/>
  <c r="M126" i="16"/>
  <c r="M122" i="16"/>
  <c r="M118" i="16"/>
  <c r="M114" i="16"/>
  <c r="M110" i="16"/>
  <c r="M106" i="16"/>
  <c r="M102" i="16"/>
  <c r="M98" i="16"/>
  <c r="M94" i="16"/>
  <c r="M90" i="16"/>
  <c r="M86" i="16"/>
  <c r="M82" i="16"/>
  <c r="M78" i="16"/>
  <c r="M74" i="16"/>
  <c r="M70" i="16"/>
  <c r="Z3" i="30"/>
  <c r="F24" i="31"/>
  <c r="F21" i="31"/>
  <c r="B9" i="31"/>
  <c r="F23" i="31"/>
  <c r="F16" i="27"/>
  <c r="F22" i="31"/>
  <c r="J9" i="16"/>
  <c r="Z130" i="16"/>
  <c r="Z200" i="16"/>
  <c r="BN200" i="16" s="1"/>
  <c r="AN130" i="16"/>
  <c r="AN145" i="16"/>
  <c r="AN169" i="16"/>
  <c r="AN185" i="16"/>
  <c r="AN201" i="16"/>
  <c r="AT136" i="16"/>
  <c r="AT151" i="16"/>
  <c r="AT158" i="16"/>
  <c r="AT192" i="16"/>
  <c r="AT196" i="16"/>
  <c r="AT204" i="16"/>
  <c r="AZ139" i="16"/>
  <c r="AZ143" i="16"/>
  <c r="AZ166" i="16"/>
  <c r="AZ170" i="16"/>
  <c r="AZ189" i="16"/>
  <c r="AZ193" i="16"/>
  <c r="AZ197" i="16"/>
  <c r="J206" i="16"/>
  <c r="J188" i="16"/>
  <c r="J180" i="16"/>
  <c r="J179" i="16"/>
  <c r="J152" i="16"/>
  <c r="J151" i="16"/>
  <c r="AZ124" i="16"/>
  <c r="J205" i="16"/>
  <c r="J197" i="16"/>
  <c r="J183" i="16"/>
  <c r="J173" i="16"/>
  <c r="J169" i="16"/>
  <c r="J158" i="16"/>
  <c r="J153" i="16"/>
  <c r="J145" i="16"/>
  <c r="P135" i="16"/>
  <c r="P131" i="16"/>
  <c r="P127" i="16"/>
  <c r="P123" i="16"/>
  <c r="P119" i="16"/>
  <c r="P115" i="16"/>
  <c r="P111" i="16"/>
  <c r="P107" i="16"/>
  <c r="P103" i="16"/>
  <c r="P99" i="16"/>
  <c r="P95" i="16"/>
  <c r="P91" i="16"/>
  <c r="P87" i="16"/>
  <c r="P83" i="16"/>
  <c r="P79" i="16"/>
  <c r="P75" i="16"/>
  <c r="P71" i="16"/>
  <c r="M129" i="16"/>
  <c r="M125" i="16"/>
  <c r="M121" i="16"/>
  <c r="M117" i="16"/>
  <c r="M113" i="16"/>
  <c r="M109" i="16"/>
  <c r="M105" i="16"/>
  <c r="M101" i="16"/>
  <c r="M97" i="16"/>
  <c r="M93" i="16"/>
  <c r="M89" i="16"/>
  <c r="M85" i="16"/>
  <c r="M81" i="16"/>
  <c r="M77" i="16"/>
  <c r="M73" i="16"/>
  <c r="M69" i="16"/>
  <c r="Z4" i="30"/>
  <c r="Z5" i="30"/>
  <c r="Z2" i="30"/>
  <c r="F33" i="30"/>
  <c r="F15" i="27"/>
  <c r="Z34" i="30"/>
  <c r="P4" i="30"/>
  <c r="Z35" i="30"/>
  <c r="P5" i="30"/>
  <c r="Z32" i="30"/>
  <c r="P2" i="30"/>
  <c r="F28" i="27"/>
  <c r="R28" i="27" s="1"/>
  <c r="AA50" i="30"/>
  <c r="Q49" i="30"/>
  <c r="AA17" i="30"/>
  <c r="G20" i="30"/>
  <c r="G49" i="30"/>
  <c r="H75" i="13"/>
  <c r="G16" i="30"/>
  <c r="AA46" i="30"/>
  <c r="G51" i="30"/>
  <c r="Q21" i="30"/>
  <c r="S41" i="30"/>
  <c r="Q11" i="30"/>
  <c r="Z41" i="30"/>
  <c r="G11" i="30"/>
  <c r="AA49" i="30"/>
  <c r="Q47" i="30"/>
  <c r="Q20" i="30"/>
  <c r="G19" i="30"/>
  <c r="G47" i="30"/>
  <c r="Z46" i="30"/>
  <c r="G46" i="30"/>
  <c r="P16" i="30"/>
  <c r="Q41" i="30"/>
  <c r="P11" i="30"/>
  <c r="I41" i="30"/>
  <c r="F11" i="30"/>
  <c r="AA11" i="30"/>
  <c r="AA47" i="30"/>
  <c r="AA20" i="30"/>
  <c r="Q19" i="30"/>
  <c r="G17" i="30"/>
  <c r="H78" i="13"/>
  <c r="F46" i="30"/>
  <c r="P41" i="30"/>
  <c r="AC41" i="30"/>
  <c r="G41" i="30"/>
  <c r="G21" i="30"/>
  <c r="Z11" i="30"/>
  <c r="Q50" i="30"/>
  <c r="AA19" i="30"/>
  <c r="Q17" i="30"/>
  <c r="G50" i="30"/>
  <c r="H77" i="13"/>
  <c r="AA51" i="30"/>
  <c r="Q51" i="30"/>
  <c r="AA16" i="30"/>
  <c r="S11" i="30"/>
  <c r="AA41" i="30"/>
  <c r="F41" i="30"/>
  <c r="I11" i="30"/>
  <c r="AC11" i="30"/>
  <c r="Q46" i="30"/>
  <c r="I46" i="30"/>
  <c r="Q16" i="30"/>
  <c r="AA21" i="30"/>
  <c r="P46" i="30"/>
  <c r="F16" i="30"/>
  <c r="Z16" i="30"/>
  <c r="AC16" i="30"/>
  <c r="S46" i="30"/>
  <c r="S16" i="30"/>
  <c r="AC46" i="30"/>
  <c r="I16" i="30"/>
  <c r="B10" i="27"/>
  <c r="Q25" i="30"/>
  <c r="F55" i="30"/>
  <c r="AA55" i="30"/>
  <c r="G55" i="30"/>
  <c r="P25" i="30"/>
  <c r="AA25" i="30"/>
  <c r="G25" i="30"/>
  <c r="Q55" i="30"/>
  <c r="Z55" i="30"/>
  <c r="P55" i="30"/>
  <c r="Z25" i="30"/>
  <c r="S55" i="30"/>
  <c r="AC25" i="30"/>
  <c r="I55" i="30"/>
  <c r="AC55" i="30"/>
  <c r="S25" i="30"/>
  <c r="P34" i="30"/>
  <c r="F4" i="30"/>
  <c r="P35" i="30"/>
  <c r="F5" i="30"/>
  <c r="P32" i="30"/>
  <c r="F2" i="30"/>
  <c r="P33" i="30"/>
  <c r="F3" i="30"/>
  <c r="F34" i="30"/>
  <c r="F35" i="30"/>
  <c r="F32" i="30"/>
  <c r="Z33" i="30"/>
  <c r="P3" i="30"/>
  <c r="AN9" i="16"/>
  <c r="J79" i="13" s="1"/>
  <c r="M16" i="16"/>
  <c r="P56" i="30"/>
  <c r="AZ67" i="16"/>
  <c r="AZ66" i="16"/>
  <c r="F56" i="30"/>
  <c r="P26" i="30"/>
  <c r="AZ68" i="16"/>
  <c r="Z56" i="30"/>
  <c r="Z26" i="30"/>
  <c r="AR26" i="16"/>
  <c r="M25" i="8"/>
  <c r="AS26" i="16" s="1"/>
  <c r="AR24" i="16"/>
  <c r="M23" i="8"/>
  <c r="AS24" i="16" s="1"/>
  <c r="AR10" i="16"/>
  <c r="M9" i="8"/>
  <c r="AS10" i="16" s="1"/>
  <c r="AR62" i="16"/>
  <c r="M61" i="8"/>
  <c r="AS62" i="16" s="1"/>
  <c r="AR23" i="16"/>
  <c r="M22" i="8"/>
  <c r="AS23" i="16" s="1"/>
  <c r="AR14" i="16"/>
  <c r="M13" i="8"/>
  <c r="AS14" i="16" s="1"/>
  <c r="AR30" i="16"/>
  <c r="M29" i="8"/>
  <c r="AS30" i="16" s="1"/>
  <c r="AR21" i="16"/>
  <c r="M20" i="8"/>
  <c r="AS21" i="16" s="1"/>
  <c r="AR12" i="16"/>
  <c r="M11" i="8"/>
  <c r="AS12" i="16" s="1"/>
  <c r="AR28" i="16"/>
  <c r="M27" i="8"/>
  <c r="AS28" i="16" s="1"/>
  <c r="AR49" i="16"/>
  <c r="M48" i="8"/>
  <c r="AS49" i="16" s="1"/>
  <c r="AR52" i="16"/>
  <c r="M51" i="8"/>
  <c r="AS52" i="16" s="1"/>
  <c r="AR54" i="16"/>
  <c r="M53" i="8"/>
  <c r="AS54" i="16" s="1"/>
  <c r="AR11" i="16"/>
  <c r="M10" i="8"/>
  <c r="AR59" i="16"/>
  <c r="M58" i="8"/>
  <c r="AS59" i="16" s="1"/>
  <c r="AR63" i="16"/>
  <c r="M62" i="8"/>
  <c r="AS63" i="16" s="1"/>
  <c r="AR41" i="16"/>
  <c r="M40" i="8"/>
  <c r="AS41" i="16" s="1"/>
  <c r="AR35" i="16"/>
  <c r="M34" i="8"/>
  <c r="AS35" i="16" s="1"/>
  <c r="AR33" i="16"/>
  <c r="M32" i="8"/>
  <c r="AS33" i="16" s="1"/>
  <c r="AR37" i="16"/>
  <c r="M36" i="8"/>
  <c r="AS37" i="16" s="1"/>
  <c r="AR9" i="16"/>
  <c r="M8" i="8"/>
  <c r="AS9" i="16" s="1"/>
  <c r="H81" i="13" s="1"/>
  <c r="AR27" i="16"/>
  <c r="M26" i="8"/>
  <c r="AS27" i="16" s="1"/>
  <c r="AR18" i="16"/>
  <c r="M17" i="8"/>
  <c r="AS18" i="16" s="1"/>
  <c r="AR34" i="16"/>
  <c r="M33" i="8"/>
  <c r="AS34" i="16" s="1"/>
  <c r="AR25" i="16"/>
  <c r="M24" i="8"/>
  <c r="AS25" i="16" s="1"/>
  <c r="AR16" i="16"/>
  <c r="M15" i="8"/>
  <c r="AS16" i="16" s="1"/>
  <c r="AR32" i="16"/>
  <c r="M31" i="8"/>
  <c r="AS32" i="16" s="1"/>
  <c r="AR53" i="16"/>
  <c r="M52" i="8"/>
  <c r="AS53" i="16" s="1"/>
  <c r="AR48" i="16"/>
  <c r="M47" i="8"/>
  <c r="AS48" i="16" s="1"/>
  <c r="AR55" i="16"/>
  <c r="M54" i="8"/>
  <c r="AS55" i="16" s="1"/>
  <c r="AR38" i="16"/>
  <c r="M37" i="8"/>
  <c r="AS38" i="16" s="1"/>
  <c r="AR56" i="16"/>
  <c r="M55" i="8"/>
  <c r="AS56" i="16" s="1"/>
  <c r="AR60" i="16"/>
  <c r="M59" i="8"/>
  <c r="AS60" i="16" s="1"/>
  <c r="AR64" i="16"/>
  <c r="M63" i="8"/>
  <c r="AS64" i="16" s="1"/>
  <c r="AR40" i="16"/>
  <c r="M39" i="8"/>
  <c r="AS40" i="16" s="1"/>
  <c r="AR19" i="16"/>
  <c r="M18" i="8"/>
  <c r="AS19" i="16" s="1"/>
  <c r="AR17" i="16"/>
  <c r="M16" i="8"/>
  <c r="AS17" i="16" s="1"/>
  <c r="AR45" i="16"/>
  <c r="M44" i="8"/>
  <c r="AS45" i="16" s="1"/>
  <c r="AR46" i="16"/>
  <c r="M45" i="8"/>
  <c r="AS46" i="16" s="1"/>
  <c r="AR58" i="16"/>
  <c r="M57" i="8"/>
  <c r="AS58" i="16" s="1"/>
  <c r="AR42" i="16"/>
  <c r="M41" i="8"/>
  <c r="AS42" i="16" s="1"/>
  <c r="G53" i="30" s="1"/>
  <c r="AR15" i="16"/>
  <c r="M14" i="8"/>
  <c r="AS15" i="16" s="1"/>
  <c r="AR31" i="16"/>
  <c r="M30" i="8"/>
  <c r="AS31" i="16" s="1"/>
  <c r="AR22" i="16"/>
  <c r="M21" i="8"/>
  <c r="AS22" i="16" s="1"/>
  <c r="AR13" i="16"/>
  <c r="P53" i="30" s="1"/>
  <c r="M12" i="8"/>
  <c r="AS13" i="16" s="1"/>
  <c r="Q53" i="30" s="1"/>
  <c r="AR29" i="16"/>
  <c r="M28" i="8"/>
  <c r="AS29" i="16" s="1"/>
  <c r="AR20" i="16"/>
  <c r="M19" i="8"/>
  <c r="AS20" i="16" s="1"/>
  <c r="AR36" i="16"/>
  <c r="M35" i="8"/>
  <c r="AS36" i="16" s="1"/>
  <c r="AR57" i="16"/>
  <c r="M56" i="8"/>
  <c r="AS57" i="16" s="1"/>
  <c r="AR51" i="16"/>
  <c r="M50" i="8"/>
  <c r="AS51" i="16" s="1"/>
  <c r="AR50" i="16"/>
  <c r="M49" i="8"/>
  <c r="AS50" i="16" s="1"/>
  <c r="AR47" i="16"/>
  <c r="M46" i="8"/>
  <c r="AS47" i="16" s="1"/>
  <c r="AR44" i="16"/>
  <c r="M43" i="8"/>
  <c r="AS44" i="16" s="1"/>
  <c r="AA53" i="30" s="1"/>
  <c r="AR61" i="16"/>
  <c r="M60" i="8"/>
  <c r="AS61" i="16" s="1"/>
  <c r="AR65" i="16"/>
  <c r="Z23" i="30" s="1"/>
  <c r="M64" i="8"/>
  <c r="AS65" i="16" s="1"/>
  <c r="AR43" i="16"/>
  <c r="M42" i="8"/>
  <c r="AS43" i="16" s="1"/>
  <c r="AR39" i="16"/>
  <c r="M38" i="8"/>
  <c r="AS39" i="16" s="1"/>
  <c r="AO16" i="16"/>
  <c r="M15" i="7"/>
  <c r="AP16" i="16" s="1"/>
  <c r="AO47" i="16"/>
  <c r="M46" i="7"/>
  <c r="AP47" i="16" s="1"/>
  <c r="AO27" i="16"/>
  <c r="M26" i="7"/>
  <c r="AP27" i="16" s="1"/>
  <c r="AO38" i="16"/>
  <c r="M37" i="7"/>
  <c r="AP38" i="16" s="1"/>
  <c r="AO65" i="16"/>
  <c r="M64" i="7"/>
  <c r="AP65" i="16" s="1"/>
  <c r="AO40" i="16"/>
  <c r="M39" i="7"/>
  <c r="AP40" i="16" s="1"/>
  <c r="AO29" i="16"/>
  <c r="M28" i="7"/>
  <c r="AP29" i="16" s="1"/>
  <c r="AO20" i="16"/>
  <c r="M19" i="7"/>
  <c r="AP20" i="16" s="1"/>
  <c r="AO36" i="16"/>
  <c r="M35" i="7"/>
  <c r="AP36" i="16" s="1"/>
  <c r="AO55" i="16"/>
  <c r="M54" i="7"/>
  <c r="AP55" i="16" s="1"/>
  <c r="AO13" i="16"/>
  <c r="P52" i="30" s="1"/>
  <c r="M12" i="7"/>
  <c r="AP13" i="16" s="1"/>
  <c r="Q52" i="30" s="1"/>
  <c r="AO31" i="16"/>
  <c r="M30" i="7"/>
  <c r="AP31" i="16" s="1"/>
  <c r="AO22" i="16"/>
  <c r="M21" i="7"/>
  <c r="AP22" i="16" s="1"/>
  <c r="AO48" i="16"/>
  <c r="M47" i="7"/>
  <c r="AP48" i="16" s="1"/>
  <c r="AO46" i="16"/>
  <c r="M45" i="7"/>
  <c r="AP46" i="16" s="1"/>
  <c r="AO19" i="16"/>
  <c r="M18" i="7"/>
  <c r="AP19" i="16" s="1"/>
  <c r="AO10" i="16"/>
  <c r="M9" i="7"/>
  <c r="AP10" i="16" s="1"/>
  <c r="AO62" i="16"/>
  <c r="M61" i="7"/>
  <c r="AP62" i="16" s="1"/>
  <c r="AO43" i="16"/>
  <c r="M42" i="7"/>
  <c r="AP43" i="16" s="1"/>
  <c r="AO39" i="16"/>
  <c r="M38" i="7"/>
  <c r="AP39" i="16" s="1"/>
  <c r="AO9" i="16"/>
  <c r="M8" i="7"/>
  <c r="AP9" i="16" s="1"/>
  <c r="AO25" i="16"/>
  <c r="M24" i="7"/>
  <c r="AP25" i="16" s="1"/>
  <c r="AO34" i="16"/>
  <c r="M33" i="7"/>
  <c r="AP34" i="16" s="1"/>
  <c r="AO15" i="16"/>
  <c r="M14" i="7"/>
  <c r="AP15" i="16" s="1"/>
  <c r="AO44" i="16"/>
  <c r="M43" i="7"/>
  <c r="AP44" i="16" s="1"/>
  <c r="AO17" i="16"/>
  <c r="M16" i="7"/>
  <c r="AP17" i="16" s="1"/>
  <c r="AO35" i="16"/>
  <c r="M34" i="7"/>
  <c r="AP35" i="16" s="1"/>
  <c r="AO56" i="16"/>
  <c r="M55" i="7"/>
  <c r="AP56" i="16" s="1"/>
  <c r="AO37" i="16"/>
  <c r="M36" i="7"/>
  <c r="AP37" i="16" s="1"/>
  <c r="AO11" i="16"/>
  <c r="M10" i="7"/>
  <c r="AO59" i="16"/>
  <c r="M58" i="7"/>
  <c r="AP59" i="16" s="1"/>
  <c r="AO63" i="16"/>
  <c r="M62" i="7"/>
  <c r="AP63" i="16" s="1"/>
  <c r="G22" i="30" s="1"/>
  <c r="AO42" i="16"/>
  <c r="M41" i="7"/>
  <c r="AP42" i="16" s="1"/>
  <c r="AO32" i="16"/>
  <c r="M31" i="7"/>
  <c r="AP32" i="16" s="1"/>
  <c r="AO57" i="16"/>
  <c r="M56" i="7"/>
  <c r="AP57" i="16" s="1"/>
  <c r="AO18" i="16"/>
  <c r="M17" i="7"/>
  <c r="AP18" i="16" s="1"/>
  <c r="AO53" i="16"/>
  <c r="M52" i="7"/>
  <c r="AP53" i="16" s="1"/>
  <c r="AO50" i="16"/>
  <c r="M49" i="7"/>
  <c r="AP50" i="16" s="1"/>
  <c r="AO61" i="16"/>
  <c r="M60" i="7"/>
  <c r="AP61" i="16" s="1"/>
  <c r="AO33" i="16"/>
  <c r="M32" i="7"/>
  <c r="AP33" i="16" s="1"/>
  <c r="AO24" i="16"/>
  <c r="M23" i="7"/>
  <c r="AP24" i="16" s="1"/>
  <c r="AO58" i="16"/>
  <c r="M57" i="7"/>
  <c r="AP58" i="16" s="1"/>
  <c r="AO26" i="16"/>
  <c r="M25" i="7"/>
  <c r="AP26" i="16" s="1"/>
  <c r="AO21" i="16"/>
  <c r="M20" i="7"/>
  <c r="AP21" i="16" s="1"/>
  <c r="AO12" i="16"/>
  <c r="M11" i="7"/>
  <c r="AP12" i="16" s="1"/>
  <c r="AO28" i="16"/>
  <c r="M27" i="7"/>
  <c r="AP28" i="16" s="1"/>
  <c r="AO52" i="16"/>
  <c r="M51" i="7"/>
  <c r="AP52" i="16" s="1"/>
  <c r="AO49" i="16"/>
  <c r="M48" i="7"/>
  <c r="AP49" i="16" s="1"/>
  <c r="AO23" i="16"/>
  <c r="M22" i="7"/>
  <c r="AP23" i="16" s="1"/>
  <c r="AO14" i="16"/>
  <c r="M13" i="7"/>
  <c r="AP14" i="16" s="1"/>
  <c r="AO30" i="16"/>
  <c r="M29" i="7"/>
  <c r="AP30" i="16" s="1"/>
  <c r="AO51" i="16"/>
  <c r="M50" i="7"/>
  <c r="AP51" i="16" s="1"/>
  <c r="AO45" i="16"/>
  <c r="M44" i="7"/>
  <c r="AP45" i="16" s="1"/>
  <c r="AO54" i="16"/>
  <c r="M53" i="7"/>
  <c r="AP54" i="16" s="1"/>
  <c r="AO60" i="16"/>
  <c r="M59" i="7"/>
  <c r="AP60" i="16" s="1"/>
  <c r="AO64" i="16"/>
  <c r="M63" i="7"/>
  <c r="AP64" i="16" s="1"/>
  <c r="Q22" i="30" s="1"/>
  <c r="AO41" i="16"/>
  <c r="M40" i="7"/>
  <c r="AP41" i="16" s="1"/>
  <c r="F21" i="30"/>
  <c r="AN63" i="16"/>
  <c r="I21" i="30" s="1"/>
  <c r="AC51" i="30"/>
  <c r="AN64" i="16"/>
  <c r="S21" i="30" s="1"/>
  <c r="P21" i="30"/>
  <c r="AN68" i="16"/>
  <c r="Z51" i="30"/>
  <c r="P51" i="30"/>
  <c r="AN67" i="16"/>
  <c r="S51" i="30" s="1"/>
  <c r="Z21" i="30"/>
  <c r="AN65" i="16"/>
  <c r="AC21" i="30" s="1"/>
  <c r="F51" i="30"/>
  <c r="AN66" i="16"/>
  <c r="I51" i="30" s="1"/>
  <c r="AK195" i="16"/>
  <c r="BV195" i="16" s="1"/>
  <c r="BT195" i="16"/>
  <c r="AK187" i="16"/>
  <c r="BV187" i="16" s="1"/>
  <c r="BT187" i="16"/>
  <c r="AK185" i="16"/>
  <c r="BV185" i="16" s="1"/>
  <c r="BT185" i="16"/>
  <c r="AK193" i="16"/>
  <c r="BV193" i="16" s="1"/>
  <c r="BT193" i="16"/>
  <c r="AK183" i="16"/>
  <c r="BV183" i="16" s="1"/>
  <c r="BT183" i="16"/>
  <c r="AK191" i="16"/>
  <c r="BV191" i="16" s="1"/>
  <c r="BT191" i="16"/>
  <c r="AK181" i="16"/>
  <c r="BT181" i="16"/>
  <c r="AK189" i="16"/>
  <c r="BV189" i="16" s="1"/>
  <c r="BT189" i="16"/>
  <c r="AI31" i="16"/>
  <c r="M30" i="5"/>
  <c r="AI14" i="16"/>
  <c r="M13" i="5"/>
  <c r="AI45" i="16"/>
  <c r="M44" i="5"/>
  <c r="AK73" i="16"/>
  <c r="BV73" i="16" s="1"/>
  <c r="BT73" i="16"/>
  <c r="AK88" i="16"/>
  <c r="BV88" i="16" s="1"/>
  <c r="BT88" i="16"/>
  <c r="AK104" i="16"/>
  <c r="BV104" i="16" s="1"/>
  <c r="BT104" i="16"/>
  <c r="AK120" i="16"/>
  <c r="BV120" i="16" s="1"/>
  <c r="BT120" i="16"/>
  <c r="AK136" i="16"/>
  <c r="BV136" i="16" s="1"/>
  <c r="BT136" i="16"/>
  <c r="AK152" i="16"/>
  <c r="BV152" i="16" s="1"/>
  <c r="BT152" i="16"/>
  <c r="AK164" i="16"/>
  <c r="BV164" i="16" s="1"/>
  <c r="BT164" i="16"/>
  <c r="AK176" i="16"/>
  <c r="BV176" i="16" s="1"/>
  <c r="BT176" i="16"/>
  <c r="AK186" i="16"/>
  <c r="BV186" i="16" s="1"/>
  <c r="BT186" i="16"/>
  <c r="AK192" i="16"/>
  <c r="BV192" i="16" s="1"/>
  <c r="BT192" i="16"/>
  <c r="AK194" i="16"/>
  <c r="BV194" i="16" s="1"/>
  <c r="BT194" i="16"/>
  <c r="AK208" i="16"/>
  <c r="BV208" i="16" s="1"/>
  <c r="BT208" i="16"/>
  <c r="AI19" i="16"/>
  <c r="M18" i="5"/>
  <c r="AI21" i="16"/>
  <c r="M20" i="5"/>
  <c r="AI53" i="16"/>
  <c r="M52" i="5"/>
  <c r="AI44" i="16"/>
  <c r="M43" i="5"/>
  <c r="AK67" i="16"/>
  <c r="BV67" i="16" s="1"/>
  <c r="BT67" i="16"/>
  <c r="AI30" i="16"/>
  <c r="M29" i="5"/>
  <c r="AI27" i="16"/>
  <c r="M26" i="5"/>
  <c r="AI20" i="16"/>
  <c r="M19" i="5"/>
  <c r="AI13" i="16"/>
  <c r="M12" i="5"/>
  <c r="AI29" i="16"/>
  <c r="M28" i="5"/>
  <c r="AI10" i="16"/>
  <c r="M9" i="5"/>
  <c r="AI55" i="16"/>
  <c r="M54" i="5"/>
  <c r="AI51" i="16"/>
  <c r="M50" i="5"/>
  <c r="AI47" i="16"/>
  <c r="M46" i="5"/>
  <c r="AI37" i="16"/>
  <c r="M36" i="5"/>
  <c r="AI33" i="16"/>
  <c r="M32" i="5"/>
  <c r="AI61" i="16"/>
  <c r="M60" i="5"/>
  <c r="AI65" i="16"/>
  <c r="M64" i="5"/>
  <c r="AK70" i="16"/>
  <c r="BV70" i="16" s="1"/>
  <c r="BT70" i="16"/>
  <c r="AK75" i="16"/>
  <c r="BV75" i="16" s="1"/>
  <c r="BT75" i="16"/>
  <c r="AK79" i="16"/>
  <c r="BV79" i="16" s="1"/>
  <c r="BT79" i="16"/>
  <c r="AK83" i="16"/>
  <c r="BV83" i="16" s="1"/>
  <c r="BT83" i="16"/>
  <c r="AK87" i="16"/>
  <c r="BV87" i="16" s="1"/>
  <c r="BT87" i="16"/>
  <c r="AK91" i="16"/>
  <c r="BV91" i="16" s="1"/>
  <c r="BT91" i="16"/>
  <c r="AK95" i="16"/>
  <c r="BV95" i="16" s="1"/>
  <c r="BT95" i="16"/>
  <c r="AK99" i="16"/>
  <c r="BV99" i="16" s="1"/>
  <c r="BT99" i="16"/>
  <c r="AK103" i="16"/>
  <c r="BV103" i="16" s="1"/>
  <c r="BT103" i="16"/>
  <c r="AK107" i="16"/>
  <c r="BV107" i="16" s="1"/>
  <c r="BT107" i="16"/>
  <c r="AK111" i="16"/>
  <c r="BV111" i="16" s="1"/>
  <c r="BT111" i="16"/>
  <c r="AI115" i="16"/>
  <c r="AI119" i="16"/>
  <c r="AI123" i="16"/>
  <c r="AI127" i="16"/>
  <c r="BH131" i="16"/>
  <c r="BJ131" i="16" s="1"/>
  <c r="CG131" i="16" s="1"/>
  <c r="AK131" i="16"/>
  <c r="BV131" i="16" s="1"/>
  <c r="BT131" i="16"/>
  <c r="AK135" i="16"/>
  <c r="BV135" i="16" s="1"/>
  <c r="BT135" i="16"/>
  <c r="AK139" i="16"/>
  <c r="BV139" i="16" s="1"/>
  <c r="BT139" i="16"/>
  <c r="AK143" i="16"/>
  <c r="BV143" i="16" s="1"/>
  <c r="BT143" i="16"/>
  <c r="AK147" i="16"/>
  <c r="BV147" i="16" s="1"/>
  <c r="BT147" i="16"/>
  <c r="AK151" i="16"/>
  <c r="BV151" i="16" s="1"/>
  <c r="BT151" i="16"/>
  <c r="AK155" i="16"/>
  <c r="BV155" i="16" s="1"/>
  <c r="BT155" i="16"/>
  <c r="AK159" i="16"/>
  <c r="BV159" i="16" s="1"/>
  <c r="BT159" i="16"/>
  <c r="AK163" i="16"/>
  <c r="BV163" i="16" s="1"/>
  <c r="BT163" i="16"/>
  <c r="AK167" i="16"/>
  <c r="BV167" i="16" s="1"/>
  <c r="BT167" i="16"/>
  <c r="AK171" i="16"/>
  <c r="BV171" i="16" s="1"/>
  <c r="BT171" i="16"/>
  <c r="AK175" i="16"/>
  <c r="BV175" i="16" s="1"/>
  <c r="BT175" i="16"/>
  <c r="AK179" i="16"/>
  <c r="BV179" i="16" s="1"/>
  <c r="BT179" i="16"/>
  <c r="AK199" i="16"/>
  <c r="BV199" i="16" s="1"/>
  <c r="BT199" i="16"/>
  <c r="AK203" i="16"/>
  <c r="BV203" i="16" s="1"/>
  <c r="BT203" i="16"/>
  <c r="AK207" i="16"/>
  <c r="BV207" i="16" s="1"/>
  <c r="BT207" i="16"/>
  <c r="AI41" i="16"/>
  <c r="M40" i="5"/>
  <c r="AI46" i="16"/>
  <c r="M45" i="5"/>
  <c r="AI9" i="16"/>
  <c r="AI17" i="16"/>
  <c r="M16" i="5"/>
  <c r="AI58" i="16"/>
  <c r="M57" i="5"/>
  <c r="AI36" i="16"/>
  <c r="M35" i="5"/>
  <c r="AI62" i="16"/>
  <c r="M61" i="5"/>
  <c r="AK80" i="16"/>
  <c r="BV80" i="16" s="1"/>
  <c r="BT80" i="16"/>
  <c r="AK96" i="16"/>
  <c r="BV96" i="16" s="1"/>
  <c r="BT96" i="16"/>
  <c r="AI108" i="16"/>
  <c r="AK128" i="16"/>
  <c r="BV128" i="16" s="1"/>
  <c r="BT128" i="16"/>
  <c r="AK140" i="16"/>
  <c r="BV140" i="16" s="1"/>
  <c r="BT140" i="16"/>
  <c r="AK156" i="16"/>
  <c r="BV156" i="16" s="1"/>
  <c r="BT156" i="16"/>
  <c r="AK168" i="16"/>
  <c r="BV168" i="16" s="1"/>
  <c r="BT168" i="16"/>
  <c r="BH182" i="16"/>
  <c r="BJ182" i="16" s="1"/>
  <c r="CG182" i="16" s="1"/>
  <c r="AK182" i="16"/>
  <c r="BV182" i="16" s="1"/>
  <c r="BT182" i="16"/>
  <c r="AK190" i="16"/>
  <c r="BV190" i="16" s="1"/>
  <c r="BT190" i="16"/>
  <c r="AK200" i="16"/>
  <c r="BV200" i="16" s="1"/>
  <c r="BT200" i="16"/>
  <c r="AI40" i="16"/>
  <c r="M39" i="5"/>
  <c r="AI16" i="16"/>
  <c r="BT16" i="16" s="1"/>
  <c r="M15" i="5"/>
  <c r="AI54" i="16"/>
  <c r="M53" i="5"/>
  <c r="AK66" i="16"/>
  <c r="BV66" i="16" s="1"/>
  <c r="BT66" i="16"/>
  <c r="AK76" i="16"/>
  <c r="BV76" i="16" s="1"/>
  <c r="BT76" i="16"/>
  <c r="AK92" i="16"/>
  <c r="BV92" i="16" s="1"/>
  <c r="BT92" i="16"/>
  <c r="AK112" i="16"/>
  <c r="BV112" i="16" s="1"/>
  <c r="BT112" i="16"/>
  <c r="AK124" i="16"/>
  <c r="BV124" i="16" s="1"/>
  <c r="BT124" i="16"/>
  <c r="AK144" i="16"/>
  <c r="BV144" i="16" s="1"/>
  <c r="BT144" i="16"/>
  <c r="AK184" i="16"/>
  <c r="BV184" i="16" s="1"/>
  <c r="BT184" i="16"/>
  <c r="AI18" i="16"/>
  <c r="M17" i="5"/>
  <c r="AI59" i="16"/>
  <c r="BT59" i="16" s="1"/>
  <c r="M58" i="5"/>
  <c r="AK72" i="16"/>
  <c r="BV72" i="16" s="1"/>
  <c r="BT72" i="16"/>
  <c r="AK77" i="16"/>
  <c r="BV77" i="16" s="1"/>
  <c r="BT77" i="16"/>
  <c r="AK81" i="16"/>
  <c r="BV81" i="16" s="1"/>
  <c r="BT81" i="16"/>
  <c r="AK85" i="16"/>
  <c r="BV85" i="16" s="1"/>
  <c r="BT85" i="16"/>
  <c r="AK89" i="16"/>
  <c r="BV89" i="16" s="1"/>
  <c r="BT89" i="16"/>
  <c r="AK93" i="16"/>
  <c r="BV93" i="16" s="1"/>
  <c r="BT93" i="16"/>
  <c r="AK97" i="16"/>
  <c r="BV97" i="16" s="1"/>
  <c r="BT97" i="16"/>
  <c r="AK101" i="16"/>
  <c r="BV101" i="16" s="1"/>
  <c r="BT101" i="16"/>
  <c r="AK105" i="16"/>
  <c r="BV105" i="16" s="1"/>
  <c r="BT105" i="16"/>
  <c r="AK109" i="16"/>
  <c r="BV109" i="16" s="1"/>
  <c r="BT109" i="16"/>
  <c r="AK113" i="16"/>
  <c r="BV113" i="16" s="1"/>
  <c r="BT113" i="16"/>
  <c r="AK117" i="16"/>
  <c r="BV117" i="16" s="1"/>
  <c r="BT117" i="16"/>
  <c r="AK121" i="16"/>
  <c r="BV121" i="16" s="1"/>
  <c r="BT121" i="16"/>
  <c r="AK125" i="16"/>
  <c r="BV125" i="16" s="1"/>
  <c r="BT125" i="16"/>
  <c r="AK129" i="16"/>
  <c r="BV129" i="16" s="1"/>
  <c r="BT129" i="16"/>
  <c r="AK133" i="16"/>
  <c r="BV133" i="16" s="1"/>
  <c r="BT133" i="16"/>
  <c r="AK137" i="16"/>
  <c r="BV137" i="16" s="1"/>
  <c r="BT137" i="16"/>
  <c r="AK141" i="16"/>
  <c r="BV141" i="16" s="1"/>
  <c r="BT141" i="16"/>
  <c r="AK145" i="16"/>
  <c r="BV145" i="16" s="1"/>
  <c r="BT145" i="16"/>
  <c r="BH149" i="16"/>
  <c r="BJ149" i="16" s="1"/>
  <c r="AK149" i="16"/>
  <c r="BV149" i="16" s="1"/>
  <c r="BT149" i="16"/>
  <c r="AK153" i="16"/>
  <c r="BV153" i="16" s="1"/>
  <c r="BT153" i="16"/>
  <c r="AK157" i="16"/>
  <c r="BV157" i="16" s="1"/>
  <c r="BT157" i="16"/>
  <c r="AK161" i="16"/>
  <c r="BV161" i="16" s="1"/>
  <c r="BT161" i="16"/>
  <c r="AK165" i="16"/>
  <c r="BV165" i="16" s="1"/>
  <c r="BT165" i="16"/>
  <c r="AK169" i="16"/>
  <c r="BV169" i="16" s="1"/>
  <c r="BT169" i="16"/>
  <c r="AK173" i="16"/>
  <c r="BV173" i="16" s="1"/>
  <c r="BT173" i="16"/>
  <c r="AK177" i="16"/>
  <c r="BV177" i="16" s="1"/>
  <c r="BT177" i="16"/>
  <c r="AK197" i="16"/>
  <c r="BV197" i="16" s="1"/>
  <c r="BT197" i="16"/>
  <c r="AK201" i="16"/>
  <c r="BV201" i="16" s="1"/>
  <c r="BT201" i="16"/>
  <c r="AK205" i="16"/>
  <c r="BV205" i="16" s="1"/>
  <c r="BT205" i="16"/>
  <c r="AI43" i="16"/>
  <c r="M42" i="5"/>
  <c r="AI39" i="16"/>
  <c r="M38" i="5"/>
  <c r="AI15" i="16"/>
  <c r="M14" i="5"/>
  <c r="AI24" i="16"/>
  <c r="BT24" i="16" s="1"/>
  <c r="M23" i="5"/>
  <c r="AI50" i="16"/>
  <c r="M49" i="5"/>
  <c r="AK69" i="16"/>
  <c r="BV69" i="16" s="1"/>
  <c r="BT69" i="16"/>
  <c r="AK84" i="16"/>
  <c r="BV84" i="16" s="1"/>
  <c r="BT84" i="16"/>
  <c r="AK100" i="16"/>
  <c r="BV100" i="16" s="1"/>
  <c r="BT100" i="16"/>
  <c r="AK116" i="16"/>
  <c r="BV116" i="16" s="1"/>
  <c r="BT116" i="16"/>
  <c r="AK132" i="16"/>
  <c r="BV132" i="16" s="1"/>
  <c r="BT132" i="16"/>
  <c r="AK148" i="16"/>
  <c r="BV148" i="16" s="1"/>
  <c r="BT148" i="16"/>
  <c r="AK160" i="16"/>
  <c r="BV160" i="16" s="1"/>
  <c r="BT160" i="16"/>
  <c r="AK172" i="16"/>
  <c r="BV172" i="16" s="1"/>
  <c r="BT172" i="16"/>
  <c r="AK180" i="16"/>
  <c r="BV180" i="16" s="1"/>
  <c r="BT180" i="16"/>
  <c r="AK188" i="16"/>
  <c r="BV188" i="16" s="1"/>
  <c r="BT188" i="16"/>
  <c r="AK196" i="16"/>
  <c r="BV196" i="16" s="1"/>
  <c r="BT196" i="16"/>
  <c r="AK204" i="16"/>
  <c r="BV204" i="16" s="1"/>
  <c r="BT204" i="16"/>
  <c r="AI22" i="16"/>
  <c r="M21" i="5"/>
  <c r="AI28" i="16"/>
  <c r="M27" i="5"/>
  <c r="AI57" i="16"/>
  <c r="M56" i="5"/>
  <c r="AI49" i="16"/>
  <c r="M48" i="5"/>
  <c r="AI35" i="16"/>
  <c r="M34" i="5"/>
  <c r="AI63" i="16"/>
  <c r="M62" i="5"/>
  <c r="AI26" i="16"/>
  <c r="M25" i="5"/>
  <c r="AI23" i="16"/>
  <c r="M22" i="5"/>
  <c r="AI12" i="16"/>
  <c r="BT12" i="16" s="1"/>
  <c r="M11" i="5"/>
  <c r="AI32" i="16"/>
  <c r="M31" i="5"/>
  <c r="AI25" i="16"/>
  <c r="M24" i="5"/>
  <c r="AI11" i="16"/>
  <c r="M10" i="5"/>
  <c r="AI56" i="16"/>
  <c r="M55" i="5"/>
  <c r="AI52" i="16"/>
  <c r="M51" i="5"/>
  <c r="AI48" i="16"/>
  <c r="M47" i="5"/>
  <c r="AI38" i="16"/>
  <c r="M37" i="5"/>
  <c r="AI34" i="16"/>
  <c r="M33" i="5"/>
  <c r="AI60" i="16"/>
  <c r="M59" i="5"/>
  <c r="AI64" i="16"/>
  <c r="M63" i="5"/>
  <c r="AK68" i="16"/>
  <c r="BV68" i="16" s="1"/>
  <c r="BT68" i="16"/>
  <c r="AK71" i="16"/>
  <c r="BV71" i="16" s="1"/>
  <c r="BT71" i="16"/>
  <c r="AK74" i="16"/>
  <c r="BV74" i="16" s="1"/>
  <c r="BT74" i="16"/>
  <c r="AK78" i="16"/>
  <c r="BV78" i="16" s="1"/>
  <c r="BT78" i="16"/>
  <c r="AK82" i="16"/>
  <c r="BV82" i="16" s="1"/>
  <c r="BT82" i="16"/>
  <c r="AK86" i="16"/>
  <c r="BV86" i="16" s="1"/>
  <c r="BT86" i="16"/>
  <c r="AK90" i="16"/>
  <c r="BV90" i="16" s="1"/>
  <c r="BT90" i="16"/>
  <c r="AK94" i="16"/>
  <c r="BV94" i="16" s="1"/>
  <c r="BT94" i="16"/>
  <c r="AK98" i="16"/>
  <c r="BV98" i="16" s="1"/>
  <c r="BT98" i="16"/>
  <c r="AK102" i="16"/>
  <c r="BV102" i="16" s="1"/>
  <c r="BT102" i="16"/>
  <c r="AK106" i="16"/>
  <c r="BV106" i="16" s="1"/>
  <c r="BT106" i="16"/>
  <c r="AK110" i="16"/>
  <c r="BV110" i="16" s="1"/>
  <c r="BT110" i="16"/>
  <c r="AK114" i="16"/>
  <c r="BV114" i="16" s="1"/>
  <c r="BT114" i="16"/>
  <c r="AK118" i="16"/>
  <c r="BV118" i="16" s="1"/>
  <c r="BT118" i="16"/>
  <c r="AK122" i="16"/>
  <c r="BV122" i="16" s="1"/>
  <c r="BT122" i="16"/>
  <c r="AK126" i="16"/>
  <c r="BV126" i="16" s="1"/>
  <c r="BT126" i="16"/>
  <c r="AK130" i="16"/>
  <c r="BV130" i="16" s="1"/>
  <c r="BT130" i="16"/>
  <c r="AK134" i="16"/>
  <c r="BV134" i="16" s="1"/>
  <c r="BT134" i="16"/>
  <c r="AK138" i="16"/>
  <c r="BV138" i="16" s="1"/>
  <c r="BT138" i="16"/>
  <c r="AK142" i="16"/>
  <c r="BV142" i="16" s="1"/>
  <c r="BT142" i="16"/>
  <c r="AK146" i="16"/>
  <c r="BV146" i="16" s="1"/>
  <c r="BT146" i="16"/>
  <c r="AK150" i="16"/>
  <c r="BV150" i="16" s="1"/>
  <c r="BT150" i="16"/>
  <c r="AK154" i="16"/>
  <c r="BV154" i="16" s="1"/>
  <c r="BT154" i="16"/>
  <c r="AK158" i="16"/>
  <c r="BV158" i="16" s="1"/>
  <c r="BT158" i="16"/>
  <c r="AK162" i="16"/>
  <c r="BV162" i="16" s="1"/>
  <c r="BT162" i="16"/>
  <c r="AK166" i="16"/>
  <c r="BV166" i="16" s="1"/>
  <c r="BT166" i="16"/>
  <c r="AK170" i="16"/>
  <c r="BV170" i="16" s="1"/>
  <c r="BT170" i="16"/>
  <c r="AK174" i="16"/>
  <c r="BV174" i="16" s="1"/>
  <c r="BT174" i="16"/>
  <c r="AK178" i="16"/>
  <c r="BV178" i="16" s="1"/>
  <c r="BT178" i="16"/>
  <c r="AK198" i="16"/>
  <c r="BV198" i="16" s="1"/>
  <c r="BT198" i="16"/>
  <c r="AK202" i="16"/>
  <c r="BV202" i="16" s="1"/>
  <c r="BT202" i="16"/>
  <c r="AK206" i="16"/>
  <c r="BV206" i="16" s="1"/>
  <c r="BT206" i="16"/>
  <c r="AI42" i="16"/>
  <c r="M41" i="5"/>
  <c r="N8" i="5"/>
  <c r="AJ9" i="16" s="1"/>
  <c r="BU9" i="16" s="1"/>
  <c r="AH68" i="16"/>
  <c r="BS68" i="16" s="1"/>
  <c r="BQ68" i="16"/>
  <c r="AH72" i="16"/>
  <c r="BS72" i="16" s="1"/>
  <c r="BQ72" i="16"/>
  <c r="AF75" i="16"/>
  <c r="AH79" i="16"/>
  <c r="BS79" i="16" s="1"/>
  <c r="BQ79" i="16"/>
  <c r="AF83" i="16"/>
  <c r="AH87" i="16"/>
  <c r="BS87" i="16" s="1"/>
  <c r="BQ87" i="16"/>
  <c r="AH91" i="16"/>
  <c r="BS91" i="16" s="1"/>
  <c r="BQ91" i="16"/>
  <c r="AH95" i="16"/>
  <c r="BS95" i="16" s="1"/>
  <c r="BQ95" i="16"/>
  <c r="AF99" i="16"/>
  <c r="AH102" i="16"/>
  <c r="BS102" i="16" s="1"/>
  <c r="BQ102" i="16"/>
  <c r="AH106" i="16"/>
  <c r="BS106" i="16" s="1"/>
  <c r="BQ106" i="16"/>
  <c r="AF110" i="16"/>
  <c r="AF114" i="16"/>
  <c r="AF118" i="16"/>
  <c r="AF122" i="16"/>
  <c r="AH126" i="16"/>
  <c r="BS126" i="16" s="1"/>
  <c r="BQ126" i="16"/>
  <c r="AH130" i="16"/>
  <c r="BS130" i="16" s="1"/>
  <c r="BQ130" i="16"/>
  <c r="AH134" i="16"/>
  <c r="BS134" i="16" s="1"/>
  <c r="BQ134" i="16"/>
  <c r="AH138" i="16"/>
  <c r="BS138" i="16" s="1"/>
  <c r="BQ138" i="16"/>
  <c r="AH142" i="16"/>
  <c r="BS142" i="16" s="1"/>
  <c r="BQ142" i="16"/>
  <c r="AH146" i="16"/>
  <c r="BS146" i="16" s="1"/>
  <c r="BQ146" i="16"/>
  <c r="AH150" i="16"/>
  <c r="BS150" i="16" s="1"/>
  <c r="BQ150" i="16"/>
  <c r="AH154" i="16"/>
  <c r="BS154" i="16" s="1"/>
  <c r="BQ154" i="16"/>
  <c r="AH158" i="16"/>
  <c r="BS158" i="16" s="1"/>
  <c r="BQ158" i="16"/>
  <c r="AH162" i="16"/>
  <c r="BS162" i="16" s="1"/>
  <c r="BQ162" i="16"/>
  <c r="AH166" i="16"/>
  <c r="BS166" i="16" s="1"/>
  <c r="BQ166" i="16"/>
  <c r="AH170" i="16"/>
  <c r="BS170" i="16" s="1"/>
  <c r="BQ170" i="16"/>
  <c r="AH174" i="16"/>
  <c r="BS174" i="16" s="1"/>
  <c r="BQ174" i="16"/>
  <c r="AH178" i="16"/>
  <c r="BS178" i="16" s="1"/>
  <c r="BQ178" i="16"/>
  <c r="AH182" i="16"/>
  <c r="BS182" i="16" s="1"/>
  <c r="BQ182" i="16"/>
  <c r="AH186" i="16"/>
  <c r="BS186" i="16" s="1"/>
  <c r="BQ186" i="16"/>
  <c r="AH190" i="16"/>
  <c r="BS190" i="16" s="1"/>
  <c r="BQ190" i="16"/>
  <c r="AH194" i="16"/>
  <c r="BS194" i="16" s="1"/>
  <c r="BQ194" i="16"/>
  <c r="AH198" i="16"/>
  <c r="BS198" i="16" s="1"/>
  <c r="BQ198" i="16"/>
  <c r="AH202" i="16"/>
  <c r="BS202" i="16" s="1"/>
  <c r="BQ202" i="16"/>
  <c r="AH206" i="16"/>
  <c r="BS206" i="16" s="1"/>
  <c r="BQ206" i="16"/>
  <c r="AH67" i="16"/>
  <c r="BS67" i="16" s="1"/>
  <c r="BQ67" i="16"/>
  <c r="AH66" i="16"/>
  <c r="BS66" i="16" s="1"/>
  <c r="BQ66" i="16"/>
  <c r="AH71" i="16"/>
  <c r="BS71" i="16" s="1"/>
  <c r="BQ71" i="16"/>
  <c r="AH76" i="16"/>
  <c r="BS76" i="16" s="1"/>
  <c r="BQ76" i="16"/>
  <c r="AH80" i="16"/>
  <c r="BS80" i="16" s="1"/>
  <c r="BQ80" i="16"/>
  <c r="AH84" i="16"/>
  <c r="BS84" i="16" s="1"/>
  <c r="BQ84" i="16"/>
  <c r="AH88" i="16"/>
  <c r="BS88" i="16" s="1"/>
  <c r="BQ88" i="16"/>
  <c r="AH92" i="16"/>
  <c r="BS92" i="16" s="1"/>
  <c r="BQ92" i="16"/>
  <c r="AH96" i="16"/>
  <c r="BS96" i="16" s="1"/>
  <c r="BQ96" i="16"/>
  <c r="AF103" i="16"/>
  <c r="AF107" i="16"/>
  <c r="AH111" i="16"/>
  <c r="BS111" i="16" s="1"/>
  <c r="BQ111" i="16"/>
  <c r="AH115" i="16"/>
  <c r="BS115" i="16" s="1"/>
  <c r="BQ115" i="16"/>
  <c r="AH119" i="16"/>
  <c r="BS119" i="16" s="1"/>
  <c r="BQ119" i="16"/>
  <c r="AH123" i="16"/>
  <c r="BS123" i="16" s="1"/>
  <c r="BQ123" i="16"/>
  <c r="AH127" i="16"/>
  <c r="BS127" i="16" s="1"/>
  <c r="BQ127" i="16"/>
  <c r="BE131" i="16"/>
  <c r="BG131" i="16" s="1"/>
  <c r="AH131" i="16"/>
  <c r="BS131" i="16" s="1"/>
  <c r="BQ131" i="16"/>
  <c r="AH135" i="16"/>
  <c r="BS135" i="16" s="1"/>
  <c r="BQ135" i="16"/>
  <c r="AH139" i="16"/>
  <c r="BS139" i="16" s="1"/>
  <c r="BQ139" i="16"/>
  <c r="AH143" i="16"/>
  <c r="BS143" i="16" s="1"/>
  <c r="BQ143" i="16"/>
  <c r="AH147" i="16"/>
  <c r="BS147" i="16" s="1"/>
  <c r="BQ147" i="16"/>
  <c r="AH151" i="16"/>
  <c r="BS151" i="16" s="1"/>
  <c r="BQ151" i="16"/>
  <c r="AH155" i="16"/>
  <c r="BS155" i="16" s="1"/>
  <c r="BQ155" i="16"/>
  <c r="AH159" i="16"/>
  <c r="BS159" i="16" s="1"/>
  <c r="BQ159" i="16"/>
  <c r="AH163" i="16"/>
  <c r="BS163" i="16" s="1"/>
  <c r="BQ163" i="16"/>
  <c r="AH167" i="16"/>
  <c r="BS167" i="16" s="1"/>
  <c r="BQ167" i="16"/>
  <c r="AH171" i="16"/>
  <c r="BS171" i="16" s="1"/>
  <c r="BQ171" i="16"/>
  <c r="AH175" i="16"/>
  <c r="BS175" i="16" s="1"/>
  <c r="BQ175" i="16"/>
  <c r="AH179" i="16"/>
  <c r="BS179" i="16" s="1"/>
  <c r="BQ179" i="16"/>
  <c r="AH183" i="16"/>
  <c r="BS183" i="16" s="1"/>
  <c r="BQ183" i="16"/>
  <c r="AH187" i="16"/>
  <c r="BS187" i="16" s="1"/>
  <c r="BQ187" i="16"/>
  <c r="AH191" i="16"/>
  <c r="BS191" i="16" s="1"/>
  <c r="BQ191" i="16"/>
  <c r="AH195" i="16"/>
  <c r="BS195" i="16" s="1"/>
  <c r="BQ195" i="16"/>
  <c r="AH199" i="16"/>
  <c r="BS199" i="16" s="1"/>
  <c r="BQ199" i="16"/>
  <c r="AH203" i="16"/>
  <c r="BS203" i="16" s="1"/>
  <c r="BQ203" i="16"/>
  <c r="AH207" i="16"/>
  <c r="BS207" i="16" s="1"/>
  <c r="BQ207" i="16"/>
  <c r="AH70" i="16"/>
  <c r="BS70" i="16" s="1"/>
  <c r="BQ70" i="16"/>
  <c r="AH77" i="16"/>
  <c r="BS77" i="16" s="1"/>
  <c r="BQ77" i="16"/>
  <c r="AH81" i="16"/>
  <c r="BS81" i="16" s="1"/>
  <c r="BQ81" i="16"/>
  <c r="AF85" i="16"/>
  <c r="AH89" i="16"/>
  <c r="BS89" i="16" s="1"/>
  <c r="BQ89" i="16"/>
  <c r="AH93" i="16"/>
  <c r="BS93" i="16" s="1"/>
  <c r="BQ93" i="16"/>
  <c r="AH97" i="16"/>
  <c r="BS97" i="16" s="1"/>
  <c r="BQ97" i="16"/>
  <c r="AH100" i="16"/>
  <c r="BQ100" i="16"/>
  <c r="AH104" i="16"/>
  <c r="BS104" i="16" s="1"/>
  <c r="BQ104" i="16"/>
  <c r="AH108" i="16"/>
  <c r="BS108" i="16" s="1"/>
  <c r="BQ108" i="16"/>
  <c r="AH112" i="16"/>
  <c r="BS112" i="16" s="1"/>
  <c r="BQ112" i="16"/>
  <c r="AH116" i="16"/>
  <c r="BS116" i="16" s="1"/>
  <c r="BQ116" i="16"/>
  <c r="AH120" i="16"/>
  <c r="BS120" i="16" s="1"/>
  <c r="BQ120" i="16"/>
  <c r="AH124" i="16"/>
  <c r="BS124" i="16" s="1"/>
  <c r="BQ124" i="16"/>
  <c r="AH128" i="16"/>
  <c r="BS128" i="16" s="1"/>
  <c r="BQ128" i="16"/>
  <c r="AH132" i="16"/>
  <c r="BS132" i="16" s="1"/>
  <c r="BQ132" i="16"/>
  <c r="AH136" i="16"/>
  <c r="BS136" i="16" s="1"/>
  <c r="BQ136" i="16"/>
  <c r="AH140" i="16"/>
  <c r="BS140" i="16" s="1"/>
  <c r="BQ140" i="16"/>
  <c r="AH144" i="16"/>
  <c r="BS144" i="16" s="1"/>
  <c r="BQ144" i="16"/>
  <c r="AH148" i="16"/>
  <c r="BS148" i="16" s="1"/>
  <c r="BQ148" i="16"/>
  <c r="AH152" i="16"/>
  <c r="BS152" i="16" s="1"/>
  <c r="BQ152" i="16"/>
  <c r="BE156" i="16"/>
  <c r="BG156" i="16" s="1"/>
  <c r="CD156" i="16" s="1"/>
  <c r="AH156" i="16"/>
  <c r="BS156" i="16" s="1"/>
  <c r="BQ156" i="16"/>
  <c r="AH160" i="16"/>
  <c r="BS160" i="16" s="1"/>
  <c r="BQ160" i="16"/>
  <c r="AH164" i="16"/>
  <c r="BS164" i="16" s="1"/>
  <c r="BQ164" i="16"/>
  <c r="AH168" i="16"/>
  <c r="BS168" i="16" s="1"/>
  <c r="BQ168" i="16"/>
  <c r="AH172" i="16"/>
  <c r="BS172" i="16" s="1"/>
  <c r="BQ172" i="16"/>
  <c r="AH176" i="16"/>
  <c r="BS176" i="16" s="1"/>
  <c r="BQ176" i="16"/>
  <c r="AH180" i="16"/>
  <c r="BS180" i="16" s="1"/>
  <c r="BQ180" i="16"/>
  <c r="AH184" i="16"/>
  <c r="BS184" i="16" s="1"/>
  <c r="BQ184" i="16"/>
  <c r="AH188" i="16"/>
  <c r="BS188" i="16" s="1"/>
  <c r="BQ188" i="16"/>
  <c r="AH192" i="16"/>
  <c r="BS192" i="16" s="1"/>
  <c r="BQ192" i="16"/>
  <c r="AH196" i="16"/>
  <c r="BS196" i="16" s="1"/>
  <c r="BQ196" i="16"/>
  <c r="BE200" i="16"/>
  <c r="BG200" i="16" s="1"/>
  <c r="CD200" i="16" s="1"/>
  <c r="AH200" i="16"/>
  <c r="BS200" i="16" s="1"/>
  <c r="BQ200" i="16"/>
  <c r="AH204" i="16"/>
  <c r="BS204" i="16" s="1"/>
  <c r="BQ204" i="16"/>
  <c r="AH208" i="16"/>
  <c r="BS208" i="16" s="1"/>
  <c r="BQ208" i="16"/>
  <c r="AH73" i="16"/>
  <c r="BS73" i="16" s="1"/>
  <c r="BQ73" i="16"/>
  <c r="AH69" i="16"/>
  <c r="BS69" i="16" s="1"/>
  <c r="BQ69" i="16"/>
  <c r="AH74" i="16"/>
  <c r="BS74" i="16" s="1"/>
  <c r="BQ74" i="16"/>
  <c r="AH78" i="16"/>
  <c r="BS78" i="16" s="1"/>
  <c r="BQ78" i="16"/>
  <c r="AH82" i="16"/>
  <c r="BS82" i="16" s="1"/>
  <c r="BQ82" i="16"/>
  <c r="AH86" i="16"/>
  <c r="BS86" i="16" s="1"/>
  <c r="BQ86" i="16"/>
  <c r="AH90" i="16"/>
  <c r="BS90" i="16" s="1"/>
  <c r="BQ90" i="16"/>
  <c r="AF94" i="16"/>
  <c r="AH98" i="16"/>
  <c r="BS98" i="16" s="1"/>
  <c r="BQ98" i="16"/>
  <c r="AH101" i="16"/>
  <c r="BS101" i="16" s="1"/>
  <c r="BQ101" i="16"/>
  <c r="AH105" i="16"/>
  <c r="BS105" i="16" s="1"/>
  <c r="BQ105" i="16"/>
  <c r="AH109" i="16"/>
  <c r="BS109" i="16" s="1"/>
  <c r="BQ109" i="16"/>
  <c r="AH113" i="16"/>
  <c r="BS113" i="16" s="1"/>
  <c r="BQ113" i="16"/>
  <c r="AH117" i="16"/>
  <c r="BS117" i="16" s="1"/>
  <c r="BQ117" i="16"/>
  <c r="AH121" i="16"/>
  <c r="BS121" i="16" s="1"/>
  <c r="BQ121" i="16"/>
  <c r="AF125" i="16"/>
  <c r="AH129" i="16"/>
  <c r="BS129" i="16" s="1"/>
  <c r="BQ129" i="16"/>
  <c r="AH133" i="16"/>
  <c r="BS133" i="16" s="1"/>
  <c r="BQ133" i="16"/>
  <c r="AH137" i="16"/>
  <c r="BS137" i="16" s="1"/>
  <c r="BQ137" i="16"/>
  <c r="AH141" i="16"/>
  <c r="BS141" i="16" s="1"/>
  <c r="BQ141" i="16"/>
  <c r="AH145" i="16"/>
  <c r="BS145" i="16" s="1"/>
  <c r="BQ145" i="16"/>
  <c r="AH149" i="16"/>
  <c r="BS149" i="16" s="1"/>
  <c r="BQ149" i="16"/>
  <c r="AH153" i="16"/>
  <c r="BS153" i="16" s="1"/>
  <c r="BQ153" i="16"/>
  <c r="AH157" i="16"/>
  <c r="BS157" i="16" s="1"/>
  <c r="BQ157" i="16"/>
  <c r="AH161" i="16"/>
  <c r="BS161" i="16" s="1"/>
  <c r="BQ161" i="16"/>
  <c r="AH165" i="16"/>
  <c r="BS165" i="16" s="1"/>
  <c r="BQ165" i="16"/>
  <c r="AH169" i="16"/>
  <c r="BS169" i="16" s="1"/>
  <c r="BQ169" i="16"/>
  <c r="AH173" i="16"/>
  <c r="BS173" i="16" s="1"/>
  <c r="BQ173" i="16"/>
  <c r="AH177" i="16"/>
  <c r="BS177" i="16" s="1"/>
  <c r="BQ177" i="16"/>
  <c r="AH181" i="16"/>
  <c r="BS181" i="16" s="1"/>
  <c r="BQ181" i="16"/>
  <c r="AH185" i="16"/>
  <c r="BS185" i="16" s="1"/>
  <c r="BQ185" i="16"/>
  <c r="AH189" i="16"/>
  <c r="BS189" i="16" s="1"/>
  <c r="BQ189" i="16"/>
  <c r="BE193" i="16"/>
  <c r="BG193" i="16" s="1"/>
  <c r="AH193" i="16"/>
  <c r="BS193" i="16" s="1"/>
  <c r="BQ193" i="16"/>
  <c r="AH197" i="16"/>
  <c r="BS197" i="16" s="1"/>
  <c r="BQ197" i="16"/>
  <c r="AH201" i="16"/>
  <c r="BS201" i="16" s="1"/>
  <c r="BQ201" i="16"/>
  <c r="AH205" i="16"/>
  <c r="BS205" i="16" s="1"/>
  <c r="BQ205" i="16"/>
  <c r="AF32" i="16"/>
  <c r="AH32" i="16" s="1"/>
  <c r="AF30" i="16"/>
  <c r="AH30" i="16" s="1"/>
  <c r="AF50" i="16"/>
  <c r="AH50" i="16" s="1"/>
  <c r="AF57" i="16"/>
  <c r="AH57" i="16" s="1"/>
  <c r="AF63" i="16"/>
  <c r="AH63" i="16" s="1"/>
  <c r="AF36" i="16"/>
  <c r="AH36" i="16" s="1"/>
  <c r="AF52" i="16"/>
  <c r="AH52" i="16" s="1"/>
  <c r="AF55" i="16"/>
  <c r="AH55" i="16" s="1"/>
  <c r="AF62" i="16"/>
  <c r="AH62" i="16" s="1"/>
  <c r="AF25" i="16"/>
  <c r="AH25" i="16" s="1"/>
  <c r="AF20" i="16"/>
  <c r="AH20" i="16" s="1"/>
  <c r="AF16" i="16"/>
  <c r="AH16" i="16" s="1"/>
  <c r="AF41" i="16"/>
  <c r="AH41" i="16" s="1"/>
  <c r="AF56" i="16"/>
  <c r="AH56" i="16" s="1"/>
  <c r="AF48" i="16"/>
  <c r="AH48" i="16" s="1"/>
  <c r="AF59" i="16"/>
  <c r="AH59" i="16" s="1"/>
  <c r="AF27" i="16"/>
  <c r="AH27" i="16" s="1"/>
  <c r="AF51" i="16"/>
  <c r="AH51" i="16" s="1"/>
  <c r="AF24" i="16"/>
  <c r="AH24" i="16" s="1"/>
  <c r="AF15" i="16"/>
  <c r="AH15" i="16" s="1"/>
  <c r="AF31" i="16"/>
  <c r="AH31" i="16" s="1"/>
  <c r="AF42" i="16"/>
  <c r="AH42" i="16" s="1"/>
  <c r="AF58" i="16"/>
  <c r="AH58" i="16" s="1"/>
  <c r="AF47" i="16"/>
  <c r="AH47" i="16" s="1"/>
  <c r="AF11" i="16"/>
  <c r="AH11" i="16" s="1"/>
  <c r="AF43" i="16"/>
  <c r="AH43" i="16" s="1"/>
  <c r="AF65" i="16"/>
  <c r="AH65" i="16" s="1"/>
  <c r="AF61" i="16"/>
  <c r="AH61" i="16" s="1"/>
  <c r="AF23" i="16"/>
  <c r="AH23" i="16" s="1"/>
  <c r="AF44" i="16"/>
  <c r="AH44" i="16" s="1"/>
  <c r="AF22" i="16"/>
  <c r="AH22" i="16" s="1"/>
  <c r="AF28" i="16"/>
  <c r="AH28" i="16" s="1"/>
  <c r="AF21" i="16"/>
  <c r="AH21" i="16" s="1"/>
  <c r="AF12" i="16"/>
  <c r="AH12" i="16" s="1"/>
  <c r="AF26" i="16"/>
  <c r="AH26" i="16" s="1"/>
  <c r="AF19" i="16"/>
  <c r="AH19" i="16" s="1"/>
  <c r="AF35" i="16"/>
  <c r="AH35" i="16" s="1"/>
  <c r="AF46" i="16"/>
  <c r="AH46" i="16" s="1"/>
  <c r="AF37" i="16"/>
  <c r="AH37" i="16" s="1"/>
  <c r="AF53" i="16"/>
  <c r="AH53" i="16" s="1"/>
  <c r="AF40" i="16"/>
  <c r="AH40" i="16" s="1"/>
  <c r="AF10" i="16"/>
  <c r="AH10" i="16" s="1"/>
  <c r="AF39" i="16"/>
  <c r="AH39" i="16" s="1"/>
  <c r="AF64" i="16"/>
  <c r="AH64" i="16" s="1"/>
  <c r="AF60" i="16"/>
  <c r="AH60" i="16" s="1"/>
  <c r="BQ9" i="16"/>
  <c r="AH9" i="16"/>
  <c r="BS9" i="16" s="1"/>
  <c r="AC16" i="16"/>
  <c r="M15" i="26"/>
  <c r="AE67" i="16"/>
  <c r="AC65" i="16"/>
  <c r="M64" i="26"/>
  <c r="AC63" i="16"/>
  <c r="M62" i="26"/>
  <c r="AC61" i="16"/>
  <c r="M60" i="26"/>
  <c r="AC59" i="16"/>
  <c r="M58" i="26"/>
  <c r="AC57" i="16"/>
  <c r="M56" i="26"/>
  <c r="AC55" i="16"/>
  <c r="M54" i="26"/>
  <c r="AC53" i="16"/>
  <c r="M52" i="26"/>
  <c r="AC51" i="16"/>
  <c r="M50" i="26"/>
  <c r="AC49" i="16"/>
  <c r="M48" i="26"/>
  <c r="AC47" i="16"/>
  <c r="M46" i="26"/>
  <c r="AC45" i="16"/>
  <c r="M44" i="26"/>
  <c r="AC43" i="16"/>
  <c r="M42" i="26"/>
  <c r="AC41" i="16"/>
  <c r="M40" i="26"/>
  <c r="AC39" i="16"/>
  <c r="M38" i="26"/>
  <c r="AC37" i="16"/>
  <c r="M36" i="26"/>
  <c r="AC35" i="16"/>
  <c r="M34" i="26"/>
  <c r="AC33" i="16"/>
  <c r="M32" i="26"/>
  <c r="AC31" i="16"/>
  <c r="M30" i="26"/>
  <c r="AC29" i="16"/>
  <c r="M28" i="26"/>
  <c r="AC27" i="16"/>
  <c r="M26" i="26"/>
  <c r="AC25" i="16"/>
  <c r="M24" i="26"/>
  <c r="AC23" i="16"/>
  <c r="M22" i="26"/>
  <c r="AC21" i="16"/>
  <c r="M20" i="26"/>
  <c r="AC19" i="16"/>
  <c r="M18" i="26"/>
  <c r="AC17" i="16"/>
  <c r="M16" i="26"/>
  <c r="AC14" i="16"/>
  <c r="M13" i="26"/>
  <c r="AC12" i="16"/>
  <c r="M11" i="26"/>
  <c r="AC10" i="16"/>
  <c r="M9" i="26"/>
  <c r="AE9" i="16"/>
  <c r="AE68" i="16"/>
  <c r="AE66" i="16"/>
  <c r="AC64" i="16"/>
  <c r="M63" i="26"/>
  <c r="AC62" i="16"/>
  <c r="M61" i="26"/>
  <c r="AC60" i="16"/>
  <c r="M59" i="26"/>
  <c r="AC58" i="16"/>
  <c r="M57" i="26"/>
  <c r="AC56" i="16"/>
  <c r="M55" i="26"/>
  <c r="AC54" i="16"/>
  <c r="M53" i="26"/>
  <c r="AC52" i="16"/>
  <c r="M51" i="26"/>
  <c r="AC50" i="16"/>
  <c r="M49" i="26"/>
  <c r="AC48" i="16"/>
  <c r="M47" i="26"/>
  <c r="AC46" i="16"/>
  <c r="M45" i="26"/>
  <c r="AC44" i="16"/>
  <c r="M43" i="26"/>
  <c r="AC42" i="16"/>
  <c r="F48" i="30" s="1"/>
  <c r="M41" i="26"/>
  <c r="AC40" i="16"/>
  <c r="M39" i="26"/>
  <c r="AC38" i="16"/>
  <c r="M37" i="26"/>
  <c r="AC36" i="16"/>
  <c r="M35" i="26"/>
  <c r="AC34" i="16"/>
  <c r="M33" i="26"/>
  <c r="AC32" i="16"/>
  <c r="M31" i="26"/>
  <c r="AC30" i="16"/>
  <c r="M29" i="26"/>
  <c r="AC28" i="16"/>
  <c r="M27" i="26"/>
  <c r="AC26" i="16"/>
  <c r="M25" i="26"/>
  <c r="AC24" i="16"/>
  <c r="M23" i="26"/>
  <c r="AC22" i="16"/>
  <c r="M21" i="26"/>
  <c r="AC20" i="16"/>
  <c r="M19" i="26"/>
  <c r="AC18" i="16"/>
  <c r="M17" i="26"/>
  <c r="AC15" i="16"/>
  <c r="M14" i="26"/>
  <c r="AC13" i="16"/>
  <c r="P48" i="30" s="1"/>
  <c r="M12" i="26"/>
  <c r="AC11" i="16"/>
  <c r="M10" i="26"/>
  <c r="Z29" i="16"/>
  <c r="BN29" i="16" s="1"/>
  <c r="N28" i="3"/>
  <c r="AA29" i="16" s="1"/>
  <c r="M28" i="3"/>
  <c r="O28" i="3" s="1"/>
  <c r="Z13" i="16"/>
  <c r="BN13" i="16" s="1"/>
  <c r="N12" i="3"/>
  <c r="AA13" i="16" s="1"/>
  <c r="M12" i="3"/>
  <c r="O12" i="3" s="1"/>
  <c r="Z21" i="16"/>
  <c r="BN21" i="16" s="1"/>
  <c r="N20" i="3"/>
  <c r="AA21" i="16" s="1"/>
  <c r="M20" i="3"/>
  <c r="O20" i="3" s="1"/>
  <c r="Z26" i="16"/>
  <c r="N25" i="3"/>
  <c r="AA26" i="16" s="1"/>
  <c r="BO26" i="16" s="1"/>
  <c r="M25" i="3"/>
  <c r="O25" i="3" s="1"/>
  <c r="Z28" i="16"/>
  <c r="N27" i="3"/>
  <c r="AA28" i="16" s="1"/>
  <c r="BO28" i="16" s="1"/>
  <c r="M27" i="3"/>
  <c r="O27" i="3" s="1"/>
  <c r="Z25" i="16"/>
  <c r="BN25" i="16" s="1"/>
  <c r="N24" i="3"/>
  <c r="AA25" i="16" s="1"/>
  <c r="M24" i="3"/>
  <c r="O24" i="3" s="1"/>
  <c r="Z22" i="16"/>
  <c r="N21" i="3"/>
  <c r="AA22" i="16" s="1"/>
  <c r="BO22" i="16" s="1"/>
  <c r="M21" i="3"/>
  <c r="O21" i="3" s="1"/>
  <c r="Z30" i="16"/>
  <c r="N29" i="3"/>
  <c r="AA30" i="16" s="1"/>
  <c r="BO30" i="16" s="1"/>
  <c r="M29" i="3"/>
  <c r="O29" i="3" s="1"/>
  <c r="Z23" i="16"/>
  <c r="N22" i="3"/>
  <c r="AA23" i="16" s="1"/>
  <c r="BO23" i="16" s="1"/>
  <c r="M22" i="3"/>
  <c r="O22" i="3" s="1"/>
  <c r="Z18" i="16"/>
  <c r="N17" i="3"/>
  <c r="AA18" i="16" s="1"/>
  <c r="BO18" i="16" s="1"/>
  <c r="M17" i="3"/>
  <c r="O17" i="3" s="1"/>
  <c r="N52" i="3"/>
  <c r="AA53" i="16" s="1"/>
  <c r="BO53" i="16" s="1"/>
  <c r="Z53" i="16"/>
  <c r="M52" i="3"/>
  <c r="Z52" i="16"/>
  <c r="N51" i="3"/>
  <c r="AA52" i="16" s="1"/>
  <c r="BO52" i="16" s="1"/>
  <c r="M51" i="3"/>
  <c r="Z55" i="16"/>
  <c r="N54" i="3"/>
  <c r="AA55" i="16" s="1"/>
  <c r="BO55" i="16" s="1"/>
  <c r="M54" i="3"/>
  <c r="Z54" i="16"/>
  <c r="N53" i="3"/>
  <c r="AA54" i="16" s="1"/>
  <c r="BO54" i="16" s="1"/>
  <c r="M53" i="3"/>
  <c r="Z67" i="16"/>
  <c r="N66" i="3"/>
  <c r="AA67" i="16" s="1"/>
  <c r="BO67" i="16" s="1"/>
  <c r="Z63" i="16"/>
  <c r="BN63" i="16" s="1"/>
  <c r="N62" i="3"/>
  <c r="AA63" i="16" s="1"/>
  <c r="M62" i="3"/>
  <c r="Z59" i="16"/>
  <c r="BN59" i="16" s="1"/>
  <c r="N58" i="3"/>
  <c r="AA59" i="16" s="1"/>
  <c r="M58" i="3"/>
  <c r="Z72" i="16"/>
  <c r="N71" i="3"/>
  <c r="AA72" i="16" s="1"/>
  <c r="BO72" i="16" s="1"/>
  <c r="Z76" i="16"/>
  <c r="N75" i="3"/>
  <c r="AA76" i="16" s="1"/>
  <c r="BO76" i="16" s="1"/>
  <c r="N79" i="3"/>
  <c r="AA80" i="16" s="1"/>
  <c r="BO80" i="16" s="1"/>
  <c r="Z80" i="16"/>
  <c r="Z84" i="16"/>
  <c r="N83" i="3"/>
  <c r="AA84" i="16" s="1"/>
  <c r="BO84" i="16" s="1"/>
  <c r="Z91" i="16"/>
  <c r="N90" i="3"/>
  <c r="AA91" i="16" s="1"/>
  <c r="BO91" i="16" s="1"/>
  <c r="N94" i="3"/>
  <c r="AA95" i="16" s="1"/>
  <c r="Z95" i="16"/>
  <c r="BN95" i="16" s="1"/>
  <c r="N97" i="3"/>
  <c r="AA98" i="16" s="1"/>
  <c r="BO98" i="16" s="1"/>
  <c r="Z98" i="16"/>
  <c r="N101" i="3"/>
  <c r="AA102" i="16" s="1"/>
  <c r="BO102" i="16" s="1"/>
  <c r="Z102" i="16"/>
  <c r="Z106" i="16"/>
  <c r="N105" i="3"/>
  <c r="AA106" i="16" s="1"/>
  <c r="BO106" i="16" s="1"/>
  <c r="N109" i="3"/>
  <c r="AA110" i="16" s="1"/>
  <c r="BO110" i="16" s="1"/>
  <c r="Z110" i="16"/>
  <c r="Z114" i="16"/>
  <c r="N113" i="3"/>
  <c r="AA114" i="16" s="1"/>
  <c r="BO114" i="16" s="1"/>
  <c r="Z118" i="16"/>
  <c r="N117" i="3"/>
  <c r="AA118" i="16" s="1"/>
  <c r="BO118" i="16" s="1"/>
  <c r="Z122" i="16"/>
  <c r="N121" i="3"/>
  <c r="AA122" i="16" s="1"/>
  <c r="BO122" i="16" s="1"/>
  <c r="N125" i="3"/>
  <c r="AA126" i="16" s="1"/>
  <c r="BO126" i="16" s="1"/>
  <c r="Z126" i="16"/>
  <c r="AB130" i="16"/>
  <c r="BP130" i="16" s="1"/>
  <c r="BN130" i="16"/>
  <c r="Z133" i="16"/>
  <c r="N132" i="3"/>
  <c r="AA133" i="16" s="1"/>
  <c r="BO133" i="16" s="1"/>
  <c r="Z140" i="16"/>
  <c r="N139" i="3"/>
  <c r="AA140" i="16" s="1"/>
  <c r="BO140" i="16" s="1"/>
  <c r="Z143" i="16"/>
  <c r="N142" i="3"/>
  <c r="AA143" i="16" s="1"/>
  <c r="BO143" i="16" s="1"/>
  <c r="Z147" i="16"/>
  <c r="N146" i="3"/>
  <c r="AA147" i="16" s="1"/>
  <c r="BO147" i="16" s="1"/>
  <c r="Z151" i="16"/>
  <c r="N150" i="3"/>
  <c r="AA151" i="16" s="1"/>
  <c r="BO151" i="16" s="1"/>
  <c r="Z155" i="16"/>
  <c r="N154" i="3"/>
  <c r="AA155" i="16" s="1"/>
  <c r="BO155" i="16" s="1"/>
  <c r="Z159" i="16"/>
  <c r="N158" i="3"/>
  <c r="AA159" i="16" s="1"/>
  <c r="BO159" i="16" s="1"/>
  <c r="Z166" i="16"/>
  <c r="N165" i="3"/>
  <c r="AA166" i="16" s="1"/>
  <c r="BO166" i="16" s="1"/>
  <c r="Z169" i="16"/>
  <c r="N168" i="3"/>
  <c r="AA169" i="16" s="1"/>
  <c r="BO169" i="16" s="1"/>
  <c r="Z173" i="16"/>
  <c r="N172" i="3"/>
  <c r="AA173" i="16" s="1"/>
  <c r="BO173" i="16" s="1"/>
  <c r="Z176" i="16"/>
  <c r="N175" i="3"/>
  <c r="AA176" i="16" s="1"/>
  <c r="BO176" i="16" s="1"/>
  <c r="Z180" i="16"/>
  <c r="N179" i="3"/>
  <c r="AA180" i="16" s="1"/>
  <c r="BO180" i="16" s="1"/>
  <c r="Z184" i="16"/>
  <c r="N183" i="3"/>
  <c r="AA184" i="16" s="1"/>
  <c r="BO184" i="16" s="1"/>
  <c r="Z188" i="16"/>
  <c r="N187" i="3"/>
  <c r="AA188" i="16" s="1"/>
  <c r="BO188" i="16" s="1"/>
  <c r="Z192" i="16"/>
  <c r="N191" i="3"/>
  <c r="AA192" i="16" s="1"/>
  <c r="BO192" i="16" s="1"/>
  <c r="Z195" i="16"/>
  <c r="N194" i="3"/>
  <c r="AA195" i="16" s="1"/>
  <c r="BO195" i="16" s="1"/>
  <c r="Z199" i="16"/>
  <c r="N198" i="3"/>
  <c r="AA199" i="16" s="1"/>
  <c r="BO199" i="16" s="1"/>
  <c r="Z202" i="16"/>
  <c r="N201" i="3"/>
  <c r="AA202" i="16" s="1"/>
  <c r="BO202" i="16" s="1"/>
  <c r="Z206" i="16"/>
  <c r="Z41" i="16"/>
  <c r="N40" i="3"/>
  <c r="AA41" i="16" s="1"/>
  <c r="BO41" i="16" s="1"/>
  <c r="M40" i="3"/>
  <c r="O40" i="3" s="1"/>
  <c r="Z32" i="16"/>
  <c r="N31" i="3"/>
  <c r="AA32" i="16" s="1"/>
  <c r="BO32" i="16" s="1"/>
  <c r="M31" i="3"/>
  <c r="O31" i="3" s="1"/>
  <c r="Z27" i="16"/>
  <c r="N26" i="3"/>
  <c r="AA27" i="16" s="1"/>
  <c r="BO27" i="16" s="1"/>
  <c r="M26" i="3"/>
  <c r="O26" i="3" s="1"/>
  <c r="Z50" i="16"/>
  <c r="N49" i="3"/>
  <c r="AA50" i="16" s="1"/>
  <c r="BO50" i="16" s="1"/>
  <c r="M49" i="3"/>
  <c r="O49" i="3" s="1"/>
  <c r="Z11" i="16"/>
  <c r="N10" i="3"/>
  <c r="AA11" i="16" s="1"/>
  <c r="BO11" i="16" s="1"/>
  <c r="M10" i="3"/>
  <c r="Z38" i="16"/>
  <c r="N37" i="3"/>
  <c r="AA38" i="16" s="1"/>
  <c r="BO38" i="16" s="1"/>
  <c r="M37" i="3"/>
  <c r="O37" i="3" s="1"/>
  <c r="N65" i="3"/>
  <c r="AA66" i="16" s="1"/>
  <c r="BO66" i="16" s="1"/>
  <c r="Z66" i="16"/>
  <c r="Z62" i="16"/>
  <c r="N61" i="3"/>
  <c r="AA62" i="16" s="1"/>
  <c r="BO62" i="16" s="1"/>
  <c r="M61" i="3"/>
  <c r="Z71" i="16"/>
  <c r="N70" i="3"/>
  <c r="AA71" i="16" s="1"/>
  <c r="BO71" i="16" s="1"/>
  <c r="Z77" i="16"/>
  <c r="N76" i="3"/>
  <c r="AA77" i="16" s="1"/>
  <c r="BO77" i="16" s="1"/>
  <c r="N80" i="3"/>
  <c r="AA81" i="16" s="1"/>
  <c r="BO81" i="16" s="1"/>
  <c r="Z81" i="16"/>
  <c r="Z85" i="16"/>
  <c r="N84" i="3"/>
  <c r="AA85" i="16" s="1"/>
  <c r="BO85" i="16" s="1"/>
  <c r="Z88" i="16"/>
  <c r="N87" i="3"/>
  <c r="AA88" i="16" s="1"/>
  <c r="BO88" i="16" s="1"/>
  <c r="Z92" i="16"/>
  <c r="N91" i="3"/>
  <c r="AA92" i="16" s="1"/>
  <c r="BO92" i="16" s="1"/>
  <c r="Z96" i="16"/>
  <c r="N95" i="3"/>
  <c r="AA96" i="16" s="1"/>
  <c r="BO96" i="16" s="1"/>
  <c r="Z99" i="16"/>
  <c r="N98" i="3"/>
  <c r="AA99" i="16" s="1"/>
  <c r="BO99" i="16" s="1"/>
  <c r="Z103" i="16"/>
  <c r="N102" i="3"/>
  <c r="AA103" i="16" s="1"/>
  <c r="BO103" i="16" s="1"/>
  <c r="Z107" i="16"/>
  <c r="N106" i="3"/>
  <c r="AA107" i="16" s="1"/>
  <c r="BO107" i="16" s="1"/>
  <c r="Z111" i="16"/>
  <c r="N110" i="3"/>
  <c r="AA111" i="16" s="1"/>
  <c r="BO111" i="16" s="1"/>
  <c r="Z115" i="16"/>
  <c r="BN115" i="16" s="1"/>
  <c r="N114" i="3"/>
  <c r="AA115" i="16" s="1"/>
  <c r="Z119" i="16"/>
  <c r="BN119" i="16" s="1"/>
  <c r="N118" i="3"/>
  <c r="AA119" i="16" s="1"/>
  <c r="Z123" i="16"/>
  <c r="BN123" i="16" s="1"/>
  <c r="N122" i="3"/>
  <c r="AA123" i="16" s="1"/>
  <c r="Z127" i="16"/>
  <c r="BN127" i="16" s="1"/>
  <c r="N126" i="3"/>
  <c r="AA127" i="16" s="1"/>
  <c r="Z134" i="16"/>
  <c r="N133" i="3"/>
  <c r="AA134" i="16" s="1"/>
  <c r="BO134" i="16" s="1"/>
  <c r="Z137" i="16"/>
  <c r="N136" i="3"/>
  <c r="AA137" i="16" s="1"/>
  <c r="BO137" i="16" s="1"/>
  <c r="Z141" i="16"/>
  <c r="N140" i="3"/>
  <c r="AA141" i="16" s="1"/>
  <c r="BO141" i="16" s="1"/>
  <c r="Z144" i="16"/>
  <c r="N143" i="3"/>
  <c r="AA144" i="16" s="1"/>
  <c r="BO144" i="16" s="1"/>
  <c r="Z148" i="16"/>
  <c r="N147" i="3"/>
  <c r="AA148" i="16" s="1"/>
  <c r="BO148" i="16" s="1"/>
  <c r="Z152" i="16"/>
  <c r="N151" i="3"/>
  <c r="AA152" i="16" s="1"/>
  <c r="BO152" i="16" s="1"/>
  <c r="Z156" i="16"/>
  <c r="N155" i="3"/>
  <c r="AA156" i="16" s="1"/>
  <c r="BO156" i="16" s="1"/>
  <c r="Z160" i="16"/>
  <c r="N159" i="3"/>
  <c r="AA160" i="16" s="1"/>
  <c r="BO160" i="16" s="1"/>
  <c r="Z163" i="16"/>
  <c r="N162" i="3"/>
  <c r="AA163" i="16" s="1"/>
  <c r="BO163" i="16" s="1"/>
  <c r="Z167" i="16"/>
  <c r="N166" i="3"/>
  <c r="AA167" i="16" s="1"/>
  <c r="BO167" i="16" s="1"/>
  <c r="Z170" i="16"/>
  <c r="N169" i="3"/>
  <c r="AA170" i="16" s="1"/>
  <c r="BO170" i="16" s="1"/>
  <c r="Z174" i="16"/>
  <c r="Z177" i="16"/>
  <c r="N176" i="3"/>
  <c r="AA177" i="16" s="1"/>
  <c r="BO177" i="16" s="1"/>
  <c r="Z181" i="16"/>
  <c r="N180" i="3"/>
  <c r="AA181" i="16" s="1"/>
  <c r="BO181" i="16" s="1"/>
  <c r="Z185" i="16"/>
  <c r="N184" i="3"/>
  <c r="AA185" i="16" s="1"/>
  <c r="BO185" i="16" s="1"/>
  <c r="Z189" i="16"/>
  <c r="N188" i="3"/>
  <c r="AA189" i="16" s="1"/>
  <c r="BO189" i="16" s="1"/>
  <c r="Z193" i="16"/>
  <c r="N192" i="3"/>
  <c r="AA193" i="16" s="1"/>
  <c r="BO193" i="16" s="1"/>
  <c r="Z196" i="16"/>
  <c r="N195" i="3"/>
  <c r="AA196" i="16" s="1"/>
  <c r="BO196" i="16" s="1"/>
  <c r="AB200" i="16"/>
  <c r="BP200" i="16" s="1"/>
  <c r="Z203" i="16"/>
  <c r="N202" i="3"/>
  <c r="AA203" i="16" s="1"/>
  <c r="BO203" i="16" s="1"/>
  <c r="Z40" i="16"/>
  <c r="N39" i="3"/>
  <c r="AA40" i="16" s="1"/>
  <c r="BO40" i="16" s="1"/>
  <c r="M39" i="3"/>
  <c r="O39" i="3" s="1"/>
  <c r="Z12" i="16"/>
  <c r="N11" i="3"/>
  <c r="AA12" i="16" s="1"/>
  <c r="BO12" i="16" s="1"/>
  <c r="M11" i="3"/>
  <c r="O11" i="3" s="1"/>
  <c r="Z56" i="16"/>
  <c r="N55" i="3"/>
  <c r="AA56" i="16" s="1"/>
  <c r="BO56" i="16" s="1"/>
  <c r="M55" i="3"/>
  <c r="Z51" i="16"/>
  <c r="N50" i="3"/>
  <c r="AA51" i="16" s="1"/>
  <c r="BO51" i="16" s="1"/>
  <c r="M50" i="3"/>
  <c r="Z36" i="16"/>
  <c r="N35" i="3"/>
  <c r="AA36" i="16" s="1"/>
  <c r="BO36" i="16" s="1"/>
  <c r="M35" i="3"/>
  <c r="O35" i="3" s="1"/>
  <c r="Z33" i="16"/>
  <c r="N32" i="3"/>
  <c r="AA33" i="16" s="1"/>
  <c r="BO33" i="16" s="1"/>
  <c r="M32" i="3"/>
  <c r="O32" i="3" s="1"/>
  <c r="Z20" i="16"/>
  <c r="N19" i="3"/>
  <c r="AA20" i="16" s="1"/>
  <c r="BO20" i="16" s="1"/>
  <c r="M19" i="3"/>
  <c r="O19" i="3" s="1"/>
  <c r="Z15" i="16"/>
  <c r="N14" i="3"/>
  <c r="AA15" i="16" s="1"/>
  <c r="BO15" i="16" s="1"/>
  <c r="M14" i="3"/>
  <c r="O14" i="3" s="1"/>
  <c r="Z31" i="16"/>
  <c r="N30" i="3"/>
  <c r="AA31" i="16" s="1"/>
  <c r="BO31" i="16" s="1"/>
  <c r="M30" i="3"/>
  <c r="O30" i="3" s="1"/>
  <c r="Z45" i="16"/>
  <c r="N44" i="3"/>
  <c r="AA45" i="16" s="1"/>
  <c r="BO45" i="16" s="1"/>
  <c r="M44" i="3"/>
  <c r="O44" i="3" s="1"/>
  <c r="N43" i="3"/>
  <c r="AA44" i="16" s="1"/>
  <c r="BO44" i="16" s="1"/>
  <c r="Z44" i="16"/>
  <c r="M43" i="3"/>
  <c r="O43" i="3" s="1"/>
  <c r="Z46" i="16"/>
  <c r="N45" i="3"/>
  <c r="AA46" i="16" s="1"/>
  <c r="BO46" i="16" s="1"/>
  <c r="M45" i="3"/>
  <c r="O45" i="3" s="1"/>
  <c r="Z10" i="16"/>
  <c r="N9" i="3"/>
  <c r="AA10" i="16" s="1"/>
  <c r="BO10" i="16" s="1"/>
  <c r="M9" i="3"/>
  <c r="O9" i="3" s="1"/>
  <c r="Z47" i="16"/>
  <c r="N46" i="3"/>
  <c r="AA47" i="16" s="1"/>
  <c r="BO47" i="16" s="1"/>
  <c r="M46" i="3"/>
  <c r="O46" i="3" s="1"/>
  <c r="Z65" i="16"/>
  <c r="N64" i="3"/>
  <c r="AA65" i="16" s="1"/>
  <c r="BO65" i="16" s="1"/>
  <c r="M64" i="3"/>
  <c r="Z61" i="16"/>
  <c r="N60" i="3"/>
  <c r="AA61" i="16" s="1"/>
  <c r="BO61" i="16" s="1"/>
  <c r="M60" i="3"/>
  <c r="Z70" i="16"/>
  <c r="N69" i="3"/>
  <c r="AA70" i="16" s="1"/>
  <c r="BO70" i="16" s="1"/>
  <c r="Z74" i="16"/>
  <c r="N73" i="3"/>
  <c r="AA74" i="16" s="1"/>
  <c r="BO74" i="16" s="1"/>
  <c r="Z78" i="16"/>
  <c r="N77" i="3"/>
  <c r="AA78" i="16" s="1"/>
  <c r="BO78" i="16" s="1"/>
  <c r="Z82" i="16"/>
  <c r="N81" i="3"/>
  <c r="AA82" i="16" s="1"/>
  <c r="BO82" i="16" s="1"/>
  <c r="Z86" i="16"/>
  <c r="N85" i="3"/>
  <c r="AA86" i="16" s="1"/>
  <c r="BO86" i="16" s="1"/>
  <c r="Z89" i="16"/>
  <c r="N88" i="3"/>
  <c r="AA89" i="16" s="1"/>
  <c r="BO89" i="16" s="1"/>
  <c r="N92" i="3"/>
  <c r="AA93" i="16" s="1"/>
  <c r="BO93" i="16" s="1"/>
  <c r="Z93" i="16"/>
  <c r="Z97" i="16"/>
  <c r="N96" i="3"/>
  <c r="AA97" i="16" s="1"/>
  <c r="BO97" i="16" s="1"/>
  <c r="Z100" i="16"/>
  <c r="N99" i="3"/>
  <c r="AA100" i="16" s="1"/>
  <c r="BO100" i="16" s="1"/>
  <c r="Z104" i="16"/>
  <c r="BN104" i="16" s="1"/>
  <c r="N103" i="3"/>
  <c r="AA104" i="16" s="1"/>
  <c r="Z108" i="16"/>
  <c r="BN108" i="16" s="1"/>
  <c r="N107" i="3"/>
  <c r="AA108" i="16" s="1"/>
  <c r="Z112" i="16"/>
  <c r="N111" i="3"/>
  <c r="AA112" i="16" s="1"/>
  <c r="BO112" i="16" s="1"/>
  <c r="Z116" i="16"/>
  <c r="N115" i="3"/>
  <c r="AA116" i="16" s="1"/>
  <c r="BO116" i="16" s="1"/>
  <c r="Z120" i="16"/>
  <c r="N119" i="3"/>
  <c r="AA120" i="16" s="1"/>
  <c r="BO120" i="16" s="1"/>
  <c r="Z124" i="16"/>
  <c r="N123" i="3"/>
  <c r="AA124" i="16" s="1"/>
  <c r="BO124" i="16" s="1"/>
  <c r="Z128" i="16"/>
  <c r="N127" i="3"/>
  <c r="AA128" i="16" s="1"/>
  <c r="BO128" i="16" s="1"/>
  <c r="Z131" i="16"/>
  <c r="N130" i="3"/>
  <c r="AA131" i="16" s="1"/>
  <c r="BO131" i="16" s="1"/>
  <c r="Z135" i="16"/>
  <c r="N134" i="3"/>
  <c r="AA135" i="16" s="1"/>
  <c r="BO135" i="16" s="1"/>
  <c r="Z138" i="16"/>
  <c r="N137" i="3"/>
  <c r="AA138" i="16" s="1"/>
  <c r="BO138" i="16" s="1"/>
  <c r="AB142" i="16"/>
  <c r="BP142" i="16" s="1"/>
  <c r="BN142" i="16"/>
  <c r="Z145" i="16"/>
  <c r="N144" i="3"/>
  <c r="AA145" i="16" s="1"/>
  <c r="BO145" i="16" s="1"/>
  <c r="Z149" i="16"/>
  <c r="N148" i="3"/>
  <c r="AA149" i="16" s="1"/>
  <c r="BO149" i="16" s="1"/>
  <c r="Z153" i="16"/>
  <c r="N152" i="3"/>
  <c r="AA153" i="16" s="1"/>
  <c r="BO153" i="16" s="1"/>
  <c r="Z157" i="16"/>
  <c r="N156" i="3"/>
  <c r="AA157" i="16" s="1"/>
  <c r="BO157" i="16" s="1"/>
  <c r="Z161" i="16"/>
  <c r="N160" i="3"/>
  <c r="AA161" i="16" s="1"/>
  <c r="BO161" i="16" s="1"/>
  <c r="Z164" i="16"/>
  <c r="N163" i="3"/>
  <c r="AA164" i="16" s="1"/>
  <c r="BO164" i="16" s="1"/>
  <c r="AB168" i="16"/>
  <c r="BP168" i="16" s="1"/>
  <c r="BN168" i="16"/>
  <c r="Z171" i="16"/>
  <c r="N170" i="3"/>
  <c r="AA171" i="16" s="1"/>
  <c r="BO171" i="16" s="1"/>
  <c r="Z178" i="16"/>
  <c r="N177" i="3"/>
  <c r="AA178" i="16" s="1"/>
  <c r="BO178" i="16" s="1"/>
  <c r="Z182" i="16"/>
  <c r="N181" i="3"/>
  <c r="AA182" i="16" s="1"/>
  <c r="BO182" i="16" s="1"/>
  <c r="Z186" i="16"/>
  <c r="N185" i="3"/>
  <c r="AA186" i="16" s="1"/>
  <c r="BO186" i="16" s="1"/>
  <c r="Z190" i="16"/>
  <c r="N189" i="3"/>
  <c r="AA190" i="16" s="1"/>
  <c r="BO190" i="16" s="1"/>
  <c r="AB194" i="16"/>
  <c r="BP194" i="16" s="1"/>
  <c r="BN194" i="16"/>
  <c r="Z197" i="16"/>
  <c r="N196" i="3"/>
  <c r="AA197" i="16" s="1"/>
  <c r="BO197" i="16" s="1"/>
  <c r="Z204" i="16"/>
  <c r="N203" i="3"/>
  <c r="AA204" i="16" s="1"/>
  <c r="BO204" i="16" s="1"/>
  <c r="Z207" i="16"/>
  <c r="N206" i="3"/>
  <c r="AA207" i="16" s="1"/>
  <c r="BO207" i="16" s="1"/>
  <c r="Z43" i="16"/>
  <c r="N42" i="3"/>
  <c r="AA43" i="16" s="1"/>
  <c r="BO43" i="16" s="1"/>
  <c r="M42" i="3"/>
  <c r="O42" i="3" s="1"/>
  <c r="Z39" i="16"/>
  <c r="N38" i="3"/>
  <c r="AA39" i="16" s="1"/>
  <c r="BO39" i="16" s="1"/>
  <c r="M38" i="3"/>
  <c r="O38" i="3" s="1"/>
  <c r="Z16" i="16"/>
  <c r="N15" i="3"/>
  <c r="AA16" i="16" s="1"/>
  <c r="BO16" i="16" s="1"/>
  <c r="M15" i="3"/>
  <c r="O15" i="3" s="1"/>
  <c r="Z34" i="16"/>
  <c r="N33" i="3"/>
  <c r="AA34" i="16" s="1"/>
  <c r="BO34" i="16" s="1"/>
  <c r="M33" i="3"/>
  <c r="O33" i="3" s="1"/>
  <c r="Z57" i="16"/>
  <c r="N56" i="3"/>
  <c r="AA57" i="16" s="1"/>
  <c r="BO57" i="16" s="1"/>
  <c r="M56" i="3"/>
  <c r="Z24" i="16"/>
  <c r="N23" i="3"/>
  <c r="AA24" i="16" s="1"/>
  <c r="BO24" i="16" s="1"/>
  <c r="M23" i="3"/>
  <c r="O23" i="3" s="1"/>
  <c r="Z14" i="16"/>
  <c r="N13" i="3"/>
  <c r="AA14" i="16" s="1"/>
  <c r="BO14" i="16" s="1"/>
  <c r="M13" i="3"/>
  <c r="O13" i="3" s="1"/>
  <c r="Z19" i="16"/>
  <c r="N18" i="3"/>
  <c r="AA19" i="16" s="1"/>
  <c r="BO19" i="16" s="1"/>
  <c r="M18" i="3"/>
  <c r="O18" i="3" s="1"/>
  <c r="Z35" i="16"/>
  <c r="N34" i="3"/>
  <c r="AA35" i="16" s="1"/>
  <c r="BO35" i="16" s="1"/>
  <c r="M34" i="3"/>
  <c r="O34" i="3" s="1"/>
  <c r="Z49" i="16"/>
  <c r="N48" i="3"/>
  <c r="AA49" i="16" s="1"/>
  <c r="BO49" i="16" s="1"/>
  <c r="M48" i="3"/>
  <c r="O48" i="3" s="1"/>
  <c r="Z48" i="16"/>
  <c r="N47" i="3"/>
  <c r="AA48" i="16" s="1"/>
  <c r="BO48" i="16" s="1"/>
  <c r="M47" i="3"/>
  <c r="O47" i="3" s="1"/>
  <c r="Z37" i="16"/>
  <c r="N36" i="3"/>
  <c r="AA37" i="16" s="1"/>
  <c r="BO37" i="16" s="1"/>
  <c r="M36" i="3"/>
  <c r="O36" i="3" s="1"/>
  <c r="N57" i="3"/>
  <c r="AA58" i="16" s="1"/>
  <c r="BO58" i="16" s="1"/>
  <c r="Z58" i="16"/>
  <c r="M57" i="3"/>
  <c r="Z68" i="16"/>
  <c r="N67" i="3"/>
  <c r="AA68" i="16" s="1"/>
  <c r="BO68" i="16" s="1"/>
  <c r="Z64" i="16"/>
  <c r="N63" i="3"/>
  <c r="AA64" i="16" s="1"/>
  <c r="BO64" i="16" s="1"/>
  <c r="M63" i="3"/>
  <c r="Z60" i="16"/>
  <c r="N59" i="3"/>
  <c r="AA60" i="16" s="1"/>
  <c r="BO60" i="16" s="1"/>
  <c r="M59" i="3"/>
  <c r="Z73" i="16"/>
  <c r="N72" i="3"/>
  <c r="AA73" i="16" s="1"/>
  <c r="BO73" i="16" s="1"/>
  <c r="Z69" i="16"/>
  <c r="N68" i="3"/>
  <c r="AA69" i="16" s="1"/>
  <c r="BO69" i="16" s="1"/>
  <c r="Z75" i="16"/>
  <c r="BN75" i="16" s="1"/>
  <c r="N74" i="3"/>
  <c r="AA75" i="16" s="1"/>
  <c r="Z79" i="16"/>
  <c r="BN79" i="16" s="1"/>
  <c r="N78" i="3"/>
  <c r="AA79" i="16" s="1"/>
  <c r="Z83" i="16"/>
  <c r="BN83" i="16" s="1"/>
  <c r="N82" i="3"/>
  <c r="AA83" i="16" s="1"/>
  <c r="Z87" i="16"/>
  <c r="BN87" i="16" s="1"/>
  <c r="N86" i="3"/>
  <c r="AA87" i="16" s="1"/>
  <c r="Z90" i="16"/>
  <c r="N89" i="3"/>
  <c r="AA90" i="16" s="1"/>
  <c r="BO90" i="16" s="1"/>
  <c r="Z94" i="16"/>
  <c r="N93" i="3"/>
  <c r="AA94" i="16" s="1"/>
  <c r="BO94" i="16" s="1"/>
  <c r="Z101" i="16"/>
  <c r="N100" i="3"/>
  <c r="AA101" i="16" s="1"/>
  <c r="BO101" i="16" s="1"/>
  <c r="Z105" i="16"/>
  <c r="N104" i="3"/>
  <c r="AA105" i="16" s="1"/>
  <c r="BO105" i="16" s="1"/>
  <c r="Z109" i="16"/>
  <c r="N108" i="3"/>
  <c r="AA109" i="16" s="1"/>
  <c r="BO109" i="16" s="1"/>
  <c r="Z113" i="16"/>
  <c r="N112" i="3"/>
  <c r="AA113" i="16" s="1"/>
  <c r="BO113" i="16" s="1"/>
  <c r="Z117" i="16"/>
  <c r="N116" i="3"/>
  <c r="AA117" i="16" s="1"/>
  <c r="BO117" i="16" s="1"/>
  <c r="Z121" i="16"/>
  <c r="N120" i="3"/>
  <c r="AA121" i="16" s="1"/>
  <c r="BO121" i="16" s="1"/>
  <c r="Z125" i="16"/>
  <c r="N124" i="3"/>
  <c r="AA125" i="16" s="1"/>
  <c r="BO125" i="16" s="1"/>
  <c r="Z129" i="16"/>
  <c r="N128" i="3"/>
  <c r="AA129" i="16" s="1"/>
  <c r="BO129" i="16" s="1"/>
  <c r="Z132" i="16"/>
  <c r="N131" i="3"/>
  <c r="AA132" i="16" s="1"/>
  <c r="BO132" i="16" s="1"/>
  <c r="AB136" i="16"/>
  <c r="BP136" i="16" s="1"/>
  <c r="BN136" i="16"/>
  <c r="Z139" i="16"/>
  <c r="N138" i="3"/>
  <c r="AA139" i="16" s="1"/>
  <c r="BO139" i="16" s="1"/>
  <c r="Z146" i="16"/>
  <c r="N145" i="3"/>
  <c r="AA146" i="16" s="1"/>
  <c r="BO146" i="16" s="1"/>
  <c r="Z150" i="16"/>
  <c r="N149" i="3"/>
  <c r="AA150" i="16" s="1"/>
  <c r="BO150" i="16" s="1"/>
  <c r="Z154" i="16"/>
  <c r="N153" i="3"/>
  <c r="AA154" i="16" s="1"/>
  <c r="BO154" i="16" s="1"/>
  <c r="Z158" i="16"/>
  <c r="N157" i="3"/>
  <c r="AA158" i="16" s="1"/>
  <c r="BO158" i="16" s="1"/>
  <c r="AB162" i="16"/>
  <c r="BP162" i="16" s="1"/>
  <c r="BN162" i="16"/>
  <c r="Z165" i="16"/>
  <c r="N164" i="3"/>
  <c r="AA165" i="16" s="1"/>
  <c r="BO165" i="16" s="1"/>
  <c r="Z172" i="16"/>
  <c r="N171" i="3"/>
  <c r="AA172" i="16" s="1"/>
  <c r="BO172" i="16" s="1"/>
  <c r="Z175" i="16"/>
  <c r="N174" i="3"/>
  <c r="AA175" i="16" s="1"/>
  <c r="BO175" i="16" s="1"/>
  <c r="Z179" i="16"/>
  <c r="N178" i="3"/>
  <c r="AA179" i="16" s="1"/>
  <c r="BO179" i="16" s="1"/>
  <c r="Z183" i="16"/>
  <c r="N182" i="3"/>
  <c r="AA183" i="16" s="1"/>
  <c r="BO183" i="16" s="1"/>
  <c r="Z187" i="16"/>
  <c r="N186" i="3"/>
  <c r="AA187" i="16" s="1"/>
  <c r="BO187" i="16" s="1"/>
  <c r="Z191" i="16"/>
  <c r="N190" i="3"/>
  <c r="AA191" i="16" s="1"/>
  <c r="BO191" i="16" s="1"/>
  <c r="Z198" i="16"/>
  <c r="N197" i="3"/>
  <c r="AA198" i="16" s="1"/>
  <c r="BO198" i="16" s="1"/>
  <c r="Z201" i="16"/>
  <c r="N200" i="3"/>
  <c r="AA201" i="16" s="1"/>
  <c r="BO201" i="16" s="1"/>
  <c r="Z205" i="16"/>
  <c r="N204" i="3"/>
  <c r="AA205" i="16" s="1"/>
  <c r="BO205" i="16" s="1"/>
  <c r="Z208" i="16"/>
  <c r="N207" i="3"/>
  <c r="AA208" i="16" s="1"/>
  <c r="BO208" i="16" s="1"/>
  <c r="Z42" i="16"/>
  <c r="N41" i="3"/>
  <c r="AA42" i="16" s="1"/>
  <c r="BO42" i="16" s="1"/>
  <c r="M41" i="3"/>
  <c r="O41" i="3" s="1"/>
  <c r="Z9" i="16"/>
  <c r="G29" i="21" s="1"/>
  <c r="N8" i="3"/>
  <c r="AA9" i="16" s="1"/>
  <c r="BO9" i="16" s="1"/>
  <c r="M8" i="3"/>
  <c r="O8" i="3" s="1"/>
  <c r="T16" i="16"/>
  <c r="M15" i="25"/>
  <c r="T37" i="16"/>
  <c r="M36" i="25"/>
  <c r="T33" i="16"/>
  <c r="M32" i="25"/>
  <c r="T31" i="16"/>
  <c r="M30" i="25"/>
  <c r="T27" i="16"/>
  <c r="M26" i="25"/>
  <c r="T23" i="16"/>
  <c r="M22" i="25"/>
  <c r="T21" i="16"/>
  <c r="M20" i="25"/>
  <c r="T17" i="16"/>
  <c r="M16" i="25"/>
  <c r="T14" i="16"/>
  <c r="M13" i="25"/>
  <c r="T10" i="16"/>
  <c r="M9" i="25"/>
  <c r="V67" i="16"/>
  <c r="T65" i="16"/>
  <c r="M64" i="25"/>
  <c r="T63" i="16"/>
  <c r="M62" i="25"/>
  <c r="T61" i="16"/>
  <c r="M60" i="25"/>
  <c r="T59" i="16"/>
  <c r="M58" i="25"/>
  <c r="T57" i="16"/>
  <c r="M56" i="25"/>
  <c r="T55" i="16"/>
  <c r="M54" i="25"/>
  <c r="T53" i="16"/>
  <c r="M52" i="25"/>
  <c r="T51" i="16"/>
  <c r="M50" i="25"/>
  <c r="T49" i="16"/>
  <c r="M48" i="25"/>
  <c r="T47" i="16"/>
  <c r="M46" i="25"/>
  <c r="T45" i="16"/>
  <c r="M44" i="25"/>
  <c r="T43" i="16"/>
  <c r="M42" i="25"/>
  <c r="T41" i="16"/>
  <c r="M40" i="25"/>
  <c r="T39" i="16"/>
  <c r="M38" i="25"/>
  <c r="T35" i="16"/>
  <c r="M34" i="25"/>
  <c r="T29" i="16"/>
  <c r="M28" i="25"/>
  <c r="T25" i="16"/>
  <c r="M24" i="25"/>
  <c r="T19" i="16"/>
  <c r="M18" i="25"/>
  <c r="T12" i="16"/>
  <c r="M11" i="25"/>
  <c r="V68" i="16"/>
  <c r="V66" i="16"/>
  <c r="T64" i="16"/>
  <c r="M63" i="25"/>
  <c r="T62" i="16"/>
  <c r="M61" i="25"/>
  <c r="T60" i="16"/>
  <c r="M59" i="25"/>
  <c r="T58" i="16"/>
  <c r="M57" i="25"/>
  <c r="T56" i="16"/>
  <c r="M55" i="25"/>
  <c r="T54" i="16"/>
  <c r="M53" i="25"/>
  <c r="T52" i="16"/>
  <c r="M51" i="25"/>
  <c r="T50" i="16"/>
  <c r="M49" i="25"/>
  <c r="T48" i="16"/>
  <c r="M47" i="25"/>
  <c r="T46" i="16"/>
  <c r="M45" i="25"/>
  <c r="T44" i="16"/>
  <c r="M43" i="25"/>
  <c r="T42" i="16"/>
  <c r="F45" i="30" s="1"/>
  <c r="M41" i="25"/>
  <c r="T40" i="16"/>
  <c r="M39" i="25"/>
  <c r="T38" i="16"/>
  <c r="M37" i="25"/>
  <c r="T36" i="16"/>
  <c r="M35" i="25"/>
  <c r="T34" i="16"/>
  <c r="M33" i="25"/>
  <c r="T32" i="16"/>
  <c r="M31" i="25"/>
  <c r="T30" i="16"/>
  <c r="M29" i="25"/>
  <c r="T28" i="16"/>
  <c r="M27" i="25"/>
  <c r="T26" i="16"/>
  <c r="M25" i="25"/>
  <c r="T24" i="16"/>
  <c r="M23" i="25"/>
  <c r="T22" i="16"/>
  <c r="M21" i="25"/>
  <c r="T20" i="16"/>
  <c r="M19" i="25"/>
  <c r="T18" i="16"/>
  <c r="M17" i="25"/>
  <c r="T15" i="16"/>
  <c r="M14" i="25"/>
  <c r="T13" i="16"/>
  <c r="P45" i="30" s="1"/>
  <c r="M12" i="25"/>
  <c r="T11" i="16"/>
  <c r="M10" i="25"/>
  <c r="T9" i="16"/>
  <c r="G73" i="13" s="1"/>
  <c r="M8" i="25"/>
  <c r="Q129" i="16"/>
  <c r="N128" i="24"/>
  <c r="R129" i="16" s="1"/>
  <c r="Q125" i="16"/>
  <c r="N124" i="24"/>
  <c r="R125" i="16" s="1"/>
  <c r="N120" i="24"/>
  <c r="R121" i="16" s="1"/>
  <c r="Q121" i="16"/>
  <c r="N116" i="24"/>
  <c r="R117" i="16" s="1"/>
  <c r="Q117" i="16"/>
  <c r="Q113" i="16"/>
  <c r="N112" i="24"/>
  <c r="R113" i="16" s="1"/>
  <c r="Q109" i="16"/>
  <c r="N108" i="24"/>
  <c r="R109" i="16" s="1"/>
  <c r="Q105" i="16"/>
  <c r="N104" i="24"/>
  <c r="R105" i="16" s="1"/>
  <c r="N100" i="24"/>
  <c r="R101" i="16" s="1"/>
  <c r="Q101" i="16"/>
  <c r="Q97" i="16"/>
  <c r="N96" i="24"/>
  <c r="R97" i="16" s="1"/>
  <c r="Q93" i="16"/>
  <c r="N92" i="24"/>
  <c r="R93" i="16" s="1"/>
  <c r="Q89" i="16"/>
  <c r="N88" i="24"/>
  <c r="R89" i="16" s="1"/>
  <c r="Q85" i="16"/>
  <c r="N84" i="24"/>
  <c r="R85" i="16" s="1"/>
  <c r="Q81" i="16"/>
  <c r="N80" i="24"/>
  <c r="R81" i="16" s="1"/>
  <c r="Q77" i="16"/>
  <c r="N76" i="24"/>
  <c r="R77" i="16" s="1"/>
  <c r="N72" i="24"/>
  <c r="R73" i="16" s="1"/>
  <c r="Q73" i="16"/>
  <c r="Q69" i="16"/>
  <c r="N68" i="24"/>
  <c r="R69" i="16" s="1"/>
  <c r="Q65" i="16"/>
  <c r="N64" i="24"/>
  <c r="R65" i="16" s="1"/>
  <c r="M64" i="24"/>
  <c r="Q63" i="16"/>
  <c r="N62" i="24"/>
  <c r="R63" i="16" s="1"/>
  <c r="M62" i="24"/>
  <c r="Q61" i="16"/>
  <c r="N60" i="24"/>
  <c r="R61" i="16" s="1"/>
  <c r="M60" i="24"/>
  <c r="Q59" i="16"/>
  <c r="N58" i="24"/>
  <c r="R59" i="16" s="1"/>
  <c r="M58" i="24"/>
  <c r="N56" i="24"/>
  <c r="R57" i="16" s="1"/>
  <c r="Q57" i="16"/>
  <c r="M56" i="24"/>
  <c r="Q55" i="16"/>
  <c r="N54" i="24"/>
  <c r="R55" i="16" s="1"/>
  <c r="M54" i="24"/>
  <c r="Q53" i="16"/>
  <c r="N52" i="24"/>
  <c r="R53" i="16" s="1"/>
  <c r="M52" i="24"/>
  <c r="Q51" i="16"/>
  <c r="N50" i="24"/>
  <c r="R51" i="16" s="1"/>
  <c r="M50" i="24"/>
  <c r="Q49" i="16"/>
  <c r="N48" i="24"/>
  <c r="R49" i="16" s="1"/>
  <c r="M48" i="24"/>
  <c r="O48" i="24" s="1"/>
  <c r="Q47" i="16"/>
  <c r="N46" i="24"/>
  <c r="R47" i="16" s="1"/>
  <c r="M46" i="24"/>
  <c r="O46" i="24" s="1"/>
  <c r="Q45" i="16"/>
  <c r="N44" i="24"/>
  <c r="R45" i="16" s="1"/>
  <c r="M44" i="24"/>
  <c r="O44" i="24" s="1"/>
  <c r="Q43" i="16"/>
  <c r="N42" i="24"/>
  <c r="R43" i="16" s="1"/>
  <c r="M42" i="24"/>
  <c r="O42" i="24" s="1"/>
  <c r="Q41" i="16"/>
  <c r="N40" i="24"/>
  <c r="R41" i="16" s="1"/>
  <c r="M40" i="24"/>
  <c r="O40" i="24" s="1"/>
  <c r="Q39" i="16"/>
  <c r="N38" i="24"/>
  <c r="R39" i="16" s="1"/>
  <c r="M38" i="24"/>
  <c r="O38" i="24" s="1"/>
  <c r="N36" i="24"/>
  <c r="R37" i="16" s="1"/>
  <c r="Q37" i="16"/>
  <c r="M36" i="24"/>
  <c r="O36" i="24" s="1"/>
  <c r="Q35" i="16"/>
  <c r="N34" i="24"/>
  <c r="R35" i="16" s="1"/>
  <c r="M34" i="24"/>
  <c r="O34" i="24" s="1"/>
  <c r="N32" i="24"/>
  <c r="R33" i="16" s="1"/>
  <c r="Q33" i="16"/>
  <c r="M32" i="24"/>
  <c r="O32" i="24" s="1"/>
  <c r="Q31" i="16"/>
  <c r="N30" i="24"/>
  <c r="R31" i="16" s="1"/>
  <c r="M30" i="24"/>
  <c r="O30" i="24" s="1"/>
  <c r="N28" i="24"/>
  <c r="R29" i="16" s="1"/>
  <c r="Q29" i="16"/>
  <c r="M28" i="24"/>
  <c r="O28" i="24" s="1"/>
  <c r="N26" i="24"/>
  <c r="R27" i="16" s="1"/>
  <c r="Q27" i="16"/>
  <c r="M26" i="24"/>
  <c r="O26" i="24" s="1"/>
  <c r="Q25" i="16"/>
  <c r="N24" i="24"/>
  <c r="R25" i="16" s="1"/>
  <c r="M24" i="24"/>
  <c r="O24" i="24" s="1"/>
  <c r="Q23" i="16"/>
  <c r="N22" i="24"/>
  <c r="R23" i="16" s="1"/>
  <c r="M22" i="24"/>
  <c r="O22" i="24" s="1"/>
  <c r="N20" i="24"/>
  <c r="R21" i="16" s="1"/>
  <c r="Q21" i="16"/>
  <c r="M20" i="24"/>
  <c r="O20" i="24" s="1"/>
  <c r="Q19" i="16"/>
  <c r="N18" i="24"/>
  <c r="R19" i="16" s="1"/>
  <c r="M18" i="24"/>
  <c r="O18" i="24" s="1"/>
  <c r="Q17" i="16"/>
  <c r="N16" i="24"/>
  <c r="R17" i="16" s="1"/>
  <c r="M16" i="24"/>
  <c r="O16" i="24" s="1"/>
  <c r="Q14" i="16"/>
  <c r="N13" i="24"/>
  <c r="R14" i="16" s="1"/>
  <c r="M13" i="24"/>
  <c r="O13" i="24" s="1"/>
  <c r="Q12" i="16"/>
  <c r="N11" i="24"/>
  <c r="R12" i="16" s="1"/>
  <c r="M11" i="24"/>
  <c r="O11" i="24" s="1"/>
  <c r="Q10" i="16"/>
  <c r="N9" i="24"/>
  <c r="R10" i="16" s="1"/>
  <c r="Q14" i="30" s="1"/>
  <c r="M9" i="24"/>
  <c r="O9" i="24" s="1"/>
  <c r="Q9" i="16"/>
  <c r="G26" i="21" s="1"/>
  <c r="N8" i="24"/>
  <c r="R9" i="16" s="1"/>
  <c r="M8" i="24"/>
  <c r="O8" i="24" s="1"/>
  <c r="Q138" i="16"/>
  <c r="N137" i="24"/>
  <c r="R138" i="16" s="1"/>
  <c r="Q137" i="16"/>
  <c r="N136" i="24"/>
  <c r="R137" i="16" s="1"/>
  <c r="S137" i="16" s="1"/>
  <c r="Q136" i="16"/>
  <c r="N135" i="24"/>
  <c r="R136" i="16" s="1"/>
  <c r="Q135" i="16"/>
  <c r="N134" i="24"/>
  <c r="R135" i="16" s="1"/>
  <c r="S135" i="16" s="1"/>
  <c r="Q134" i="16"/>
  <c r="N133" i="24"/>
  <c r="R134" i="16" s="1"/>
  <c r="Q133" i="16"/>
  <c r="N132" i="24"/>
  <c r="R133" i="16" s="1"/>
  <c r="S133" i="16" s="1"/>
  <c r="Q132" i="16"/>
  <c r="N131" i="24"/>
  <c r="R132" i="16" s="1"/>
  <c r="Q131" i="16"/>
  <c r="N130" i="24"/>
  <c r="R131" i="16" s="1"/>
  <c r="S131" i="16" s="1"/>
  <c r="Q130" i="16"/>
  <c r="N129" i="24"/>
  <c r="R130" i="16" s="1"/>
  <c r="N125" i="24"/>
  <c r="R126" i="16" s="1"/>
  <c r="Q126" i="16"/>
  <c r="S126" i="16" s="1"/>
  <c r="Q122" i="16"/>
  <c r="N121" i="24"/>
  <c r="R122" i="16" s="1"/>
  <c r="Q118" i="16"/>
  <c r="N117" i="24"/>
  <c r="R118" i="16" s="1"/>
  <c r="Q114" i="16"/>
  <c r="N113" i="24"/>
  <c r="R114" i="16" s="1"/>
  <c r="Q110" i="16"/>
  <c r="N109" i="24"/>
  <c r="R110" i="16" s="1"/>
  <c r="N105" i="24"/>
  <c r="R106" i="16" s="1"/>
  <c r="Q106" i="16"/>
  <c r="N101" i="24"/>
  <c r="R102" i="16" s="1"/>
  <c r="Q102" i="16"/>
  <c r="S102" i="16" s="1"/>
  <c r="Q98" i="16"/>
  <c r="N97" i="24"/>
  <c r="R98" i="16" s="1"/>
  <c r="N93" i="24"/>
  <c r="R94" i="16" s="1"/>
  <c r="Q94" i="16"/>
  <c r="S94" i="16" s="1"/>
  <c r="N89" i="24"/>
  <c r="R90" i="16" s="1"/>
  <c r="Q90" i="16"/>
  <c r="Q86" i="16"/>
  <c r="N85" i="24"/>
  <c r="R86" i="16" s="1"/>
  <c r="Q82" i="16"/>
  <c r="N81" i="24"/>
  <c r="R82" i="16" s="1"/>
  <c r="N77" i="24"/>
  <c r="R78" i="16" s="1"/>
  <c r="Q78" i="16"/>
  <c r="S78" i="16" s="1"/>
  <c r="Q74" i="16"/>
  <c r="N73" i="24"/>
  <c r="R74" i="16" s="1"/>
  <c r="Q70" i="16"/>
  <c r="N69" i="24"/>
  <c r="R70" i="16" s="1"/>
  <c r="N65" i="24"/>
  <c r="R66" i="16" s="1"/>
  <c r="Q66" i="16"/>
  <c r="Q127" i="16"/>
  <c r="N126" i="24"/>
  <c r="R127" i="16" s="1"/>
  <c r="Q123" i="16"/>
  <c r="N122" i="24"/>
  <c r="R123" i="16" s="1"/>
  <c r="Q119" i="16"/>
  <c r="N118" i="24"/>
  <c r="R119" i="16" s="1"/>
  <c r="Q115" i="16"/>
  <c r="N114" i="24"/>
  <c r="R115" i="16" s="1"/>
  <c r="Q111" i="16"/>
  <c r="N110" i="24"/>
  <c r="R111" i="16" s="1"/>
  <c r="Q107" i="16"/>
  <c r="N106" i="24"/>
  <c r="R107" i="16" s="1"/>
  <c r="Q103" i="16"/>
  <c r="N102" i="24"/>
  <c r="R103" i="16" s="1"/>
  <c r="Q99" i="16"/>
  <c r="N98" i="24"/>
  <c r="R99" i="16" s="1"/>
  <c r="Q95" i="16"/>
  <c r="N94" i="24"/>
  <c r="R95" i="16" s="1"/>
  <c r="Q91" i="16"/>
  <c r="N90" i="24"/>
  <c r="R91" i="16" s="1"/>
  <c r="Q87" i="16"/>
  <c r="N86" i="24"/>
  <c r="R87" i="16" s="1"/>
  <c r="Q83" i="16"/>
  <c r="N82" i="24"/>
  <c r="R83" i="16" s="1"/>
  <c r="N78" i="24"/>
  <c r="R79" i="16" s="1"/>
  <c r="Q79" i="16"/>
  <c r="S79" i="16" s="1"/>
  <c r="Q75" i="16"/>
  <c r="N74" i="24"/>
  <c r="R75" i="16" s="1"/>
  <c r="Q71" i="16"/>
  <c r="N70" i="24"/>
  <c r="R71" i="16" s="1"/>
  <c r="Q67" i="16"/>
  <c r="N66" i="24"/>
  <c r="R67" i="16" s="1"/>
  <c r="Q64" i="16"/>
  <c r="N63" i="24"/>
  <c r="R64" i="16" s="1"/>
  <c r="M63" i="24"/>
  <c r="Q62" i="16"/>
  <c r="N61" i="24"/>
  <c r="R62" i="16" s="1"/>
  <c r="M61" i="24"/>
  <c r="Q60" i="16"/>
  <c r="N59" i="24"/>
  <c r="R60" i="16" s="1"/>
  <c r="M59" i="24"/>
  <c r="Q58" i="16"/>
  <c r="N57" i="24"/>
  <c r="R58" i="16" s="1"/>
  <c r="M57" i="24"/>
  <c r="Q56" i="16"/>
  <c r="N55" i="24"/>
  <c r="R56" i="16" s="1"/>
  <c r="M55" i="24"/>
  <c r="Q54" i="16"/>
  <c r="N53" i="24"/>
  <c r="R54" i="16" s="1"/>
  <c r="M53" i="24"/>
  <c r="Q52" i="16"/>
  <c r="N51" i="24"/>
  <c r="R52" i="16" s="1"/>
  <c r="M51" i="24"/>
  <c r="Q50" i="16"/>
  <c r="N49" i="24"/>
  <c r="R50" i="16" s="1"/>
  <c r="M49" i="24"/>
  <c r="O49" i="24" s="1"/>
  <c r="Q48" i="16"/>
  <c r="N47" i="24"/>
  <c r="R48" i="16" s="1"/>
  <c r="M47" i="24"/>
  <c r="O47" i="24" s="1"/>
  <c r="N45" i="24"/>
  <c r="R46" i="16" s="1"/>
  <c r="Q46" i="16"/>
  <c r="M45" i="24"/>
  <c r="O45" i="24" s="1"/>
  <c r="Q44" i="16"/>
  <c r="N43" i="24"/>
  <c r="R44" i="16" s="1"/>
  <c r="M43" i="24"/>
  <c r="O43" i="24" s="1"/>
  <c r="Q42" i="16"/>
  <c r="N41" i="24"/>
  <c r="R42" i="16" s="1"/>
  <c r="M41" i="24"/>
  <c r="O41" i="24" s="1"/>
  <c r="Q40" i="16"/>
  <c r="N39" i="24"/>
  <c r="R40" i="16" s="1"/>
  <c r="M39" i="24"/>
  <c r="O39" i="24" s="1"/>
  <c r="N37" i="24"/>
  <c r="R38" i="16" s="1"/>
  <c r="Q38" i="16"/>
  <c r="M37" i="24"/>
  <c r="O37" i="24" s="1"/>
  <c r="Q36" i="16"/>
  <c r="N35" i="24"/>
  <c r="R36" i="16" s="1"/>
  <c r="M35" i="24"/>
  <c r="O35" i="24" s="1"/>
  <c r="Q34" i="16"/>
  <c r="N33" i="24"/>
  <c r="R34" i="16" s="1"/>
  <c r="M33" i="24"/>
  <c r="O33" i="24" s="1"/>
  <c r="Q32" i="16"/>
  <c r="N31" i="24"/>
  <c r="R32" i="16" s="1"/>
  <c r="M31" i="24"/>
  <c r="O31" i="24" s="1"/>
  <c r="Q30" i="16"/>
  <c r="N29" i="24"/>
  <c r="R30" i="16" s="1"/>
  <c r="M29" i="24"/>
  <c r="O29" i="24" s="1"/>
  <c r="Q28" i="16"/>
  <c r="N27" i="24"/>
  <c r="R28" i="16" s="1"/>
  <c r="M27" i="24"/>
  <c r="O27" i="24" s="1"/>
  <c r="Q26" i="16"/>
  <c r="N25" i="24"/>
  <c r="R26" i="16" s="1"/>
  <c r="M25" i="24"/>
  <c r="O25" i="24" s="1"/>
  <c r="Q24" i="16"/>
  <c r="N23" i="24"/>
  <c r="R24" i="16" s="1"/>
  <c r="M23" i="24"/>
  <c r="O23" i="24" s="1"/>
  <c r="Q22" i="16"/>
  <c r="N21" i="24"/>
  <c r="R22" i="16" s="1"/>
  <c r="M21" i="24"/>
  <c r="O21" i="24" s="1"/>
  <c r="Q20" i="16"/>
  <c r="N19" i="24"/>
  <c r="R20" i="16" s="1"/>
  <c r="M19" i="24"/>
  <c r="O19" i="24" s="1"/>
  <c r="N17" i="24"/>
  <c r="R18" i="16" s="1"/>
  <c r="Q18" i="16"/>
  <c r="M17" i="24"/>
  <c r="O17" i="24" s="1"/>
  <c r="Q15" i="16"/>
  <c r="N14" i="24"/>
  <c r="R15" i="16" s="1"/>
  <c r="M14" i="24"/>
  <c r="O14" i="24" s="1"/>
  <c r="Q13" i="16"/>
  <c r="N12" i="24"/>
  <c r="R13" i="16" s="1"/>
  <c r="M12" i="24"/>
  <c r="O12" i="24" s="1"/>
  <c r="Q11" i="16"/>
  <c r="N10" i="24"/>
  <c r="R11" i="16" s="1"/>
  <c r="M10" i="24"/>
  <c r="Q16" i="16"/>
  <c r="N15" i="24"/>
  <c r="R16" i="16" s="1"/>
  <c r="M15" i="24"/>
  <c r="O15" i="24" s="1"/>
  <c r="N127" i="24"/>
  <c r="R128" i="16" s="1"/>
  <c r="Q128" i="16"/>
  <c r="Q124" i="16"/>
  <c r="N123" i="24"/>
  <c r="R124" i="16" s="1"/>
  <c r="Q120" i="16"/>
  <c r="N119" i="24"/>
  <c r="R120" i="16" s="1"/>
  <c r="S120" i="16" s="1"/>
  <c r="Q116" i="16"/>
  <c r="N115" i="24"/>
  <c r="R116" i="16" s="1"/>
  <c r="Q112" i="16"/>
  <c r="N111" i="24"/>
  <c r="R112" i="16" s="1"/>
  <c r="S112" i="16" s="1"/>
  <c r="Q108" i="16"/>
  <c r="N107" i="24"/>
  <c r="R108" i="16" s="1"/>
  <c r="Q104" i="16"/>
  <c r="N103" i="24"/>
  <c r="R104" i="16" s="1"/>
  <c r="Q100" i="16"/>
  <c r="N99" i="24"/>
  <c r="R100" i="16" s="1"/>
  <c r="N95" i="24"/>
  <c r="R96" i="16" s="1"/>
  <c r="Q96" i="16"/>
  <c r="S96" i="16" s="1"/>
  <c r="N91" i="24"/>
  <c r="R92" i="16" s="1"/>
  <c r="Q92" i="16"/>
  <c r="Q88" i="16"/>
  <c r="N87" i="24"/>
  <c r="R88" i="16" s="1"/>
  <c r="S88" i="16" s="1"/>
  <c r="Q84" i="16"/>
  <c r="N83" i="24"/>
  <c r="R84" i="16" s="1"/>
  <c r="Q80" i="16"/>
  <c r="N79" i="24"/>
  <c r="R80" i="16" s="1"/>
  <c r="S80" i="16" s="1"/>
  <c r="Q76" i="16"/>
  <c r="N75" i="24"/>
  <c r="R76" i="16" s="1"/>
  <c r="Q72" i="16"/>
  <c r="N71" i="24"/>
  <c r="R72" i="16" s="1"/>
  <c r="S72" i="16" s="1"/>
  <c r="Q68" i="16"/>
  <c r="N67" i="24"/>
  <c r="R68" i="16" s="1"/>
  <c r="AA44" i="30" s="1"/>
  <c r="M32" i="16"/>
  <c r="M25" i="16"/>
  <c r="M33" i="16"/>
  <c r="K50" i="16"/>
  <c r="M49" i="22"/>
  <c r="K48" i="16"/>
  <c r="M47" i="22"/>
  <c r="K46" i="16"/>
  <c r="M45" i="22"/>
  <c r="K44" i="16"/>
  <c r="M43" i="22"/>
  <c r="K42" i="16"/>
  <c r="M41" i="22"/>
  <c r="K40" i="16"/>
  <c r="M39" i="22"/>
  <c r="K38" i="16"/>
  <c r="M37" i="22"/>
  <c r="K36" i="16"/>
  <c r="M35" i="22"/>
  <c r="K65" i="16"/>
  <c r="M64" i="22"/>
  <c r="K61" i="16"/>
  <c r="M60" i="22"/>
  <c r="K57" i="16"/>
  <c r="M56" i="22"/>
  <c r="K53" i="16"/>
  <c r="M52" i="22"/>
  <c r="K31" i="16"/>
  <c r="M30" i="22"/>
  <c r="K29" i="16"/>
  <c r="M28" i="22"/>
  <c r="K27" i="16"/>
  <c r="M26" i="22"/>
  <c r="K23" i="16"/>
  <c r="M22" i="22"/>
  <c r="K21" i="16"/>
  <c r="M20" i="22"/>
  <c r="K19" i="16"/>
  <c r="M18" i="22"/>
  <c r="K17" i="16"/>
  <c r="M16" i="22"/>
  <c r="K14" i="16"/>
  <c r="Z43" i="30" s="1"/>
  <c r="M13" i="22"/>
  <c r="K12" i="16"/>
  <c r="F43" i="30" s="1"/>
  <c r="M11" i="22"/>
  <c r="K10" i="16"/>
  <c r="M9" i="22"/>
  <c r="M68" i="16"/>
  <c r="K64" i="16"/>
  <c r="M63" i="22"/>
  <c r="K60" i="16"/>
  <c r="M59" i="22"/>
  <c r="K56" i="16"/>
  <c r="M55" i="22"/>
  <c r="K52" i="16"/>
  <c r="M51" i="22"/>
  <c r="K49" i="16"/>
  <c r="M48" i="22"/>
  <c r="K47" i="16"/>
  <c r="M46" i="22"/>
  <c r="K45" i="16"/>
  <c r="M44" i="22"/>
  <c r="K43" i="16"/>
  <c r="M42" i="22"/>
  <c r="K41" i="16"/>
  <c r="M40" i="22"/>
  <c r="K39" i="16"/>
  <c r="M38" i="22"/>
  <c r="K37" i="16"/>
  <c r="M36" i="22"/>
  <c r="K9" i="16"/>
  <c r="G71" i="13" s="1"/>
  <c r="M8" i="22"/>
  <c r="M67" i="16"/>
  <c r="K63" i="16"/>
  <c r="M62" i="22"/>
  <c r="K59" i="16"/>
  <c r="M58" i="22"/>
  <c r="K55" i="16"/>
  <c r="M54" i="22"/>
  <c r="K51" i="16"/>
  <c r="M50" i="22"/>
  <c r="K34" i="16"/>
  <c r="M33" i="22"/>
  <c r="K30" i="16"/>
  <c r="M29" i="22"/>
  <c r="K28" i="16"/>
  <c r="M27" i="22"/>
  <c r="K26" i="16"/>
  <c r="M25" i="22"/>
  <c r="K24" i="16"/>
  <c r="M23" i="22"/>
  <c r="K22" i="16"/>
  <c r="M21" i="22"/>
  <c r="K20" i="16"/>
  <c r="M19" i="22"/>
  <c r="K18" i="16"/>
  <c r="M17" i="22"/>
  <c r="K15" i="16"/>
  <c r="M14" i="22"/>
  <c r="K13" i="16"/>
  <c r="P43" i="30" s="1"/>
  <c r="M12" i="22"/>
  <c r="K11" i="16"/>
  <c r="M10" i="22"/>
  <c r="M66" i="16"/>
  <c r="K62" i="16"/>
  <c r="M61" i="22"/>
  <c r="K58" i="16"/>
  <c r="M57" i="22"/>
  <c r="K54" i="16"/>
  <c r="M53" i="22"/>
  <c r="P66" i="16"/>
  <c r="F42" i="30"/>
  <c r="P12" i="30"/>
  <c r="P67" i="16"/>
  <c r="P42" i="30"/>
  <c r="Z42" i="30"/>
  <c r="P68" i="16"/>
  <c r="Z12" i="30"/>
  <c r="Q44" i="30"/>
  <c r="AA14" i="30"/>
  <c r="G14" i="30"/>
  <c r="G44" i="30"/>
  <c r="F27" i="27"/>
  <c r="R27" i="27" s="1"/>
  <c r="F29" i="27"/>
  <c r="S29" i="27" s="1"/>
  <c r="T29" i="27" s="1"/>
  <c r="J76" i="13"/>
  <c r="G80" i="13"/>
  <c r="H79" i="13"/>
  <c r="G76" i="13"/>
  <c r="H74" i="13"/>
  <c r="H72" i="13"/>
  <c r="H76" i="13"/>
  <c r="H83" i="13"/>
  <c r="G81" i="13"/>
  <c r="H80" i="13"/>
  <c r="G79" i="13"/>
  <c r="J74" i="13"/>
  <c r="G74" i="13"/>
  <c r="G72" i="13"/>
  <c r="BQ33" i="16"/>
  <c r="BQ17" i="16"/>
  <c r="BQ18" i="16"/>
  <c r="BQ29" i="16"/>
  <c r="BQ14" i="16"/>
  <c r="BQ34" i="16"/>
  <c r="BQ13" i="16"/>
  <c r="BQ54" i="16"/>
  <c r="BQ38" i="16"/>
  <c r="BQ49" i="16"/>
  <c r="BQ45" i="16"/>
  <c r="M27" i="23"/>
  <c r="O27" i="23" s="1"/>
  <c r="M23" i="23"/>
  <c r="O23" i="23" s="1"/>
  <c r="M38" i="23"/>
  <c r="O38" i="23" s="1"/>
  <c r="M37" i="23"/>
  <c r="O37" i="23" s="1"/>
  <c r="M36" i="23"/>
  <c r="O36" i="23" s="1"/>
  <c r="M35" i="23"/>
  <c r="O35" i="23" s="1"/>
  <c r="M34" i="23"/>
  <c r="O34" i="23" s="1"/>
  <c r="M33" i="23"/>
  <c r="O33" i="23" s="1"/>
  <c r="M32" i="23"/>
  <c r="O32" i="23" s="1"/>
  <c r="M31" i="23"/>
  <c r="O31" i="23" s="1"/>
  <c r="M30" i="23"/>
  <c r="O30" i="23" s="1"/>
  <c r="N9" i="16"/>
  <c r="G25" i="21" s="1"/>
  <c r="M8" i="23"/>
  <c r="O8" i="23" s="1"/>
  <c r="M51" i="23"/>
  <c r="M25" i="23"/>
  <c r="O25" i="23" s="1"/>
  <c r="M15" i="23"/>
  <c r="O15" i="23" s="1"/>
  <c r="M28" i="23"/>
  <c r="O28" i="23" s="1"/>
  <c r="M26" i="23"/>
  <c r="O26" i="23" s="1"/>
  <c r="M24" i="23"/>
  <c r="O24" i="23" s="1"/>
  <c r="M41" i="23"/>
  <c r="O41" i="23" s="1"/>
  <c r="M21" i="23"/>
  <c r="O21" i="23" s="1"/>
  <c r="M20" i="23"/>
  <c r="O20" i="23" s="1"/>
  <c r="M19" i="23"/>
  <c r="O19" i="23" s="1"/>
  <c r="M18" i="23"/>
  <c r="O18" i="23" s="1"/>
  <c r="M17" i="23"/>
  <c r="O17" i="23" s="1"/>
  <c r="M16" i="23"/>
  <c r="O16" i="23" s="1"/>
  <c r="M14" i="23"/>
  <c r="O14" i="23" s="1"/>
  <c r="M13" i="23"/>
  <c r="O13" i="23" s="1"/>
  <c r="M12" i="23"/>
  <c r="O12" i="23" s="1"/>
  <c r="M11" i="23"/>
  <c r="O11" i="23" s="1"/>
  <c r="M10" i="23"/>
  <c r="O10" i="23" s="1"/>
  <c r="M9" i="23"/>
  <c r="O9" i="23" s="1"/>
  <c r="M56" i="23"/>
  <c r="M55" i="23"/>
  <c r="M54" i="23"/>
  <c r="M53" i="23"/>
  <c r="M52" i="23"/>
  <c r="M49" i="23"/>
  <c r="O49" i="23" s="1"/>
  <c r="M45" i="23"/>
  <c r="O45" i="23" s="1"/>
  <c r="M42" i="23"/>
  <c r="O42" i="23" s="1"/>
  <c r="M40" i="23"/>
  <c r="O40" i="23" s="1"/>
  <c r="M64" i="23"/>
  <c r="M63" i="23"/>
  <c r="M62" i="23"/>
  <c r="M61" i="23"/>
  <c r="M60" i="23"/>
  <c r="M59" i="23"/>
  <c r="M58" i="23"/>
  <c r="M57" i="23"/>
  <c r="M50" i="23"/>
  <c r="M48" i="23"/>
  <c r="O48" i="23" s="1"/>
  <c r="M47" i="23"/>
  <c r="O47" i="23" s="1"/>
  <c r="M46" i="23"/>
  <c r="O46" i="23" s="1"/>
  <c r="M44" i="23"/>
  <c r="O44" i="23" s="1"/>
  <c r="M43" i="23"/>
  <c r="O43" i="23" s="1"/>
  <c r="M39" i="23"/>
  <c r="O39" i="23" s="1"/>
  <c r="M29" i="23"/>
  <c r="O29" i="23" s="1"/>
  <c r="M22" i="23"/>
  <c r="O22" i="23" s="1"/>
  <c r="M17" i="10"/>
  <c r="O17" i="10" s="1"/>
  <c r="M33" i="10"/>
  <c r="O33" i="10" s="1"/>
  <c r="M24" i="10"/>
  <c r="O24" i="10" s="1"/>
  <c r="M11" i="10"/>
  <c r="O11" i="10" s="1"/>
  <c r="M31" i="10"/>
  <c r="O31" i="10" s="1"/>
  <c r="M37" i="10"/>
  <c r="O37" i="10" s="1"/>
  <c r="M21" i="10"/>
  <c r="O21" i="10" s="1"/>
  <c r="M12" i="10"/>
  <c r="O12" i="10" s="1"/>
  <c r="M28" i="10"/>
  <c r="O28" i="10" s="1"/>
  <c r="M19" i="10"/>
  <c r="O19" i="10" s="1"/>
  <c r="M35" i="10"/>
  <c r="O35" i="10" s="1"/>
  <c r="M26" i="10"/>
  <c r="O26" i="10" s="1"/>
  <c r="M36" i="10"/>
  <c r="O36" i="10" s="1"/>
  <c r="AX9" i="16"/>
  <c r="F26" i="30" s="1"/>
  <c r="M8" i="10"/>
  <c r="O8" i="10" s="1"/>
  <c r="M25" i="10"/>
  <c r="O25" i="10" s="1"/>
  <c r="M16" i="10"/>
  <c r="O16" i="10" s="1"/>
  <c r="M32" i="10"/>
  <c r="O32" i="10" s="1"/>
  <c r="M23" i="10"/>
  <c r="O23" i="10" s="1"/>
  <c r="M14" i="10"/>
  <c r="O14" i="10" s="1"/>
  <c r="M30" i="10"/>
  <c r="O30" i="10" s="1"/>
  <c r="M38" i="10"/>
  <c r="O38" i="10" s="1"/>
  <c r="M15" i="10"/>
  <c r="O15" i="10" s="1"/>
  <c r="M13" i="10"/>
  <c r="O13" i="10" s="1"/>
  <c r="M20" i="10"/>
  <c r="O20" i="10" s="1"/>
  <c r="M40" i="10"/>
  <c r="O40" i="10" s="1"/>
  <c r="M27" i="10"/>
  <c r="O27" i="10" s="1"/>
  <c r="M18" i="10"/>
  <c r="O18" i="10" s="1"/>
  <c r="M34" i="10"/>
  <c r="O34" i="10" s="1"/>
  <c r="M51" i="10"/>
  <c r="M10" i="10"/>
  <c r="O10" i="10" s="1"/>
  <c r="M9" i="10"/>
  <c r="O9" i="10" s="1"/>
  <c r="M41" i="10"/>
  <c r="O41" i="10" s="1"/>
  <c r="M52" i="10"/>
  <c r="M53" i="10"/>
  <c r="M56" i="10"/>
  <c r="M55" i="10"/>
  <c r="M54" i="10"/>
  <c r="M49" i="10"/>
  <c r="O49" i="10" s="1"/>
  <c r="M42" i="10"/>
  <c r="O42" i="10" s="1"/>
  <c r="M45" i="10"/>
  <c r="O45" i="10" s="1"/>
  <c r="M58" i="10"/>
  <c r="M59" i="10"/>
  <c r="M63" i="10"/>
  <c r="M60" i="10"/>
  <c r="M64" i="10"/>
  <c r="M62" i="10"/>
  <c r="M57" i="10"/>
  <c r="M61" i="10"/>
  <c r="M50" i="10"/>
  <c r="M48" i="10"/>
  <c r="O48" i="10" s="1"/>
  <c r="M47" i="10"/>
  <c r="O47" i="10" s="1"/>
  <c r="M46" i="10"/>
  <c r="O46" i="10" s="1"/>
  <c r="M43" i="10"/>
  <c r="O43" i="10" s="1"/>
  <c r="M44" i="10"/>
  <c r="O44" i="10" s="1"/>
  <c r="M39" i="10"/>
  <c r="O39" i="10" s="1"/>
  <c r="M29" i="10"/>
  <c r="O29" i="10" s="1"/>
  <c r="M22" i="10"/>
  <c r="O22" i="10" s="1"/>
  <c r="M45" i="9"/>
  <c r="M40" i="9"/>
  <c r="M49" i="9"/>
  <c r="M54" i="9"/>
  <c r="M55" i="9"/>
  <c r="M56" i="9"/>
  <c r="M53" i="9"/>
  <c r="M52" i="9"/>
  <c r="M58" i="9"/>
  <c r="M59" i="9"/>
  <c r="M63" i="9"/>
  <c r="M60" i="9"/>
  <c r="M64" i="9"/>
  <c r="M62" i="9"/>
  <c r="M57" i="9"/>
  <c r="M61" i="9"/>
  <c r="M50" i="9"/>
  <c r="M46" i="9"/>
  <c r="M48" i="9"/>
  <c r="M47" i="9"/>
  <c r="M43" i="9"/>
  <c r="M44" i="9"/>
  <c r="M39" i="9"/>
  <c r="M22" i="9"/>
  <c r="M29" i="9"/>
  <c r="G34" i="21"/>
  <c r="G13" i="21"/>
  <c r="BE121" i="16"/>
  <c r="BG121" i="16" s="1"/>
  <c r="BE128" i="16"/>
  <c r="BG128" i="16" s="1"/>
  <c r="BE152" i="16"/>
  <c r="BG152" i="16" s="1"/>
  <c r="CD152" i="16" s="1"/>
  <c r="BE164" i="16"/>
  <c r="BG164" i="16" s="1"/>
  <c r="CD164" i="16" s="1"/>
  <c r="BE96" i="16"/>
  <c r="BG96" i="16" s="1"/>
  <c r="CD96" i="16" s="1"/>
  <c r="BE115" i="16"/>
  <c r="BG115" i="16" s="1"/>
  <c r="BE137" i="16"/>
  <c r="BG137" i="16" s="1"/>
  <c r="BE157" i="16"/>
  <c r="BG157" i="16" s="1"/>
  <c r="CD157" i="16" s="1"/>
  <c r="BH200" i="16"/>
  <c r="BJ200" i="16" s="1"/>
  <c r="BE126" i="16"/>
  <c r="BG126" i="16" s="1"/>
  <c r="BE134" i="16"/>
  <c r="BG134" i="16" s="1"/>
  <c r="BH78" i="16"/>
  <c r="BJ78" i="16" s="1"/>
  <c r="CG78" i="16" s="1"/>
  <c r="BH86" i="16"/>
  <c r="BJ86" i="16" s="1"/>
  <c r="CG86" i="16" s="1"/>
  <c r="BH94" i="16"/>
  <c r="BJ94" i="16" s="1"/>
  <c r="BH105" i="16"/>
  <c r="BJ105" i="16" s="1"/>
  <c r="CG105" i="16" s="1"/>
  <c r="BH109" i="16"/>
  <c r="BJ109" i="16" s="1"/>
  <c r="CG109" i="16" s="1"/>
  <c r="F14" i="27"/>
  <c r="G30" i="21"/>
  <c r="G16" i="21"/>
  <c r="F31" i="27"/>
  <c r="G31" i="27"/>
  <c r="BE183" i="16"/>
  <c r="BG183" i="16" s="1"/>
  <c r="BE191" i="16"/>
  <c r="BG191" i="16" s="1"/>
  <c r="BE199" i="16"/>
  <c r="BG199" i="16" s="1"/>
  <c r="CD199" i="16" s="1"/>
  <c r="BH75" i="16"/>
  <c r="BJ75" i="16" s="1"/>
  <c r="CG75" i="16" s="1"/>
  <c r="BH79" i="16"/>
  <c r="BJ79" i="16" s="1"/>
  <c r="BE194" i="16"/>
  <c r="BG194" i="16" s="1"/>
  <c r="CD194" i="16" s="1"/>
  <c r="BE190" i="16"/>
  <c r="BG190" i="16" s="1"/>
  <c r="H30" i="21"/>
  <c r="BH71" i="16"/>
  <c r="BJ71" i="16" s="1"/>
  <c r="BE168" i="16"/>
  <c r="BG168" i="16" s="1"/>
  <c r="CD168" i="16" s="1"/>
  <c r="BE188" i="16"/>
  <c r="BG188" i="16" s="1"/>
  <c r="BE196" i="16"/>
  <c r="BG196" i="16" s="1"/>
  <c r="BE204" i="16"/>
  <c r="BG204" i="16" s="1"/>
  <c r="BE208" i="16"/>
  <c r="BG208" i="16" s="1"/>
  <c r="CD208" i="16" s="1"/>
  <c r="BE174" i="16"/>
  <c r="BG174" i="16" s="1"/>
  <c r="G15" i="21"/>
  <c r="BH67" i="16"/>
  <c r="BJ67" i="16" s="1"/>
  <c r="BE76" i="16"/>
  <c r="BG76" i="16" s="1"/>
  <c r="BE129" i="16"/>
  <c r="BG129" i="16" s="1"/>
  <c r="CD129" i="16" s="1"/>
  <c r="BE201" i="16"/>
  <c r="BG201" i="16" s="1"/>
  <c r="BH192" i="16"/>
  <c r="BJ192" i="16" s="1"/>
  <c r="CG192" i="16" s="1"/>
  <c r="BE86" i="16"/>
  <c r="BG86" i="16" s="1"/>
  <c r="BH206" i="16"/>
  <c r="BJ206" i="16" s="1"/>
  <c r="CG206" i="16" s="1"/>
  <c r="BH174" i="16"/>
  <c r="BJ174" i="16" s="1"/>
  <c r="BH166" i="16"/>
  <c r="BJ166" i="16" s="1"/>
  <c r="CG166" i="16" s="1"/>
  <c r="BH150" i="16"/>
  <c r="BJ150" i="16" s="1"/>
  <c r="CD121" i="16"/>
  <c r="CB121" i="16"/>
  <c r="CD204" i="16"/>
  <c r="H33" i="21"/>
  <c r="H34" i="21"/>
  <c r="G18" i="13"/>
  <c r="H32" i="21"/>
  <c r="G15" i="13"/>
  <c r="F13" i="27"/>
  <c r="G14" i="21"/>
  <c r="D3" i="15"/>
  <c r="G61" i="13"/>
  <c r="H26" i="21"/>
  <c r="CD128" i="16"/>
  <c r="CB196" i="16"/>
  <c r="CE131" i="16"/>
  <c r="CD174" i="16"/>
  <c r="CE67" i="16"/>
  <c r="BH116" i="16"/>
  <c r="BJ116" i="16" s="1"/>
  <c r="CD188" i="16"/>
  <c r="CB188" i="16"/>
  <c r="BH203" i="16"/>
  <c r="BJ203" i="16" s="1"/>
  <c r="CD76" i="16"/>
  <c r="CD115" i="16"/>
  <c r="CB115" i="16"/>
  <c r="CD137" i="16"/>
  <c r="CB137" i="16"/>
  <c r="BE141" i="16"/>
  <c r="BG141" i="16" s="1"/>
  <c r="CD193" i="16"/>
  <c r="CB193" i="16"/>
  <c r="BH85" i="16"/>
  <c r="BJ85" i="16" s="1"/>
  <c r="BH89" i="16"/>
  <c r="BJ89" i="16" s="1"/>
  <c r="BH93" i="16"/>
  <c r="BJ93" i="16" s="1"/>
  <c r="BH112" i="16"/>
  <c r="BJ112" i="16" s="1"/>
  <c r="CG200" i="16"/>
  <c r="CE200" i="16"/>
  <c r="BB136" i="16"/>
  <c r="BD136" i="16" s="1"/>
  <c r="BB162" i="16"/>
  <c r="BD162" i="16" s="1"/>
  <c r="BE89" i="16"/>
  <c r="BG89" i="16" s="1"/>
  <c r="BE93" i="16"/>
  <c r="BG93" i="16" s="1"/>
  <c r="BE112" i="16"/>
  <c r="BG112" i="16" s="1"/>
  <c r="BE123" i="16"/>
  <c r="BG123" i="16" s="1"/>
  <c r="CD126" i="16"/>
  <c r="CD134" i="16"/>
  <c r="CB134" i="16"/>
  <c r="BE150" i="16"/>
  <c r="BG150" i="16" s="1"/>
  <c r="BE154" i="16"/>
  <c r="BG154" i="16" s="1"/>
  <c r="BE158" i="16"/>
  <c r="BG158" i="16" s="1"/>
  <c r="BE166" i="16"/>
  <c r="BG166" i="16" s="1"/>
  <c r="BE182" i="16"/>
  <c r="BG182" i="16" s="1"/>
  <c r="BE186" i="16"/>
  <c r="BG186" i="16" s="1"/>
  <c r="BE206" i="16"/>
  <c r="BG206" i="16" s="1"/>
  <c r="CG94" i="16"/>
  <c r="CE94" i="16"/>
  <c r="CE105" i="16"/>
  <c r="CG149" i="16"/>
  <c r="CE149" i="16"/>
  <c r="BE171" i="16"/>
  <c r="BG171" i="16" s="1"/>
  <c r="BE74" i="16"/>
  <c r="BG74" i="16" s="1"/>
  <c r="BE78" i="16"/>
  <c r="BG78" i="16" s="1"/>
  <c r="BE105" i="16"/>
  <c r="BG105" i="16" s="1"/>
  <c r="CD131" i="16"/>
  <c r="CB131" i="16"/>
  <c r="BE135" i="16"/>
  <c r="BG135" i="16" s="1"/>
  <c r="BE143" i="16"/>
  <c r="BG143" i="16" s="1"/>
  <c r="BE167" i="16"/>
  <c r="BG167" i="16" s="1"/>
  <c r="CD183" i="16"/>
  <c r="CB183" i="16"/>
  <c r="BE187" i="16"/>
  <c r="BG187" i="16" s="1"/>
  <c r="CD191" i="16"/>
  <c r="CB191" i="16"/>
  <c r="BE195" i="16"/>
  <c r="BG195" i="16" s="1"/>
  <c r="CG79" i="16"/>
  <c r="CE79" i="16"/>
  <c r="BH158" i="16"/>
  <c r="BJ158" i="16" s="1"/>
  <c r="BH170" i="16"/>
  <c r="BJ170" i="16" s="1"/>
  <c r="BH198" i="16"/>
  <c r="BJ198" i="16" s="1"/>
  <c r="CB194" i="16"/>
  <c r="CD190" i="16"/>
  <c r="CB190" i="16"/>
  <c r="BE176" i="16"/>
  <c r="BG176" i="16" s="1"/>
  <c r="G24" i="21"/>
  <c r="H28" i="21"/>
  <c r="BH133" i="16"/>
  <c r="BJ133" i="16" s="1"/>
  <c r="BH77" i="16"/>
  <c r="BJ77" i="16" s="1"/>
  <c r="G33" i="21"/>
  <c r="BE72" i="16"/>
  <c r="BG72" i="16" s="1"/>
  <c r="G28" i="21"/>
  <c r="BH117" i="16"/>
  <c r="BJ117" i="16" s="1"/>
  <c r="BH73" i="16"/>
  <c r="BJ73" i="16" s="1"/>
  <c r="BH69" i="16"/>
  <c r="BJ69" i="16" s="1"/>
  <c r="BH92" i="16"/>
  <c r="BJ92" i="16" s="1"/>
  <c r="BH121" i="16"/>
  <c r="BJ121" i="16" s="1"/>
  <c r="BH125" i="16"/>
  <c r="BJ125" i="16" s="1"/>
  <c r="BH129" i="16"/>
  <c r="BJ129" i="16" s="1"/>
  <c r="BH205" i="16"/>
  <c r="BJ205" i="16" s="1"/>
  <c r="BH110" i="16"/>
  <c r="BJ110" i="16" s="1"/>
  <c r="BH81" i="16"/>
  <c r="BJ81" i="16" s="1"/>
  <c r="BH96" i="16"/>
  <c r="BJ96" i="16" s="1"/>
  <c r="BH113" i="16"/>
  <c r="BJ113" i="16" s="1"/>
  <c r="BH191" i="16"/>
  <c r="BJ191" i="16" s="1"/>
  <c r="BH188" i="16"/>
  <c r="BJ188" i="16" s="1"/>
  <c r="BH72" i="16"/>
  <c r="BJ72" i="16" s="1"/>
  <c r="BH183" i="16"/>
  <c r="BJ183" i="16" s="1"/>
  <c r="BH134" i="16"/>
  <c r="BJ134" i="16" s="1"/>
  <c r="BE84" i="16"/>
  <c r="BG84" i="16" s="1"/>
  <c r="BE153" i="16"/>
  <c r="BG153" i="16" s="1"/>
  <c r="BE185" i="16"/>
  <c r="BG185" i="16" s="1"/>
  <c r="BE81" i="16"/>
  <c r="BG81" i="16" s="1"/>
  <c r="BE97" i="16"/>
  <c r="BG97" i="16" s="1"/>
  <c r="BE108" i="16"/>
  <c r="BG108" i="16" s="1"/>
  <c r="BE198" i="16"/>
  <c r="BG198" i="16" s="1"/>
  <c r="BE90" i="16"/>
  <c r="BG90" i="16" s="1"/>
  <c r="BE113" i="16"/>
  <c r="BG113" i="16" s="1"/>
  <c r="BE147" i="16"/>
  <c r="BG147" i="16" s="1"/>
  <c r="BE151" i="16"/>
  <c r="BG151" i="16" s="1"/>
  <c r="BE155" i="16"/>
  <c r="BG155" i="16" s="1"/>
  <c r="BE207" i="16"/>
  <c r="BG207" i="16" s="1"/>
  <c r="BE205" i="16"/>
  <c r="BG205" i="16" s="1"/>
  <c r="BE92" i="16"/>
  <c r="BG92" i="16" s="1"/>
  <c r="BH97" i="16"/>
  <c r="BJ97" i="16" s="1"/>
  <c r="BH187" i="16"/>
  <c r="BJ187" i="16" s="1"/>
  <c r="BH90" i="16"/>
  <c r="BJ90" i="16" s="1"/>
  <c r="BH102" i="16"/>
  <c r="BJ102" i="16" s="1"/>
  <c r="BH76" i="16"/>
  <c r="BJ76" i="16" s="1"/>
  <c r="BH80" i="16"/>
  <c r="BJ80" i="16" s="1"/>
  <c r="BH101" i="16"/>
  <c r="BJ101" i="16" s="1"/>
  <c r="BH104" i="16"/>
  <c r="BJ104" i="16" s="1"/>
  <c r="BH120" i="16"/>
  <c r="BJ120" i="16" s="1"/>
  <c r="BH144" i="16"/>
  <c r="BJ144" i="16" s="1"/>
  <c r="BH156" i="16"/>
  <c r="BJ156" i="16" s="1"/>
  <c r="BH160" i="16"/>
  <c r="BJ160" i="16" s="1"/>
  <c r="BH196" i="16"/>
  <c r="BJ196" i="16" s="1"/>
  <c r="BH100" i="16"/>
  <c r="BJ100" i="16" s="1"/>
  <c r="BH87" i="16"/>
  <c r="BJ87" i="16" s="1"/>
  <c r="BH95" i="16"/>
  <c r="BJ95" i="16" s="1"/>
  <c r="BH103" i="16"/>
  <c r="BJ103" i="16" s="1"/>
  <c r="BH111" i="16"/>
  <c r="BJ111" i="16" s="1"/>
  <c r="BH147" i="16"/>
  <c r="BJ147" i="16" s="1"/>
  <c r="BH155" i="16"/>
  <c r="BJ155" i="16" s="1"/>
  <c r="BH163" i="16"/>
  <c r="BJ163" i="16" s="1"/>
  <c r="BH70" i="16"/>
  <c r="BJ70" i="16" s="1"/>
  <c r="BH164" i="16"/>
  <c r="BJ164" i="16" s="1"/>
  <c r="BH168" i="16"/>
  <c r="BJ168" i="16" s="1"/>
  <c r="BH180" i="16"/>
  <c r="BJ180" i="16" s="1"/>
  <c r="BH66" i="16"/>
  <c r="BJ66" i="16" s="1"/>
  <c r="BH99" i="16"/>
  <c r="BJ99" i="16" s="1"/>
  <c r="BH118" i="16"/>
  <c r="BJ118" i="16" s="1"/>
  <c r="BH137" i="16"/>
  <c r="BJ137" i="16" s="1"/>
  <c r="BH141" i="16"/>
  <c r="BJ141" i="16" s="1"/>
  <c r="BH140" i="16"/>
  <c r="BJ140" i="16" s="1"/>
  <c r="BH190" i="16"/>
  <c r="BJ190" i="16" s="1"/>
  <c r="BE82" i="16"/>
  <c r="BG82" i="16" s="1"/>
  <c r="BE104" i="16"/>
  <c r="BG104" i="16" s="1"/>
  <c r="BE142" i="16"/>
  <c r="BG142" i="16" s="1"/>
  <c r="BE197" i="16"/>
  <c r="BG197" i="16" s="1"/>
  <c r="BE87" i="16"/>
  <c r="BG87" i="16" s="1"/>
  <c r="BE91" i="16"/>
  <c r="BG91" i="16" s="1"/>
  <c r="BE98" i="16"/>
  <c r="BG98" i="16" s="1"/>
  <c r="BE120" i="16"/>
  <c r="BG120" i="16" s="1"/>
  <c r="BE127" i="16"/>
  <c r="BG127" i="16" s="1"/>
  <c r="BE139" i="16"/>
  <c r="BG139" i="16" s="1"/>
  <c r="BE175" i="16"/>
  <c r="BG175" i="16" s="1"/>
  <c r="BE73" i="16"/>
  <c r="BG73" i="16" s="1"/>
  <c r="BE77" i="16"/>
  <c r="BG77" i="16" s="1"/>
  <c r="BE95" i="16"/>
  <c r="BG95" i="16" s="1"/>
  <c r="BE102" i="16"/>
  <c r="BG102" i="16" s="1"/>
  <c r="BE106" i="16"/>
  <c r="BG106" i="16" s="1"/>
  <c r="BE136" i="16"/>
  <c r="BG136" i="16" s="1"/>
  <c r="BE144" i="16"/>
  <c r="BG144" i="16" s="1"/>
  <c r="BE172" i="16"/>
  <c r="BG172" i="16" s="1"/>
  <c r="BE180" i="16"/>
  <c r="BG180" i="16" s="1"/>
  <c r="BE203" i="16"/>
  <c r="BG203" i="16" s="1"/>
  <c r="BE161" i="16"/>
  <c r="BG161" i="16" s="1"/>
  <c r="BB130" i="16"/>
  <c r="BD130" i="16" s="1"/>
  <c r="BB142" i="16"/>
  <c r="BD142" i="16" s="1"/>
  <c r="I20" i="15"/>
  <c r="J20" i="15" s="1"/>
  <c r="BH157" i="16"/>
  <c r="BJ157" i="16" s="1"/>
  <c r="BH124" i="16"/>
  <c r="BJ124" i="16" s="1"/>
  <c r="BH126" i="16"/>
  <c r="BJ126" i="16" s="1"/>
  <c r="BH132" i="16"/>
  <c r="BJ132" i="16" s="1"/>
  <c r="BH136" i="16"/>
  <c r="BJ136" i="16" s="1"/>
  <c r="BH142" i="16"/>
  <c r="BJ142" i="16" s="1"/>
  <c r="BH184" i="16"/>
  <c r="BJ184" i="16" s="1"/>
  <c r="BH186" i="16"/>
  <c r="BJ186" i="16" s="1"/>
  <c r="BH189" i="16"/>
  <c r="BJ189" i="16" s="1"/>
  <c r="BH193" i="16"/>
  <c r="BJ193" i="16" s="1"/>
  <c r="BH194" i="16"/>
  <c r="BJ194" i="16" s="1"/>
  <c r="BH165" i="16"/>
  <c r="BJ165" i="16" s="1"/>
  <c r="BH171" i="16"/>
  <c r="BJ171" i="16" s="1"/>
  <c r="BH173" i="16"/>
  <c r="BJ173" i="16" s="1"/>
  <c r="BH179" i="16"/>
  <c r="BJ179" i="16" s="1"/>
  <c r="BH197" i="16"/>
  <c r="BJ197" i="16" s="1"/>
  <c r="BE133" i="16"/>
  <c r="BG133" i="16" s="1"/>
  <c r="BE159" i="16"/>
  <c r="BG159" i="16" s="1"/>
  <c r="BE163" i="16"/>
  <c r="BG163" i="16" s="1"/>
  <c r="BE165" i="16"/>
  <c r="BG165" i="16" s="1"/>
  <c r="BE169" i="16"/>
  <c r="BG169" i="16" s="1"/>
  <c r="BE177" i="16"/>
  <c r="BG177" i="16" s="1"/>
  <c r="BE179" i="16"/>
  <c r="BG179" i="16" s="1"/>
  <c r="BE192" i="16"/>
  <c r="BG192" i="16" s="1"/>
  <c r="G77" i="13"/>
  <c r="BB17" i="16"/>
  <c r="BD17" i="16" s="1"/>
  <c r="BA168" i="16"/>
  <c r="J28" i="21"/>
  <c r="I12" i="15"/>
  <c r="J12" i="15" s="1"/>
  <c r="K26" i="15"/>
  <c r="G69" i="13"/>
  <c r="I16" i="15"/>
  <c r="J16" i="15" s="1"/>
  <c r="I14" i="15"/>
  <c r="J14" i="15" s="1"/>
  <c r="I18" i="15"/>
  <c r="J18" i="15" s="1"/>
  <c r="I10" i="15"/>
  <c r="J10" i="15" s="1"/>
  <c r="BA140" i="16"/>
  <c r="BA82" i="16"/>
  <c r="J69" i="13"/>
  <c r="H69" i="13"/>
  <c r="G32" i="21"/>
  <c r="G62" i="13"/>
  <c r="G20" i="13"/>
  <c r="G60" i="13"/>
  <c r="G63" i="13"/>
  <c r="G19" i="13"/>
  <c r="BE69" i="16"/>
  <c r="BG69" i="16" s="1"/>
  <c r="BA200" i="16"/>
  <c r="BA88" i="16"/>
  <c r="BA131" i="16"/>
  <c r="BA123" i="16"/>
  <c r="BA133" i="16"/>
  <c r="BA90" i="16"/>
  <c r="I23" i="15"/>
  <c r="J23" i="15" s="1"/>
  <c r="I21" i="15"/>
  <c r="J21" i="15" s="1"/>
  <c r="I19" i="15"/>
  <c r="J19" i="15" s="1"/>
  <c r="O19" i="15" s="1"/>
  <c r="I17" i="15"/>
  <c r="J17" i="15" s="1"/>
  <c r="O17" i="15" s="1"/>
  <c r="I15" i="15"/>
  <c r="J15" i="15" s="1"/>
  <c r="O15" i="15" s="1"/>
  <c r="I13" i="15"/>
  <c r="J13" i="15" s="1"/>
  <c r="I11" i="15"/>
  <c r="J11" i="15" s="1"/>
  <c r="AQ61" i="16" l="1"/>
  <c r="AQ18" i="16"/>
  <c r="AT19" i="16"/>
  <c r="AQ14" i="16"/>
  <c r="F12" i="30"/>
  <c r="BB200" i="16"/>
  <c r="BD200" i="16" s="1"/>
  <c r="BE148" i="16"/>
  <c r="BG148" i="16" s="1"/>
  <c r="BH159" i="16"/>
  <c r="BJ159" i="16" s="1"/>
  <c r="BH98" i="16"/>
  <c r="BJ98" i="16" s="1"/>
  <c r="CG98" i="16" s="1"/>
  <c r="BE101" i="16"/>
  <c r="BG101" i="16" s="1"/>
  <c r="CB200" i="16"/>
  <c r="CE192" i="16"/>
  <c r="BE140" i="16"/>
  <c r="S18" i="16"/>
  <c r="S69" i="16"/>
  <c r="S77" i="16"/>
  <c r="S85" i="16"/>
  <c r="S93" i="16"/>
  <c r="S101" i="16"/>
  <c r="S125" i="16"/>
  <c r="BE184" i="16"/>
  <c r="AT39" i="16"/>
  <c r="AT20" i="16"/>
  <c r="AT40" i="16"/>
  <c r="AT41" i="16"/>
  <c r="AT59" i="16"/>
  <c r="AT54" i="16"/>
  <c r="AT12" i="16"/>
  <c r="AT30" i="16"/>
  <c r="BE71" i="16"/>
  <c r="BG71" i="16" s="1"/>
  <c r="BE173" i="16"/>
  <c r="BG173" i="16" s="1"/>
  <c r="BE67" i="16"/>
  <c r="BG67" i="16" s="1"/>
  <c r="BH143" i="16"/>
  <c r="BJ143" i="16" s="1"/>
  <c r="CG143" i="16" s="1"/>
  <c r="BE79" i="16"/>
  <c r="BG79" i="16" s="1"/>
  <c r="BE88" i="16"/>
  <c r="BG88" i="16" s="1"/>
  <c r="BH107" i="16"/>
  <c r="BJ107" i="16" s="1"/>
  <c r="BH201" i="16"/>
  <c r="BJ201" i="16" s="1"/>
  <c r="CG201" i="16" s="1"/>
  <c r="BE111" i="16"/>
  <c r="BG111" i="16" s="1"/>
  <c r="CB156" i="16"/>
  <c r="BE202" i="16"/>
  <c r="BG202" i="16" s="1"/>
  <c r="BB194" i="16"/>
  <c r="BD194" i="16" s="1"/>
  <c r="CA194" i="16" s="1"/>
  <c r="BH177" i="16"/>
  <c r="BJ177" i="16" s="1"/>
  <c r="BH169" i="16"/>
  <c r="BJ169" i="16" s="1"/>
  <c r="BH130" i="16"/>
  <c r="BJ130" i="16" s="1"/>
  <c r="BH122" i="16"/>
  <c r="BJ122" i="16" s="1"/>
  <c r="CG122" i="16" s="1"/>
  <c r="BE178" i="16"/>
  <c r="BG178" i="16" s="1"/>
  <c r="BH83" i="16"/>
  <c r="BJ83" i="16" s="1"/>
  <c r="BH176" i="16"/>
  <c r="BJ176" i="16" s="1"/>
  <c r="BH162" i="16"/>
  <c r="BJ162" i="16" s="1"/>
  <c r="BH114" i="16"/>
  <c r="BJ114" i="16" s="1"/>
  <c r="BH172" i="16"/>
  <c r="BJ172" i="16" s="1"/>
  <c r="BH148" i="16"/>
  <c r="BJ148" i="16" s="1"/>
  <c r="BH68" i="16"/>
  <c r="BJ68" i="16" s="1"/>
  <c r="CG68" i="16" s="1"/>
  <c r="BE124" i="16"/>
  <c r="BG124" i="16" s="1"/>
  <c r="BH82" i="16"/>
  <c r="BJ82" i="16" s="1"/>
  <c r="BH195" i="16"/>
  <c r="BJ195" i="16" s="1"/>
  <c r="BH202" i="16"/>
  <c r="BJ202" i="16" s="1"/>
  <c r="CG202" i="16" s="1"/>
  <c r="BH154" i="16"/>
  <c r="BJ154" i="16" s="1"/>
  <c r="CE75" i="16"/>
  <c r="BE162" i="16"/>
  <c r="BG162" i="16" s="1"/>
  <c r="CE78" i="16"/>
  <c r="BE130" i="16"/>
  <c r="BG130" i="16" s="1"/>
  <c r="BE116" i="16"/>
  <c r="BG116" i="16" s="1"/>
  <c r="BE80" i="16"/>
  <c r="BG80" i="16" s="1"/>
  <c r="CE182" i="16"/>
  <c r="BH199" i="16"/>
  <c r="BJ199" i="16" s="1"/>
  <c r="BE181" i="16"/>
  <c r="BE132" i="16"/>
  <c r="BG132" i="16" s="1"/>
  <c r="BH185" i="16"/>
  <c r="BE146" i="16"/>
  <c r="BG146" i="16" s="1"/>
  <c r="CD146" i="16" s="1"/>
  <c r="BH204" i="16"/>
  <c r="BB168" i="16"/>
  <c r="G52" i="30"/>
  <c r="AA52" i="30"/>
  <c r="Q23" i="30"/>
  <c r="G23" i="30"/>
  <c r="BH91" i="16"/>
  <c r="BJ91" i="16" s="1"/>
  <c r="BH152" i="16"/>
  <c r="BJ152" i="16" s="1"/>
  <c r="CE86" i="16"/>
  <c r="BH208" i="16"/>
  <c r="BE149" i="16"/>
  <c r="BH175" i="16"/>
  <c r="BJ175" i="16" s="1"/>
  <c r="BH167" i="16"/>
  <c r="BJ167" i="16" s="1"/>
  <c r="BH138" i="16"/>
  <c r="BJ138" i="16" s="1"/>
  <c r="CG138" i="16" s="1"/>
  <c r="BH128" i="16"/>
  <c r="BJ128" i="16" s="1"/>
  <c r="BE170" i="16"/>
  <c r="BG170" i="16" s="1"/>
  <c r="BH74" i="16"/>
  <c r="BJ74" i="16" s="1"/>
  <c r="BH207" i="16"/>
  <c r="BJ207" i="16" s="1"/>
  <c r="CG207" i="16" s="1"/>
  <c r="BH151" i="16"/>
  <c r="BJ151" i="16" s="1"/>
  <c r="BH88" i="16"/>
  <c r="BJ88" i="16" s="1"/>
  <c r="BH84" i="16"/>
  <c r="BJ84" i="16" s="1"/>
  <c r="BE119" i="16"/>
  <c r="BG119" i="16" s="1"/>
  <c r="CD119" i="16" s="1"/>
  <c r="BH161" i="16"/>
  <c r="BJ161" i="16" s="1"/>
  <c r="BH106" i="16"/>
  <c r="BJ106" i="16" s="1"/>
  <c r="BH178" i="16"/>
  <c r="BJ178" i="16" s="1"/>
  <c r="BH146" i="16"/>
  <c r="BJ146" i="16" s="1"/>
  <c r="CG146" i="16" s="1"/>
  <c r="CB199" i="16"/>
  <c r="BE109" i="16"/>
  <c r="BG109" i="16" s="1"/>
  <c r="BE138" i="16"/>
  <c r="BG138" i="16" s="1"/>
  <c r="CB126" i="16"/>
  <c r="CB157" i="16"/>
  <c r="CB76" i="16"/>
  <c r="CB128" i="16"/>
  <c r="BE117" i="16"/>
  <c r="S76" i="16"/>
  <c r="S84" i="16"/>
  <c r="S92" i="16"/>
  <c r="S116" i="16"/>
  <c r="S124" i="16"/>
  <c r="S60" i="16"/>
  <c r="S90" i="16"/>
  <c r="S106" i="16"/>
  <c r="S130" i="16"/>
  <c r="S132" i="16"/>
  <c r="S134" i="16"/>
  <c r="S136" i="16"/>
  <c r="S138" i="16"/>
  <c r="S81" i="16"/>
  <c r="S89" i="16"/>
  <c r="S97" i="16"/>
  <c r="S113" i="16"/>
  <c r="S129" i="16"/>
  <c r="Z45" i="30"/>
  <c r="Z48" i="30"/>
  <c r="P18" i="30"/>
  <c r="BE145" i="16"/>
  <c r="BH139" i="16"/>
  <c r="F52" i="30"/>
  <c r="Z52" i="30"/>
  <c r="AT60" i="16"/>
  <c r="AT42" i="16"/>
  <c r="F53" i="30"/>
  <c r="AT44" i="16"/>
  <c r="Z53" i="30"/>
  <c r="BE68" i="16"/>
  <c r="BG68" i="16" s="1"/>
  <c r="BE66" i="16"/>
  <c r="BG66" i="16" s="1"/>
  <c r="CD66" i="16" s="1"/>
  <c r="BE70" i="16"/>
  <c r="H29" i="21"/>
  <c r="S62" i="16"/>
  <c r="S61" i="16"/>
  <c r="S50" i="16"/>
  <c r="S45" i="16"/>
  <c r="S42" i="16"/>
  <c r="S41" i="16"/>
  <c r="BQ59" i="16"/>
  <c r="S58" i="16"/>
  <c r="AT57" i="16"/>
  <c r="BQ57" i="16"/>
  <c r="BQ56" i="16"/>
  <c r="BQ55" i="16"/>
  <c r="S54" i="16"/>
  <c r="AT53" i="16"/>
  <c r="AQ52" i="16"/>
  <c r="AT50" i="16"/>
  <c r="AT49" i="16"/>
  <c r="S49" i="16"/>
  <c r="AT48" i="16"/>
  <c r="AT46" i="16"/>
  <c r="AT38" i="16"/>
  <c r="BQ36" i="16"/>
  <c r="S34" i="16"/>
  <c r="AT33" i="16"/>
  <c r="AT32" i="16"/>
  <c r="BQ30" i="16"/>
  <c r="S30" i="16"/>
  <c r="AT27" i="16"/>
  <c r="S27" i="16"/>
  <c r="AT26" i="16"/>
  <c r="AQ26" i="16"/>
  <c r="AT25" i="16"/>
  <c r="BQ25" i="16"/>
  <c r="S25" i="16"/>
  <c r="AT23" i="16"/>
  <c r="S22" i="16"/>
  <c r="AT18" i="16"/>
  <c r="AT17" i="16"/>
  <c r="S17" i="16"/>
  <c r="BQ16" i="16"/>
  <c r="S16" i="16"/>
  <c r="AT13" i="16"/>
  <c r="S53" i="30" s="1"/>
  <c r="S13" i="16"/>
  <c r="S12" i="16"/>
  <c r="AT10" i="16"/>
  <c r="AT9" i="16"/>
  <c r="J81" i="13" s="1"/>
  <c r="N61" i="10"/>
  <c r="AY62" i="16" s="1"/>
  <c r="AZ62" i="16" s="1"/>
  <c r="O61" i="10"/>
  <c r="N60" i="10"/>
  <c r="AY61" i="16" s="1"/>
  <c r="AZ61" i="16" s="1"/>
  <c r="O60" i="10"/>
  <c r="N55" i="10"/>
  <c r="AY56" i="16" s="1"/>
  <c r="AZ56" i="16" s="1"/>
  <c r="O55" i="10"/>
  <c r="N57" i="10"/>
  <c r="AY58" i="16" s="1"/>
  <c r="AZ58" i="16" s="1"/>
  <c r="O57" i="10"/>
  <c r="N63" i="10"/>
  <c r="AY64" i="16" s="1"/>
  <c r="O63" i="10"/>
  <c r="N56" i="10"/>
  <c r="AY57" i="16" s="1"/>
  <c r="AZ57" i="16" s="1"/>
  <c r="O56" i="10"/>
  <c r="N62" i="10"/>
  <c r="AY63" i="16" s="1"/>
  <c r="O62" i="10"/>
  <c r="N59" i="10"/>
  <c r="AY60" i="16" s="1"/>
  <c r="AZ60" i="16" s="1"/>
  <c r="O59" i="10"/>
  <c r="N53" i="10"/>
  <c r="AY54" i="16" s="1"/>
  <c r="AZ54" i="16" s="1"/>
  <c r="O53" i="10"/>
  <c r="N50" i="10"/>
  <c r="AY51" i="16" s="1"/>
  <c r="AZ51" i="16" s="1"/>
  <c r="O50" i="10"/>
  <c r="N64" i="10"/>
  <c r="AY65" i="16" s="1"/>
  <c r="O64" i="10"/>
  <c r="N58" i="10"/>
  <c r="AY59" i="16" s="1"/>
  <c r="AZ59" i="16" s="1"/>
  <c r="O58" i="10"/>
  <c r="N54" i="10"/>
  <c r="AY55" i="16" s="1"/>
  <c r="AZ55" i="16" s="1"/>
  <c r="O54" i="10"/>
  <c r="N52" i="10"/>
  <c r="AY53" i="16" s="1"/>
  <c r="AZ53" i="16" s="1"/>
  <c r="O52" i="10"/>
  <c r="N51" i="10"/>
  <c r="AY52" i="16" s="1"/>
  <c r="AZ52" i="16" s="1"/>
  <c r="O51" i="10"/>
  <c r="G84" i="13"/>
  <c r="AT43" i="16"/>
  <c r="AT61" i="16"/>
  <c r="AT47" i="16"/>
  <c r="AT51" i="16"/>
  <c r="AT36" i="16"/>
  <c r="AT29" i="16"/>
  <c r="AT22" i="16"/>
  <c r="AT15" i="16"/>
  <c r="AT58" i="16"/>
  <c r="AT45" i="16"/>
  <c r="P23" i="30"/>
  <c r="AT64" i="16"/>
  <c r="S23" i="30" s="1"/>
  <c r="AT56" i="16"/>
  <c r="AT55" i="16"/>
  <c r="AT16" i="16"/>
  <c r="AT34" i="16"/>
  <c r="AT37" i="16"/>
  <c r="AT35" i="16"/>
  <c r="AT63" i="16"/>
  <c r="F23" i="30"/>
  <c r="AT52" i="16"/>
  <c r="AT28" i="16"/>
  <c r="AT21" i="16"/>
  <c r="AT14" i="16"/>
  <c r="AT62" i="16"/>
  <c r="AT24" i="16"/>
  <c r="I53" i="30" s="1"/>
  <c r="AS11" i="16"/>
  <c r="AT11" i="16" s="1"/>
  <c r="M21" i="15"/>
  <c r="N21" i="15" s="1"/>
  <c r="O21" i="15" s="1"/>
  <c r="AT65" i="16"/>
  <c r="AC23" i="30" s="1"/>
  <c r="AA23" i="30"/>
  <c r="AT31" i="16"/>
  <c r="AQ64" i="16"/>
  <c r="P22" i="30"/>
  <c r="AQ54" i="16"/>
  <c r="AQ51" i="16"/>
  <c r="AQ49" i="16"/>
  <c r="AQ28" i="16"/>
  <c r="AQ21" i="16"/>
  <c r="AQ58" i="16"/>
  <c r="AQ33" i="16"/>
  <c r="AQ50" i="16"/>
  <c r="AQ32" i="16"/>
  <c r="AQ63" i="16"/>
  <c r="F22" i="30"/>
  <c r="AQ56" i="16"/>
  <c r="AQ17" i="16"/>
  <c r="AQ15" i="16"/>
  <c r="AQ25" i="16"/>
  <c r="AQ39" i="16"/>
  <c r="AQ62" i="16"/>
  <c r="AQ19" i="16"/>
  <c r="AQ48" i="16"/>
  <c r="AQ31" i="16"/>
  <c r="AQ55" i="16"/>
  <c r="AQ20" i="16"/>
  <c r="AQ40" i="16"/>
  <c r="AQ38" i="16"/>
  <c r="AQ47" i="16"/>
  <c r="AP11" i="16"/>
  <c r="AQ11" i="16" s="1"/>
  <c r="M20" i="15"/>
  <c r="N20" i="15" s="1"/>
  <c r="O20" i="15" s="1"/>
  <c r="AQ41" i="16"/>
  <c r="AQ60" i="16"/>
  <c r="AQ45" i="16"/>
  <c r="AQ30" i="16"/>
  <c r="AQ23" i="16"/>
  <c r="AQ12" i="16"/>
  <c r="AQ24" i="16"/>
  <c r="AQ53" i="16"/>
  <c r="AQ57" i="16"/>
  <c r="G35" i="27" s="1"/>
  <c r="I35" i="27" s="1"/>
  <c r="AQ42" i="16"/>
  <c r="I52" i="30" s="1"/>
  <c r="AQ59" i="16"/>
  <c r="AQ37" i="16"/>
  <c r="AQ35" i="16"/>
  <c r="AQ44" i="16"/>
  <c r="AC52" i="30" s="1"/>
  <c r="AQ34" i="16"/>
  <c r="AQ9" i="16"/>
  <c r="J80" i="13" s="1"/>
  <c r="AQ43" i="16"/>
  <c r="AQ10" i="16"/>
  <c r="AQ46" i="16"/>
  <c r="AQ22" i="16"/>
  <c r="AQ13" i="16"/>
  <c r="S52" i="30" s="1"/>
  <c r="AQ36" i="16"/>
  <c r="AQ29" i="16"/>
  <c r="Z22" i="30"/>
  <c r="AQ65" i="16"/>
  <c r="AC22" i="30" s="1"/>
  <c r="AQ27" i="16"/>
  <c r="AQ16" i="16"/>
  <c r="CG67" i="16"/>
  <c r="O63" i="5"/>
  <c r="N63" i="5"/>
  <c r="AJ64" i="16" s="1"/>
  <c r="BU64" i="16" s="1"/>
  <c r="O33" i="5"/>
  <c r="N33" i="5"/>
  <c r="AJ34" i="16" s="1"/>
  <c r="BU34" i="16" s="1"/>
  <c r="O47" i="5"/>
  <c r="N47" i="5"/>
  <c r="AJ48" i="16" s="1"/>
  <c r="BU48" i="16" s="1"/>
  <c r="O55" i="5"/>
  <c r="N55" i="5"/>
  <c r="AJ56" i="16" s="1"/>
  <c r="BU56" i="16" s="1"/>
  <c r="O24" i="5"/>
  <c r="N24" i="5"/>
  <c r="AJ25" i="16" s="1"/>
  <c r="BU25" i="16" s="1"/>
  <c r="O11" i="5"/>
  <c r="N11" i="5"/>
  <c r="AJ12" i="16" s="1"/>
  <c r="O25" i="5"/>
  <c r="N25" i="5"/>
  <c r="AJ26" i="16" s="1"/>
  <c r="BU26" i="16" s="1"/>
  <c r="O34" i="5"/>
  <c r="N34" i="5"/>
  <c r="AJ35" i="16" s="1"/>
  <c r="BU35" i="16" s="1"/>
  <c r="O56" i="5"/>
  <c r="N56" i="5"/>
  <c r="AJ57" i="16" s="1"/>
  <c r="BU57" i="16" s="1"/>
  <c r="O21" i="5"/>
  <c r="N21" i="5"/>
  <c r="AJ22" i="16" s="1"/>
  <c r="BU22" i="16" s="1"/>
  <c r="O23" i="5"/>
  <c r="N23" i="5"/>
  <c r="AJ24" i="16" s="1"/>
  <c r="O38" i="5"/>
  <c r="N38" i="5"/>
  <c r="AJ39" i="16" s="1"/>
  <c r="BU39" i="16" s="1"/>
  <c r="BH153" i="16"/>
  <c r="O61" i="5"/>
  <c r="N61" i="5"/>
  <c r="AJ62" i="16" s="1"/>
  <c r="BU62" i="16" s="1"/>
  <c r="O57" i="5"/>
  <c r="N57" i="5"/>
  <c r="AJ58" i="16" s="1"/>
  <c r="BU58" i="16" s="1"/>
  <c r="AK9" i="16"/>
  <c r="BV9" i="16" s="1"/>
  <c r="G78" i="13" s="1"/>
  <c r="BT9" i="16"/>
  <c r="BT41" i="16"/>
  <c r="BH135" i="16"/>
  <c r="AK127" i="16"/>
  <c r="BT127" i="16"/>
  <c r="AK119" i="16"/>
  <c r="BT119" i="16"/>
  <c r="O60" i="5"/>
  <c r="N60" i="5"/>
  <c r="AJ61" i="16" s="1"/>
  <c r="BU61" i="16" s="1"/>
  <c r="O36" i="5"/>
  <c r="N36" i="5"/>
  <c r="AJ37" i="16" s="1"/>
  <c r="BU37" i="16" s="1"/>
  <c r="O50" i="5"/>
  <c r="N50" i="5"/>
  <c r="AJ51" i="16" s="1"/>
  <c r="BU51" i="16" s="1"/>
  <c r="O9" i="5"/>
  <c r="N9" i="5"/>
  <c r="AJ10" i="16" s="1"/>
  <c r="BU10" i="16" s="1"/>
  <c r="O12" i="5"/>
  <c r="N12" i="5"/>
  <c r="AJ13" i="16" s="1"/>
  <c r="BU13" i="16" s="1"/>
  <c r="O26" i="5"/>
  <c r="N26" i="5"/>
  <c r="AJ27" i="16" s="1"/>
  <c r="BU27" i="16" s="1"/>
  <c r="O52" i="5"/>
  <c r="N52" i="5"/>
  <c r="AJ53" i="16" s="1"/>
  <c r="BU53" i="16" s="1"/>
  <c r="O18" i="5"/>
  <c r="N18" i="5"/>
  <c r="AJ19" i="16" s="1"/>
  <c r="BU19" i="16" s="1"/>
  <c r="O13" i="5"/>
  <c r="N13" i="5"/>
  <c r="AJ14" i="16" s="1"/>
  <c r="BU14" i="16" s="1"/>
  <c r="BT64" i="16"/>
  <c r="BT34" i="16"/>
  <c r="BT48" i="16"/>
  <c r="BT56" i="16"/>
  <c r="BT25" i="16"/>
  <c r="BT26" i="16"/>
  <c r="BT35" i="16"/>
  <c r="BT57" i="16"/>
  <c r="BT22" i="16"/>
  <c r="BT39" i="16"/>
  <c r="O17" i="5"/>
  <c r="N17" i="5"/>
  <c r="AJ18" i="16" s="1"/>
  <c r="BU18" i="16" s="1"/>
  <c r="O53" i="5"/>
  <c r="N53" i="5"/>
  <c r="AJ54" i="16" s="1"/>
  <c r="BU54" i="16" s="1"/>
  <c r="O39" i="5"/>
  <c r="N39" i="5"/>
  <c r="AJ40" i="16" s="1"/>
  <c r="BU40" i="16" s="1"/>
  <c r="BT62" i="16"/>
  <c r="BT58" i="16"/>
  <c r="O45" i="5"/>
  <c r="N45" i="5"/>
  <c r="AJ46" i="16" s="1"/>
  <c r="BU46" i="16" s="1"/>
  <c r="BT61" i="16"/>
  <c r="BT37" i="16"/>
  <c r="BT51" i="16"/>
  <c r="BT10" i="16"/>
  <c r="BT13" i="16"/>
  <c r="BT27" i="16"/>
  <c r="BT53" i="16"/>
  <c r="BT19" i="16"/>
  <c r="BT14" i="16"/>
  <c r="CE109" i="16"/>
  <c r="O41" i="5"/>
  <c r="N41" i="5"/>
  <c r="AJ42" i="16" s="1"/>
  <c r="BU42" i="16" s="1"/>
  <c r="O59" i="5"/>
  <c r="N59" i="5"/>
  <c r="AJ60" i="16" s="1"/>
  <c r="BU60" i="16" s="1"/>
  <c r="O37" i="5"/>
  <c r="N37" i="5"/>
  <c r="AJ38" i="16" s="1"/>
  <c r="BU38" i="16" s="1"/>
  <c r="O51" i="5"/>
  <c r="N51" i="5"/>
  <c r="AJ52" i="16" s="1"/>
  <c r="BU52" i="16" s="1"/>
  <c r="O10" i="5"/>
  <c r="M18" i="15"/>
  <c r="N18" i="15" s="1"/>
  <c r="O18" i="15" s="1"/>
  <c r="N10" i="5"/>
  <c r="AJ11" i="16" s="1"/>
  <c r="BU11" i="16" s="1"/>
  <c r="O31" i="5"/>
  <c r="N31" i="5"/>
  <c r="AJ32" i="16" s="1"/>
  <c r="BU32" i="16" s="1"/>
  <c r="O22" i="5"/>
  <c r="N22" i="5"/>
  <c r="AJ23" i="16" s="1"/>
  <c r="BU23" i="16" s="1"/>
  <c r="O62" i="5"/>
  <c r="N62" i="5"/>
  <c r="AJ63" i="16" s="1"/>
  <c r="BU63" i="16" s="1"/>
  <c r="O48" i="5"/>
  <c r="N48" i="5"/>
  <c r="AJ49" i="16" s="1"/>
  <c r="BU49" i="16" s="1"/>
  <c r="O27" i="5"/>
  <c r="N27" i="5"/>
  <c r="AJ28" i="16" s="1"/>
  <c r="BU28" i="16" s="1"/>
  <c r="O49" i="5"/>
  <c r="N49" i="5"/>
  <c r="AJ50" i="16" s="1"/>
  <c r="BU50" i="16" s="1"/>
  <c r="O14" i="5"/>
  <c r="N14" i="5"/>
  <c r="AJ15" i="16" s="1"/>
  <c r="BU15" i="16" s="1"/>
  <c r="O42" i="5"/>
  <c r="N42" i="5"/>
  <c r="AJ43" i="16" s="1"/>
  <c r="BU43" i="16" s="1"/>
  <c r="BH145" i="16"/>
  <c r="BT18" i="16"/>
  <c r="BT54" i="16"/>
  <c r="BT40" i="16"/>
  <c r="AK108" i="16"/>
  <c r="BT108" i="16"/>
  <c r="O35" i="5"/>
  <c r="N35" i="5"/>
  <c r="AJ36" i="16" s="1"/>
  <c r="BU36" i="16" s="1"/>
  <c r="O16" i="5"/>
  <c r="N16" i="5"/>
  <c r="AJ17" i="16" s="1"/>
  <c r="BU17" i="16" s="1"/>
  <c r="BT46" i="16"/>
  <c r="AK123" i="16"/>
  <c r="BT123" i="16"/>
  <c r="AK115" i="16"/>
  <c r="BT115" i="16"/>
  <c r="O64" i="5"/>
  <c r="N64" i="5"/>
  <c r="AJ65" i="16" s="1"/>
  <c r="BU65" i="16" s="1"/>
  <c r="O32" i="5"/>
  <c r="N32" i="5"/>
  <c r="AJ33" i="16" s="1"/>
  <c r="BU33" i="16" s="1"/>
  <c r="O46" i="5"/>
  <c r="N46" i="5"/>
  <c r="AJ47" i="16" s="1"/>
  <c r="BU47" i="16" s="1"/>
  <c r="O54" i="5"/>
  <c r="N54" i="5"/>
  <c r="AJ55" i="16" s="1"/>
  <c r="BU55" i="16" s="1"/>
  <c r="O28" i="5"/>
  <c r="N28" i="5"/>
  <c r="AJ29" i="16" s="1"/>
  <c r="BU29" i="16" s="1"/>
  <c r="O19" i="5"/>
  <c r="N19" i="5"/>
  <c r="AJ20" i="16" s="1"/>
  <c r="BU20" i="16" s="1"/>
  <c r="O29" i="5"/>
  <c r="N29" i="5"/>
  <c r="AJ30" i="16" s="1"/>
  <c r="BU30" i="16" s="1"/>
  <c r="O43" i="5"/>
  <c r="N43" i="5"/>
  <c r="AJ44" i="16" s="1"/>
  <c r="BU44" i="16" s="1"/>
  <c r="O20" i="5"/>
  <c r="N20" i="5"/>
  <c r="AJ21" i="16" s="1"/>
  <c r="BU21" i="16" s="1"/>
  <c r="O44" i="5"/>
  <c r="N44" i="5"/>
  <c r="AJ45" i="16" s="1"/>
  <c r="BU45" i="16" s="1"/>
  <c r="O30" i="5"/>
  <c r="N30" i="5"/>
  <c r="AJ31" i="16" s="1"/>
  <c r="BU31" i="16" s="1"/>
  <c r="BT42" i="16"/>
  <c r="BT60" i="16"/>
  <c r="BT38" i="16"/>
  <c r="BT52" i="16"/>
  <c r="BT11" i="16"/>
  <c r="BT32" i="16"/>
  <c r="BT23" i="16"/>
  <c r="BT63" i="16"/>
  <c r="BT49" i="16"/>
  <c r="BT28" i="16"/>
  <c r="BT50" i="16"/>
  <c r="BT15" i="16"/>
  <c r="BT43" i="16"/>
  <c r="O58" i="5"/>
  <c r="N58" i="5"/>
  <c r="AJ59" i="16" s="1"/>
  <c r="O15" i="5"/>
  <c r="N15" i="5"/>
  <c r="AJ16" i="16" s="1"/>
  <c r="BT36" i="16"/>
  <c r="BT17" i="16"/>
  <c r="O40" i="5"/>
  <c r="N40" i="5"/>
  <c r="AJ41" i="16" s="1"/>
  <c r="BU41" i="16" s="1"/>
  <c r="BT65" i="16"/>
  <c r="BT33" i="16"/>
  <c r="BT47" i="16"/>
  <c r="BT55" i="16"/>
  <c r="BT29" i="16"/>
  <c r="BT20" i="16"/>
  <c r="BT30" i="16"/>
  <c r="BT44" i="16"/>
  <c r="BT21" i="16"/>
  <c r="BT45" i="16"/>
  <c r="BT31" i="16"/>
  <c r="BV181" i="16"/>
  <c r="BH181" i="16"/>
  <c r="BS100" i="16"/>
  <c r="BE100" i="16"/>
  <c r="AH103" i="16"/>
  <c r="BQ103" i="16"/>
  <c r="AH118" i="16"/>
  <c r="BQ118" i="16"/>
  <c r="AH110" i="16"/>
  <c r="BQ110" i="16"/>
  <c r="BQ60" i="16"/>
  <c r="BQ39" i="16"/>
  <c r="BQ40" i="16"/>
  <c r="BQ37" i="16"/>
  <c r="BQ35" i="16"/>
  <c r="BQ26" i="16"/>
  <c r="BQ21" i="16"/>
  <c r="BQ22" i="16"/>
  <c r="BQ23" i="16"/>
  <c r="BQ65" i="16"/>
  <c r="BQ11" i="16"/>
  <c r="BQ58" i="16"/>
  <c r="BQ31" i="16"/>
  <c r="BQ24" i="16"/>
  <c r="BQ27" i="16"/>
  <c r="BQ48" i="16"/>
  <c r="BQ41" i="16"/>
  <c r="BQ20" i="16"/>
  <c r="BQ62" i="16"/>
  <c r="BQ52" i="16"/>
  <c r="BQ63" i="16"/>
  <c r="BQ50" i="16"/>
  <c r="BQ32" i="16"/>
  <c r="BE189" i="16"/>
  <c r="AH125" i="16"/>
  <c r="BQ125" i="16"/>
  <c r="AH94" i="16"/>
  <c r="BQ94" i="16"/>
  <c r="BE160" i="16"/>
  <c r="AH107" i="16"/>
  <c r="BQ107" i="16"/>
  <c r="AH122" i="16"/>
  <c r="BQ122" i="16"/>
  <c r="AH114" i="16"/>
  <c r="BQ114" i="16"/>
  <c r="AH99" i="16"/>
  <c r="BQ99" i="16"/>
  <c r="AH83" i="16"/>
  <c r="BQ83" i="16"/>
  <c r="AH75" i="16"/>
  <c r="BQ75" i="16"/>
  <c r="CB174" i="16"/>
  <c r="BQ64" i="16"/>
  <c r="BQ10" i="16"/>
  <c r="BQ53" i="16"/>
  <c r="BQ46" i="16"/>
  <c r="BQ19" i="16"/>
  <c r="BQ12" i="16"/>
  <c r="BQ28" i="16"/>
  <c r="BQ44" i="16"/>
  <c r="BQ61" i="16"/>
  <c r="BQ43" i="16"/>
  <c r="BQ47" i="16"/>
  <c r="BQ42" i="16"/>
  <c r="BQ15" i="16"/>
  <c r="BQ51" i="16"/>
  <c r="AH85" i="16"/>
  <c r="BQ85" i="16"/>
  <c r="O9" i="26"/>
  <c r="N9" i="26"/>
  <c r="AD10" i="16" s="1"/>
  <c r="O13" i="26"/>
  <c r="N13" i="26"/>
  <c r="AD14" i="16" s="1"/>
  <c r="AE14" i="16" s="1"/>
  <c r="O18" i="26"/>
  <c r="N18" i="26"/>
  <c r="AD19" i="16" s="1"/>
  <c r="AE19" i="16" s="1"/>
  <c r="O22" i="26"/>
  <c r="N22" i="26"/>
  <c r="AD23" i="16" s="1"/>
  <c r="AE23" i="16" s="1"/>
  <c r="O26" i="26"/>
  <c r="N26" i="26"/>
  <c r="AD27" i="16" s="1"/>
  <c r="AE27" i="16" s="1"/>
  <c r="O30" i="26"/>
  <c r="N30" i="26"/>
  <c r="AD31" i="16" s="1"/>
  <c r="AE31" i="16" s="1"/>
  <c r="O34" i="26"/>
  <c r="N34" i="26"/>
  <c r="AD35" i="16" s="1"/>
  <c r="AE35" i="16" s="1"/>
  <c r="O38" i="26"/>
  <c r="N38" i="26"/>
  <c r="AD39" i="16" s="1"/>
  <c r="O42" i="26"/>
  <c r="N42" i="26"/>
  <c r="AD43" i="16" s="1"/>
  <c r="O46" i="26"/>
  <c r="N46" i="26"/>
  <c r="AD47" i="16" s="1"/>
  <c r="AE47" i="16" s="1"/>
  <c r="O50" i="26"/>
  <c r="N50" i="26"/>
  <c r="AD51" i="16" s="1"/>
  <c r="AE51" i="16" s="1"/>
  <c r="O54" i="26"/>
  <c r="N54" i="26"/>
  <c r="AD55" i="16" s="1"/>
  <c r="AE55" i="16" s="1"/>
  <c r="O58" i="26"/>
  <c r="N58" i="26"/>
  <c r="AD59" i="16" s="1"/>
  <c r="AE59" i="16" s="1"/>
  <c r="O62" i="26"/>
  <c r="N62" i="26"/>
  <c r="AD63" i="16" s="1"/>
  <c r="G18" i="30" s="1"/>
  <c r="O10" i="26"/>
  <c r="M14" i="15"/>
  <c r="N14" i="15" s="1"/>
  <c r="O14" i="15" s="1"/>
  <c r="N10" i="26"/>
  <c r="AD11" i="16" s="1"/>
  <c r="O14" i="26"/>
  <c r="N14" i="26"/>
  <c r="AD15" i="16" s="1"/>
  <c r="AE15" i="16" s="1"/>
  <c r="O19" i="26"/>
  <c r="N19" i="26"/>
  <c r="AD20" i="16" s="1"/>
  <c r="AE20" i="16" s="1"/>
  <c r="O23" i="26"/>
  <c r="N23" i="26"/>
  <c r="AD24" i="16" s="1"/>
  <c r="AE24" i="16" s="1"/>
  <c r="O27" i="26"/>
  <c r="N27" i="26"/>
  <c r="AD28" i="16" s="1"/>
  <c r="AE28" i="16" s="1"/>
  <c r="O31" i="26"/>
  <c r="N31" i="26"/>
  <c r="AD32" i="16" s="1"/>
  <c r="AE32" i="16" s="1"/>
  <c r="O35" i="26"/>
  <c r="N35" i="26"/>
  <c r="AD36" i="16" s="1"/>
  <c r="AE36" i="16" s="1"/>
  <c r="O39" i="26"/>
  <c r="N39" i="26"/>
  <c r="AD40" i="16" s="1"/>
  <c r="AE40" i="16" s="1"/>
  <c r="O43" i="26"/>
  <c r="N43" i="26"/>
  <c r="AD44" i="16" s="1"/>
  <c r="O47" i="26"/>
  <c r="N47" i="26"/>
  <c r="AD48" i="16" s="1"/>
  <c r="AE48" i="16" s="1"/>
  <c r="O51" i="26"/>
  <c r="N51" i="26"/>
  <c r="AD52" i="16" s="1"/>
  <c r="AE52" i="16" s="1"/>
  <c r="O55" i="26"/>
  <c r="N55" i="26"/>
  <c r="AD56" i="16" s="1"/>
  <c r="AE56" i="16" s="1"/>
  <c r="O59" i="26"/>
  <c r="N59" i="26"/>
  <c r="AD60" i="16" s="1"/>
  <c r="AE60" i="16" s="1"/>
  <c r="O63" i="26"/>
  <c r="N63" i="26"/>
  <c r="AD64" i="16" s="1"/>
  <c r="AE10" i="16"/>
  <c r="AE39" i="16"/>
  <c r="F18" i="30"/>
  <c r="AE11" i="16"/>
  <c r="O11" i="26"/>
  <c r="N11" i="26"/>
  <c r="AD12" i="16" s="1"/>
  <c r="AE12" i="16" s="1"/>
  <c r="O16" i="26"/>
  <c r="N16" i="26"/>
  <c r="AD17" i="16" s="1"/>
  <c r="AE17" i="16" s="1"/>
  <c r="O20" i="26"/>
  <c r="N20" i="26"/>
  <c r="AD21" i="16" s="1"/>
  <c r="AE21" i="16" s="1"/>
  <c r="O24" i="26"/>
  <c r="N24" i="26"/>
  <c r="AD25" i="16" s="1"/>
  <c r="AE25" i="16" s="1"/>
  <c r="O28" i="26"/>
  <c r="N28" i="26"/>
  <c r="AD29" i="16" s="1"/>
  <c r="AE29" i="16" s="1"/>
  <c r="O32" i="26"/>
  <c r="N32" i="26"/>
  <c r="AD33" i="16" s="1"/>
  <c r="AE33" i="16" s="1"/>
  <c r="O36" i="26"/>
  <c r="N36" i="26"/>
  <c r="AD37" i="16" s="1"/>
  <c r="AE37" i="16" s="1"/>
  <c r="O40" i="26"/>
  <c r="N40" i="26"/>
  <c r="AD41" i="16" s="1"/>
  <c r="AE41" i="16" s="1"/>
  <c r="O44" i="26"/>
  <c r="N44" i="26"/>
  <c r="AD45" i="16" s="1"/>
  <c r="AE45" i="16" s="1"/>
  <c r="O48" i="26"/>
  <c r="N48" i="26"/>
  <c r="AD49" i="16" s="1"/>
  <c r="AE49" i="16" s="1"/>
  <c r="O52" i="26"/>
  <c r="N52" i="26"/>
  <c r="AD53" i="16" s="1"/>
  <c r="AE53" i="16" s="1"/>
  <c r="O56" i="26"/>
  <c r="N56" i="26"/>
  <c r="AD57" i="16" s="1"/>
  <c r="AE57" i="16" s="1"/>
  <c r="O60" i="26"/>
  <c r="N60" i="26"/>
  <c r="AD61" i="16" s="1"/>
  <c r="AE61" i="16" s="1"/>
  <c r="O64" i="26"/>
  <c r="N64" i="26"/>
  <c r="AD65" i="16" s="1"/>
  <c r="AA18" i="30" s="1"/>
  <c r="O15" i="26"/>
  <c r="N15" i="26"/>
  <c r="AD16" i="16" s="1"/>
  <c r="AE16" i="16" s="1"/>
  <c r="O12" i="26"/>
  <c r="N12" i="26"/>
  <c r="AD13" i="16" s="1"/>
  <c r="AE13" i="16" s="1"/>
  <c r="O17" i="26"/>
  <c r="N17" i="26"/>
  <c r="AD18" i="16" s="1"/>
  <c r="AE18" i="16" s="1"/>
  <c r="O21" i="26"/>
  <c r="N21" i="26"/>
  <c r="AD22" i="16" s="1"/>
  <c r="AE22" i="16" s="1"/>
  <c r="O25" i="26"/>
  <c r="N25" i="26"/>
  <c r="AD26" i="16" s="1"/>
  <c r="AE26" i="16" s="1"/>
  <c r="O29" i="26"/>
  <c r="N29" i="26"/>
  <c r="AD30" i="16" s="1"/>
  <c r="AE30" i="16" s="1"/>
  <c r="O33" i="26"/>
  <c r="N33" i="26"/>
  <c r="AD34" i="16" s="1"/>
  <c r="AE34" i="16" s="1"/>
  <c r="O37" i="26"/>
  <c r="N37" i="26"/>
  <c r="AD38" i="16" s="1"/>
  <c r="AE38" i="16" s="1"/>
  <c r="O41" i="26"/>
  <c r="N41" i="26"/>
  <c r="AD42" i="16" s="1"/>
  <c r="O45" i="26"/>
  <c r="N45" i="26"/>
  <c r="AD46" i="16" s="1"/>
  <c r="AE46" i="16" s="1"/>
  <c r="O49" i="26"/>
  <c r="N49" i="26"/>
  <c r="AD50" i="16" s="1"/>
  <c r="AE50" i="16" s="1"/>
  <c r="O53" i="26"/>
  <c r="N53" i="26"/>
  <c r="AD54" i="16" s="1"/>
  <c r="AE54" i="16" s="1"/>
  <c r="O57" i="26"/>
  <c r="N57" i="26"/>
  <c r="AD58" i="16" s="1"/>
  <c r="AE58" i="16" s="1"/>
  <c r="O61" i="26"/>
  <c r="N61" i="26"/>
  <c r="AD62" i="16" s="1"/>
  <c r="AE62" i="16" s="1"/>
  <c r="Z18" i="30"/>
  <c r="AB42" i="16"/>
  <c r="BN42" i="16"/>
  <c r="AB205" i="16"/>
  <c r="BN205" i="16"/>
  <c r="AB198" i="16"/>
  <c r="BN198" i="16"/>
  <c r="AB187" i="16"/>
  <c r="BN187" i="16"/>
  <c r="AB179" i="16"/>
  <c r="BN179" i="16"/>
  <c r="AB172" i="16"/>
  <c r="BN172" i="16"/>
  <c r="AB154" i="16"/>
  <c r="BN154" i="16"/>
  <c r="AB146" i="16"/>
  <c r="BN146" i="16"/>
  <c r="AB129" i="16"/>
  <c r="BN129" i="16"/>
  <c r="AB121" i="16"/>
  <c r="BN121" i="16"/>
  <c r="AB113" i="16"/>
  <c r="BN113" i="16"/>
  <c r="AB105" i="16"/>
  <c r="BN105" i="16"/>
  <c r="AB87" i="16"/>
  <c r="BO87" i="16"/>
  <c r="AB79" i="16"/>
  <c r="BO79" i="16"/>
  <c r="AB48" i="16"/>
  <c r="BN48" i="16"/>
  <c r="AB14" i="16"/>
  <c r="BN14" i="16"/>
  <c r="AB16" i="16"/>
  <c r="BN16" i="16"/>
  <c r="AB207" i="16"/>
  <c r="BN207" i="16"/>
  <c r="AB197" i="16"/>
  <c r="BN197" i="16"/>
  <c r="AB190" i="16"/>
  <c r="BN190" i="16"/>
  <c r="AB182" i="16"/>
  <c r="BN182" i="16"/>
  <c r="AB171" i="16"/>
  <c r="BN171" i="16"/>
  <c r="AB164" i="16"/>
  <c r="BN164" i="16"/>
  <c r="AB157" i="16"/>
  <c r="BN157" i="16"/>
  <c r="AB149" i="16"/>
  <c r="BN149" i="16"/>
  <c r="AB135" i="16"/>
  <c r="BN135" i="16"/>
  <c r="AB128" i="16"/>
  <c r="BN128" i="16"/>
  <c r="AB120" i="16"/>
  <c r="BN120" i="16"/>
  <c r="AB112" i="16"/>
  <c r="BN112" i="16"/>
  <c r="AB97" i="16"/>
  <c r="BN97" i="16"/>
  <c r="AB89" i="16"/>
  <c r="BN89" i="16"/>
  <c r="AB82" i="16"/>
  <c r="BN82" i="16"/>
  <c r="AB61" i="16"/>
  <c r="BN61" i="16"/>
  <c r="AB46" i="16"/>
  <c r="BN46" i="16"/>
  <c r="AB15" i="16"/>
  <c r="BN15" i="16"/>
  <c r="AB51" i="16"/>
  <c r="BN51" i="16"/>
  <c r="AB170" i="16"/>
  <c r="BN170" i="16"/>
  <c r="AB163" i="16"/>
  <c r="BN163" i="16"/>
  <c r="AB156" i="16"/>
  <c r="BN156" i="16"/>
  <c r="AB148" i="16"/>
  <c r="BN148" i="16"/>
  <c r="AB141" i="16"/>
  <c r="BN141" i="16"/>
  <c r="AB134" i="16"/>
  <c r="BN134" i="16"/>
  <c r="AB107" i="16"/>
  <c r="BN107" i="16"/>
  <c r="AB99" i="16"/>
  <c r="BN99" i="16"/>
  <c r="O10" i="3"/>
  <c r="M16" i="15"/>
  <c r="N16" i="15" s="1"/>
  <c r="O16" i="15" s="1"/>
  <c r="AB27" i="16"/>
  <c r="BN27" i="16"/>
  <c r="AB98" i="16"/>
  <c r="BN98" i="16"/>
  <c r="AB80" i="16"/>
  <c r="BN80" i="16"/>
  <c r="AB54" i="16"/>
  <c r="BN54" i="16"/>
  <c r="AB53" i="16"/>
  <c r="BN53" i="16"/>
  <c r="AB18" i="16"/>
  <c r="BN18" i="16"/>
  <c r="AB21" i="16"/>
  <c r="BO21" i="16"/>
  <c r="AB9" i="16"/>
  <c r="BN9" i="16"/>
  <c r="AB94" i="16"/>
  <c r="BN94" i="16"/>
  <c r="AB69" i="16"/>
  <c r="BN69" i="16"/>
  <c r="AB64" i="16"/>
  <c r="BN64" i="16"/>
  <c r="AB58" i="16"/>
  <c r="BN58" i="16"/>
  <c r="AB37" i="16"/>
  <c r="BN37" i="16"/>
  <c r="AB19" i="16"/>
  <c r="BN19" i="16"/>
  <c r="AB34" i="16"/>
  <c r="BN34" i="16"/>
  <c r="AB108" i="16"/>
  <c r="BO108" i="16"/>
  <c r="AB93" i="16"/>
  <c r="BN93" i="16"/>
  <c r="AB70" i="16"/>
  <c r="BN70" i="16"/>
  <c r="AB10" i="16"/>
  <c r="BN10" i="16"/>
  <c r="AB31" i="16"/>
  <c r="BN31" i="16"/>
  <c r="AB36" i="16"/>
  <c r="BN36" i="16"/>
  <c r="AB40" i="16"/>
  <c r="BN40" i="16"/>
  <c r="AB193" i="16"/>
  <c r="BB193" i="16" s="1"/>
  <c r="BN193" i="16"/>
  <c r="AB185" i="16"/>
  <c r="BN185" i="16"/>
  <c r="AB177" i="16"/>
  <c r="BN177" i="16"/>
  <c r="AB127" i="16"/>
  <c r="BO127" i="16"/>
  <c r="AB119" i="16"/>
  <c r="BO119" i="16"/>
  <c r="AB92" i="16"/>
  <c r="BN92" i="16"/>
  <c r="AB85" i="16"/>
  <c r="BN85" i="16"/>
  <c r="AB77" i="16"/>
  <c r="BN77" i="16"/>
  <c r="AB50" i="16"/>
  <c r="BN50" i="16"/>
  <c r="AB202" i="16"/>
  <c r="BN202" i="16"/>
  <c r="AB195" i="16"/>
  <c r="BN195" i="16"/>
  <c r="AB188" i="16"/>
  <c r="BN188" i="16"/>
  <c r="AB180" i="16"/>
  <c r="BN180" i="16"/>
  <c r="AB173" i="16"/>
  <c r="BN173" i="16"/>
  <c r="AB166" i="16"/>
  <c r="BN166" i="16"/>
  <c r="AB155" i="16"/>
  <c r="BN155" i="16"/>
  <c r="AB147" i="16"/>
  <c r="BN147" i="16"/>
  <c r="AB140" i="16"/>
  <c r="BN140" i="16"/>
  <c r="AB122" i="16"/>
  <c r="BN122" i="16"/>
  <c r="AB114" i="16"/>
  <c r="BN114" i="16"/>
  <c r="AB106" i="16"/>
  <c r="BN106" i="16"/>
  <c r="AB91" i="16"/>
  <c r="BN91" i="16"/>
  <c r="AB72" i="16"/>
  <c r="BN72" i="16"/>
  <c r="AB67" i="16"/>
  <c r="BN67" i="16"/>
  <c r="AB22" i="16"/>
  <c r="BN22" i="16"/>
  <c r="AB208" i="16"/>
  <c r="BN208" i="16"/>
  <c r="AB201" i="16"/>
  <c r="BN201" i="16"/>
  <c r="AB191" i="16"/>
  <c r="BN191" i="16"/>
  <c r="AB183" i="16"/>
  <c r="BN183" i="16"/>
  <c r="AB175" i="16"/>
  <c r="BN175" i="16"/>
  <c r="BB165" i="16"/>
  <c r="AB165" i="16"/>
  <c r="BP165" i="16" s="1"/>
  <c r="BN165" i="16"/>
  <c r="AB158" i="16"/>
  <c r="BN158" i="16"/>
  <c r="AB150" i="16"/>
  <c r="BN150" i="16"/>
  <c r="AB139" i="16"/>
  <c r="BN139" i="16"/>
  <c r="AB132" i="16"/>
  <c r="BN132" i="16"/>
  <c r="AB125" i="16"/>
  <c r="BN125" i="16"/>
  <c r="AB117" i="16"/>
  <c r="BN117" i="16"/>
  <c r="AB109" i="16"/>
  <c r="BN109" i="16"/>
  <c r="AB83" i="16"/>
  <c r="BO83" i="16"/>
  <c r="AB75" i="16"/>
  <c r="BO75" i="16"/>
  <c r="AB60" i="16"/>
  <c r="BN60" i="16"/>
  <c r="AB35" i="16"/>
  <c r="BN35" i="16"/>
  <c r="AB57" i="16"/>
  <c r="BN57" i="16"/>
  <c r="AB43" i="16"/>
  <c r="BN43" i="16"/>
  <c r="AB204" i="16"/>
  <c r="BN204" i="16"/>
  <c r="AB186" i="16"/>
  <c r="BN186" i="16"/>
  <c r="AB178" i="16"/>
  <c r="BN178" i="16"/>
  <c r="AB161" i="16"/>
  <c r="BN161" i="16"/>
  <c r="AB153" i="16"/>
  <c r="BN153" i="16"/>
  <c r="AB145" i="16"/>
  <c r="BN145" i="16"/>
  <c r="AB138" i="16"/>
  <c r="BN138" i="16"/>
  <c r="AB131" i="16"/>
  <c r="BN131" i="16"/>
  <c r="AB124" i="16"/>
  <c r="BN124" i="16"/>
  <c r="AB116" i="16"/>
  <c r="BN116" i="16"/>
  <c r="AB100" i="16"/>
  <c r="BN100" i="16"/>
  <c r="AB86" i="16"/>
  <c r="BN86" i="16"/>
  <c r="AB74" i="16"/>
  <c r="BN74" i="16"/>
  <c r="AB47" i="16"/>
  <c r="BN47" i="16"/>
  <c r="AB44" i="16"/>
  <c r="BN44" i="16"/>
  <c r="AB45" i="16"/>
  <c r="BN45" i="16"/>
  <c r="AB33" i="16"/>
  <c r="BN33" i="16"/>
  <c r="AB12" i="16"/>
  <c r="BN12" i="16"/>
  <c r="AB174" i="16"/>
  <c r="BN174" i="16"/>
  <c r="AB167" i="16"/>
  <c r="BN167" i="16"/>
  <c r="AB160" i="16"/>
  <c r="BP160" i="16" s="1"/>
  <c r="BN160" i="16"/>
  <c r="AB152" i="16"/>
  <c r="BN152" i="16"/>
  <c r="AB144" i="16"/>
  <c r="BN144" i="16"/>
  <c r="AB137" i="16"/>
  <c r="BN137" i="16"/>
  <c r="AB111" i="16"/>
  <c r="BN111" i="16"/>
  <c r="AB103" i="16"/>
  <c r="BN103" i="16"/>
  <c r="AB96" i="16"/>
  <c r="BN96" i="16"/>
  <c r="AB81" i="16"/>
  <c r="BN81" i="16"/>
  <c r="AB62" i="16"/>
  <c r="BN62" i="16"/>
  <c r="AB11" i="16"/>
  <c r="BN11" i="16"/>
  <c r="AB41" i="16"/>
  <c r="BN41" i="16"/>
  <c r="AB126" i="16"/>
  <c r="BN126" i="16"/>
  <c r="AB110" i="16"/>
  <c r="BN110" i="16"/>
  <c r="AB102" i="16"/>
  <c r="BN102" i="16"/>
  <c r="AB63" i="16"/>
  <c r="BO63" i="16"/>
  <c r="AB52" i="16"/>
  <c r="BN52" i="16"/>
  <c r="AB30" i="16"/>
  <c r="BN30" i="16"/>
  <c r="AB26" i="16"/>
  <c r="BN26" i="16"/>
  <c r="AB29" i="16"/>
  <c r="BO29" i="16"/>
  <c r="AB101" i="16"/>
  <c r="BN101" i="16"/>
  <c r="AB90" i="16"/>
  <c r="BN90" i="16"/>
  <c r="AB73" i="16"/>
  <c r="BN73" i="16"/>
  <c r="AB68" i="16"/>
  <c r="BN68" i="16"/>
  <c r="AB49" i="16"/>
  <c r="BN49" i="16"/>
  <c r="AB24" i="16"/>
  <c r="BN24" i="16"/>
  <c r="AB39" i="16"/>
  <c r="BN39" i="16"/>
  <c r="AB104" i="16"/>
  <c r="BO104" i="16"/>
  <c r="AB78" i="16"/>
  <c r="BN78" i="16"/>
  <c r="AB65" i="16"/>
  <c r="BN65" i="16"/>
  <c r="AB20" i="16"/>
  <c r="BN20" i="16"/>
  <c r="AB56" i="16"/>
  <c r="BN56" i="16"/>
  <c r="AB203" i="16"/>
  <c r="BN203" i="16"/>
  <c r="AB196" i="16"/>
  <c r="BN196" i="16"/>
  <c r="AB189" i="16"/>
  <c r="BN189" i="16"/>
  <c r="AB181" i="16"/>
  <c r="BN181" i="16"/>
  <c r="AB123" i="16"/>
  <c r="BO123" i="16"/>
  <c r="AB115" i="16"/>
  <c r="BO115" i="16"/>
  <c r="AB88" i="16"/>
  <c r="BN88" i="16"/>
  <c r="AB71" i="16"/>
  <c r="BN71" i="16"/>
  <c r="AB66" i="16"/>
  <c r="BN66" i="16"/>
  <c r="AB38" i="16"/>
  <c r="BN38" i="16"/>
  <c r="AB32" i="16"/>
  <c r="BN32" i="16"/>
  <c r="AB206" i="16"/>
  <c r="BB206" i="16" s="1"/>
  <c r="BN206" i="16"/>
  <c r="AB199" i="16"/>
  <c r="BN199" i="16"/>
  <c r="AB192" i="16"/>
  <c r="BN192" i="16"/>
  <c r="AB184" i="16"/>
  <c r="BN184" i="16"/>
  <c r="AB176" i="16"/>
  <c r="BN176" i="16"/>
  <c r="AB169" i="16"/>
  <c r="BN169" i="16"/>
  <c r="AB159" i="16"/>
  <c r="BN159" i="16"/>
  <c r="AB151" i="16"/>
  <c r="BN151" i="16"/>
  <c r="AB143" i="16"/>
  <c r="BN143" i="16"/>
  <c r="AB133" i="16"/>
  <c r="BN133" i="16"/>
  <c r="AB118" i="16"/>
  <c r="BN118" i="16"/>
  <c r="AB95" i="16"/>
  <c r="BO95" i="16"/>
  <c r="AB84" i="16"/>
  <c r="BN84" i="16"/>
  <c r="AB76" i="16"/>
  <c r="BN76" i="16"/>
  <c r="AB59" i="16"/>
  <c r="BO59" i="16"/>
  <c r="AB55" i="16"/>
  <c r="BN55" i="16"/>
  <c r="AB23" i="16"/>
  <c r="BN23" i="16"/>
  <c r="AB25" i="16"/>
  <c r="BO25" i="16"/>
  <c r="AB28" i="16"/>
  <c r="BN28" i="16"/>
  <c r="AB13" i="16"/>
  <c r="BO13" i="16"/>
  <c r="G27" i="21"/>
  <c r="O8" i="25"/>
  <c r="N8" i="25"/>
  <c r="U9" i="16" s="1"/>
  <c r="O12" i="25"/>
  <c r="N12" i="25"/>
  <c r="U13" i="16" s="1"/>
  <c r="V13" i="16" s="1"/>
  <c r="O17" i="25"/>
  <c r="N17" i="25"/>
  <c r="U18" i="16" s="1"/>
  <c r="V18" i="16" s="1"/>
  <c r="O21" i="25"/>
  <c r="N21" i="25"/>
  <c r="U22" i="16" s="1"/>
  <c r="V22" i="16" s="1"/>
  <c r="O25" i="25"/>
  <c r="N25" i="25"/>
  <c r="U26" i="16" s="1"/>
  <c r="V26" i="16" s="1"/>
  <c r="O29" i="25"/>
  <c r="N29" i="25"/>
  <c r="U30" i="16" s="1"/>
  <c r="V30" i="16" s="1"/>
  <c r="O33" i="25"/>
  <c r="N33" i="25"/>
  <c r="U34" i="16" s="1"/>
  <c r="V34" i="16" s="1"/>
  <c r="O37" i="25"/>
  <c r="N37" i="25"/>
  <c r="U38" i="16" s="1"/>
  <c r="V38" i="16" s="1"/>
  <c r="O41" i="25"/>
  <c r="N41" i="25"/>
  <c r="U42" i="16" s="1"/>
  <c r="O45" i="25"/>
  <c r="N45" i="25"/>
  <c r="U46" i="16" s="1"/>
  <c r="O49" i="25"/>
  <c r="N49" i="25"/>
  <c r="U50" i="16" s="1"/>
  <c r="V50" i="16" s="1"/>
  <c r="O53" i="25"/>
  <c r="N53" i="25"/>
  <c r="U54" i="16" s="1"/>
  <c r="V54" i="16" s="1"/>
  <c r="O57" i="25"/>
  <c r="N57" i="25"/>
  <c r="U58" i="16" s="1"/>
  <c r="V58" i="16" s="1"/>
  <c r="O61" i="25"/>
  <c r="N61" i="25"/>
  <c r="U62" i="16" s="1"/>
  <c r="V62" i="16" s="1"/>
  <c r="O11" i="25"/>
  <c r="N11" i="25"/>
  <c r="U12" i="16" s="1"/>
  <c r="V12" i="16" s="1"/>
  <c r="O24" i="25"/>
  <c r="N24" i="25"/>
  <c r="U25" i="16" s="1"/>
  <c r="V25" i="16" s="1"/>
  <c r="O34" i="25"/>
  <c r="N34" i="25"/>
  <c r="U35" i="16" s="1"/>
  <c r="V35" i="16" s="1"/>
  <c r="O40" i="25"/>
  <c r="N40" i="25"/>
  <c r="U41" i="16" s="1"/>
  <c r="V41" i="16" s="1"/>
  <c r="O44" i="25"/>
  <c r="N44" i="25"/>
  <c r="U45" i="16" s="1"/>
  <c r="V45" i="16" s="1"/>
  <c r="O48" i="25"/>
  <c r="N48" i="25"/>
  <c r="U49" i="16" s="1"/>
  <c r="V49" i="16" s="1"/>
  <c r="O52" i="25"/>
  <c r="N52" i="25"/>
  <c r="U53" i="16" s="1"/>
  <c r="V53" i="16" s="1"/>
  <c r="O56" i="25"/>
  <c r="N56" i="25"/>
  <c r="U57" i="16" s="1"/>
  <c r="V57" i="16" s="1"/>
  <c r="O60" i="25"/>
  <c r="N60" i="25"/>
  <c r="U61" i="16" s="1"/>
  <c r="V61" i="16" s="1"/>
  <c r="O64" i="25"/>
  <c r="N64" i="25"/>
  <c r="U65" i="16" s="1"/>
  <c r="O9" i="25"/>
  <c r="N9" i="25"/>
  <c r="U10" i="16" s="1"/>
  <c r="V10" i="16" s="1"/>
  <c r="O16" i="25"/>
  <c r="N16" i="25"/>
  <c r="U17" i="16" s="1"/>
  <c r="V17" i="16" s="1"/>
  <c r="O22" i="25"/>
  <c r="N22" i="25"/>
  <c r="U23" i="16" s="1"/>
  <c r="V23" i="16" s="1"/>
  <c r="O30" i="25"/>
  <c r="N30" i="25"/>
  <c r="U31" i="16" s="1"/>
  <c r="V31" i="16" s="1"/>
  <c r="O36" i="25"/>
  <c r="N36" i="25"/>
  <c r="U37" i="16" s="1"/>
  <c r="V37" i="16" s="1"/>
  <c r="Z15" i="30"/>
  <c r="O10" i="25"/>
  <c r="M13" i="15"/>
  <c r="N13" i="15" s="1"/>
  <c r="O13" i="15" s="1"/>
  <c r="N10" i="25"/>
  <c r="U11" i="16" s="1"/>
  <c r="V11" i="16" s="1"/>
  <c r="O14" i="25"/>
  <c r="N14" i="25"/>
  <c r="U15" i="16" s="1"/>
  <c r="V15" i="16" s="1"/>
  <c r="O19" i="25"/>
  <c r="N19" i="25"/>
  <c r="U20" i="16" s="1"/>
  <c r="V20" i="16" s="1"/>
  <c r="O23" i="25"/>
  <c r="N23" i="25"/>
  <c r="U24" i="16" s="1"/>
  <c r="V24" i="16" s="1"/>
  <c r="O27" i="25"/>
  <c r="N27" i="25"/>
  <c r="U28" i="16" s="1"/>
  <c r="V28" i="16" s="1"/>
  <c r="O31" i="25"/>
  <c r="N31" i="25"/>
  <c r="U32" i="16" s="1"/>
  <c r="V32" i="16" s="1"/>
  <c r="O35" i="25"/>
  <c r="N35" i="25"/>
  <c r="U36" i="16" s="1"/>
  <c r="V36" i="16" s="1"/>
  <c r="O39" i="25"/>
  <c r="N39" i="25"/>
  <c r="U40" i="16" s="1"/>
  <c r="V40" i="16" s="1"/>
  <c r="O43" i="25"/>
  <c r="N43" i="25"/>
  <c r="U44" i="16" s="1"/>
  <c r="O47" i="25"/>
  <c r="N47" i="25"/>
  <c r="U48" i="16" s="1"/>
  <c r="V48" i="16" s="1"/>
  <c r="O51" i="25"/>
  <c r="N51" i="25"/>
  <c r="U52" i="16" s="1"/>
  <c r="V52" i="16" s="1"/>
  <c r="O55" i="25"/>
  <c r="N55" i="25"/>
  <c r="U56" i="16" s="1"/>
  <c r="V56" i="16" s="1"/>
  <c r="O59" i="25"/>
  <c r="N59" i="25"/>
  <c r="U60" i="16" s="1"/>
  <c r="V60" i="16" s="1"/>
  <c r="O63" i="25"/>
  <c r="N63" i="25"/>
  <c r="U64" i="16" s="1"/>
  <c r="O18" i="25"/>
  <c r="N18" i="25"/>
  <c r="U19" i="16" s="1"/>
  <c r="V19" i="16" s="1"/>
  <c r="O28" i="25"/>
  <c r="N28" i="25"/>
  <c r="U29" i="16" s="1"/>
  <c r="V29" i="16" s="1"/>
  <c r="O38" i="25"/>
  <c r="N38" i="25"/>
  <c r="U39" i="16" s="1"/>
  <c r="V39" i="16" s="1"/>
  <c r="O42" i="25"/>
  <c r="N42" i="25"/>
  <c r="U43" i="16" s="1"/>
  <c r="O46" i="25"/>
  <c r="N46" i="25"/>
  <c r="U47" i="16" s="1"/>
  <c r="V47" i="16" s="1"/>
  <c r="O50" i="25"/>
  <c r="N50" i="25"/>
  <c r="U51" i="16" s="1"/>
  <c r="V51" i="16" s="1"/>
  <c r="O54" i="25"/>
  <c r="N54" i="25"/>
  <c r="U55" i="16" s="1"/>
  <c r="V55" i="16" s="1"/>
  <c r="O58" i="25"/>
  <c r="N58" i="25"/>
  <c r="U59" i="16" s="1"/>
  <c r="V59" i="16" s="1"/>
  <c r="O62" i="25"/>
  <c r="N62" i="25"/>
  <c r="U63" i="16" s="1"/>
  <c r="O13" i="25"/>
  <c r="N13" i="25"/>
  <c r="U14" i="16" s="1"/>
  <c r="V14" i="16" s="1"/>
  <c r="O20" i="25"/>
  <c r="N20" i="25"/>
  <c r="U21" i="16" s="1"/>
  <c r="V21" i="16" s="1"/>
  <c r="O26" i="25"/>
  <c r="N26" i="25"/>
  <c r="U27" i="16" s="1"/>
  <c r="V27" i="16" s="1"/>
  <c r="O32" i="25"/>
  <c r="N32" i="25"/>
  <c r="U33" i="16" s="1"/>
  <c r="V33" i="16" s="1"/>
  <c r="O15" i="25"/>
  <c r="N15" i="25"/>
  <c r="U16" i="16" s="1"/>
  <c r="V16" i="16" s="1"/>
  <c r="V9" i="16"/>
  <c r="J73" i="13" s="1"/>
  <c r="V46" i="16"/>
  <c r="P15" i="30"/>
  <c r="F15" i="30"/>
  <c r="S68" i="16"/>
  <c r="Z44" i="30"/>
  <c r="S100" i="16"/>
  <c r="S108" i="16"/>
  <c r="S11" i="16"/>
  <c r="S20" i="16"/>
  <c r="S26" i="16"/>
  <c r="S28" i="16"/>
  <c r="S36" i="16"/>
  <c r="S44" i="16"/>
  <c r="S52" i="16"/>
  <c r="S67" i="16"/>
  <c r="P44" i="30"/>
  <c r="S75" i="16"/>
  <c r="S83" i="16"/>
  <c r="S91" i="16"/>
  <c r="S99" i="16"/>
  <c r="S107" i="16"/>
  <c r="S115" i="16"/>
  <c r="S123" i="16"/>
  <c r="S74" i="16"/>
  <c r="S82" i="16"/>
  <c r="S98" i="16"/>
  <c r="S114" i="16"/>
  <c r="S122" i="16"/>
  <c r="S14" i="16"/>
  <c r="S21" i="16"/>
  <c r="S23" i="16"/>
  <c r="S29" i="16"/>
  <c r="S31" i="16"/>
  <c r="S37" i="16"/>
  <c r="S39" i="16"/>
  <c r="S47" i="16"/>
  <c r="S53" i="16"/>
  <c r="S55" i="16"/>
  <c r="S63" i="16"/>
  <c r="F14" i="30"/>
  <c r="S109" i="16"/>
  <c r="S117" i="16"/>
  <c r="S104" i="16"/>
  <c r="S128" i="16"/>
  <c r="O10" i="24"/>
  <c r="M12" i="15"/>
  <c r="N12" i="15" s="1"/>
  <c r="O12" i="15" s="1"/>
  <c r="S15" i="16"/>
  <c r="S24" i="16"/>
  <c r="S32" i="16"/>
  <c r="S38" i="16"/>
  <c r="S40" i="16"/>
  <c r="S46" i="16"/>
  <c r="S48" i="16"/>
  <c r="S56" i="16"/>
  <c r="S64" i="16"/>
  <c r="P14" i="30"/>
  <c r="S71" i="16"/>
  <c r="S87" i="16"/>
  <c r="S95" i="16"/>
  <c r="S103" i="16"/>
  <c r="S111" i="16"/>
  <c r="S119" i="16"/>
  <c r="S127" i="16"/>
  <c r="S70" i="16"/>
  <c r="S86" i="16"/>
  <c r="S110" i="16"/>
  <c r="S118" i="16"/>
  <c r="S9" i="16"/>
  <c r="J72" i="13" s="1"/>
  <c r="S10" i="16"/>
  <c r="S19" i="16"/>
  <c r="S33" i="16"/>
  <c r="S35" i="16"/>
  <c r="S43" i="16"/>
  <c r="S51" i="16"/>
  <c r="S57" i="16"/>
  <c r="S59" i="16"/>
  <c r="S73" i="16"/>
  <c r="S105" i="16"/>
  <c r="S121" i="16"/>
  <c r="F44" i="30"/>
  <c r="S66" i="16"/>
  <c r="I44" i="30" s="1"/>
  <c r="S65" i="16"/>
  <c r="AC14" i="30" s="1"/>
  <c r="Z14" i="30"/>
  <c r="P13" i="30"/>
  <c r="O28" i="22"/>
  <c r="N28" i="22"/>
  <c r="L29" i="16" s="1"/>
  <c r="O52" i="22"/>
  <c r="N52" i="22"/>
  <c r="L53" i="16" s="1"/>
  <c r="M53" i="16" s="1"/>
  <c r="O60" i="22"/>
  <c r="N60" i="22"/>
  <c r="L61" i="16" s="1"/>
  <c r="M61" i="16" s="1"/>
  <c r="O35" i="22"/>
  <c r="N35" i="22"/>
  <c r="L36" i="16" s="1"/>
  <c r="M36" i="16" s="1"/>
  <c r="O39" i="22"/>
  <c r="N39" i="22"/>
  <c r="L40" i="16" s="1"/>
  <c r="M40" i="16" s="1"/>
  <c r="O43" i="22"/>
  <c r="N43" i="22"/>
  <c r="L44" i="16" s="1"/>
  <c r="O47" i="22"/>
  <c r="N47" i="22"/>
  <c r="L48" i="16" s="1"/>
  <c r="M48" i="16" s="1"/>
  <c r="O53" i="22"/>
  <c r="N53" i="22"/>
  <c r="L54" i="16" s="1"/>
  <c r="M54" i="16" s="1"/>
  <c r="O61" i="22"/>
  <c r="N61" i="22"/>
  <c r="L62" i="16" s="1"/>
  <c r="M62" i="16" s="1"/>
  <c r="O10" i="22"/>
  <c r="M10" i="15"/>
  <c r="N10" i="22"/>
  <c r="L11" i="16" s="1"/>
  <c r="M11" i="16" s="1"/>
  <c r="O14" i="22"/>
  <c r="N14" i="22"/>
  <c r="L15" i="16" s="1"/>
  <c r="M15" i="16" s="1"/>
  <c r="O19" i="22"/>
  <c r="N19" i="22"/>
  <c r="L20" i="16" s="1"/>
  <c r="O23" i="22"/>
  <c r="N23" i="22"/>
  <c r="L24" i="16" s="1"/>
  <c r="M24" i="16" s="1"/>
  <c r="O27" i="22"/>
  <c r="N27" i="22"/>
  <c r="L28" i="16" s="1"/>
  <c r="M28" i="16" s="1"/>
  <c r="O33" i="22"/>
  <c r="N33" i="22"/>
  <c r="L34" i="16" s="1"/>
  <c r="M34" i="16" s="1"/>
  <c r="O54" i="22"/>
  <c r="N54" i="22"/>
  <c r="L55" i="16" s="1"/>
  <c r="M55" i="16" s="1"/>
  <c r="O62" i="22"/>
  <c r="N62" i="22"/>
  <c r="L63" i="16" s="1"/>
  <c r="O38" i="22"/>
  <c r="N38" i="22"/>
  <c r="L39" i="16" s="1"/>
  <c r="M39" i="16" s="1"/>
  <c r="O46" i="22"/>
  <c r="N46" i="22"/>
  <c r="L47" i="16" s="1"/>
  <c r="M47" i="16" s="1"/>
  <c r="O51" i="22"/>
  <c r="N51" i="22"/>
  <c r="L52" i="16" s="1"/>
  <c r="M52" i="16" s="1"/>
  <c r="O59" i="22"/>
  <c r="N59" i="22"/>
  <c r="L60" i="16" s="1"/>
  <c r="M60" i="16" s="1"/>
  <c r="O11" i="22"/>
  <c r="N11" i="22"/>
  <c r="L12" i="16" s="1"/>
  <c r="M12" i="16" s="1"/>
  <c r="O16" i="22"/>
  <c r="N16" i="22"/>
  <c r="L17" i="16" s="1"/>
  <c r="M17" i="16" s="1"/>
  <c r="O20" i="22"/>
  <c r="N20" i="22"/>
  <c r="L21" i="16" s="1"/>
  <c r="M21" i="16" s="1"/>
  <c r="M29" i="16"/>
  <c r="M20" i="16"/>
  <c r="F13" i="30"/>
  <c r="O26" i="22"/>
  <c r="N26" i="22"/>
  <c r="L27" i="16" s="1"/>
  <c r="M27" i="16" s="1"/>
  <c r="O30" i="22"/>
  <c r="N30" i="22"/>
  <c r="L31" i="16" s="1"/>
  <c r="M31" i="16" s="1"/>
  <c r="O56" i="22"/>
  <c r="N56" i="22"/>
  <c r="L57" i="16" s="1"/>
  <c r="M57" i="16" s="1"/>
  <c r="O64" i="22"/>
  <c r="N64" i="22"/>
  <c r="L65" i="16" s="1"/>
  <c r="M65" i="16" s="1"/>
  <c r="O37" i="22"/>
  <c r="N37" i="22"/>
  <c r="L38" i="16" s="1"/>
  <c r="M38" i="16" s="1"/>
  <c r="O41" i="22"/>
  <c r="N41" i="22"/>
  <c r="L42" i="16" s="1"/>
  <c r="O45" i="22"/>
  <c r="N45" i="22"/>
  <c r="L46" i="16" s="1"/>
  <c r="M46" i="16" s="1"/>
  <c r="O49" i="22"/>
  <c r="N49" i="22"/>
  <c r="L50" i="16" s="1"/>
  <c r="M50" i="16" s="1"/>
  <c r="O57" i="22"/>
  <c r="N57" i="22"/>
  <c r="L58" i="16" s="1"/>
  <c r="M58" i="16" s="1"/>
  <c r="O12" i="22"/>
  <c r="N12" i="22"/>
  <c r="L13" i="16" s="1"/>
  <c r="M13" i="16" s="1"/>
  <c r="O17" i="22"/>
  <c r="N17" i="22"/>
  <c r="L18" i="16" s="1"/>
  <c r="M18" i="16" s="1"/>
  <c r="O21" i="22"/>
  <c r="N21" i="22"/>
  <c r="L22" i="16" s="1"/>
  <c r="M22" i="16" s="1"/>
  <c r="O25" i="22"/>
  <c r="N25" i="22"/>
  <c r="L26" i="16" s="1"/>
  <c r="M26" i="16" s="1"/>
  <c r="O29" i="22"/>
  <c r="N29" i="22"/>
  <c r="L30" i="16" s="1"/>
  <c r="M30" i="16" s="1"/>
  <c r="O50" i="22"/>
  <c r="N50" i="22"/>
  <c r="L51" i="16" s="1"/>
  <c r="M51" i="16" s="1"/>
  <c r="O58" i="22"/>
  <c r="N58" i="22"/>
  <c r="L59" i="16" s="1"/>
  <c r="M59" i="16" s="1"/>
  <c r="O36" i="22"/>
  <c r="N36" i="22"/>
  <c r="L37" i="16" s="1"/>
  <c r="M37" i="16" s="1"/>
  <c r="O40" i="22"/>
  <c r="N40" i="22"/>
  <c r="L41" i="16" s="1"/>
  <c r="M41" i="16" s="1"/>
  <c r="O44" i="22"/>
  <c r="N44" i="22"/>
  <c r="L45" i="16" s="1"/>
  <c r="M45" i="16" s="1"/>
  <c r="O48" i="22"/>
  <c r="N48" i="22"/>
  <c r="L49" i="16" s="1"/>
  <c r="M49" i="16" s="1"/>
  <c r="O55" i="22"/>
  <c r="N55" i="22"/>
  <c r="L56" i="16" s="1"/>
  <c r="M56" i="16" s="1"/>
  <c r="O63" i="22"/>
  <c r="N63" i="22"/>
  <c r="L64" i="16" s="1"/>
  <c r="O9" i="22"/>
  <c r="N9" i="22"/>
  <c r="L10" i="16" s="1"/>
  <c r="M10" i="16" s="1"/>
  <c r="O13" i="22"/>
  <c r="N13" i="22"/>
  <c r="L14" i="16" s="1"/>
  <c r="M14" i="16" s="1"/>
  <c r="O18" i="22"/>
  <c r="N18" i="22"/>
  <c r="L19" i="16" s="1"/>
  <c r="M19" i="16" s="1"/>
  <c r="O22" i="22"/>
  <c r="N22" i="22"/>
  <c r="L23" i="16" s="1"/>
  <c r="M23" i="16" s="1"/>
  <c r="Z13" i="30"/>
  <c r="N58" i="23"/>
  <c r="O59" i="16" s="1"/>
  <c r="P59" i="16" s="1"/>
  <c r="O58" i="23"/>
  <c r="N53" i="23"/>
  <c r="O54" i="16" s="1"/>
  <c r="P54" i="16" s="1"/>
  <c r="O53" i="23"/>
  <c r="N59" i="23"/>
  <c r="O60" i="16" s="1"/>
  <c r="P60" i="16" s="1"/>
  <c r="O59" i="23"/>
  <c r="N63" i="23"/>
  <c r="O64" i="16" s="1"/>
  <c r="O63" i="23"/>
  <c r="N54" i="23"/>
  <c r="O55" i="16" s="1"/>
  <c r="P55" i="16" s="1"/>
  <c r="O54" i="23"/>
  <c r="N62" i="23"/>
  <c r="O63" i="16" s="1"/>
  <c r="O62" i="23"/>
  <c r="N50" i="23"/>
  <c r="O51" i="16" s="1"/>
  <c r="P51" i="16" s="1"/>
  <c r="O50" i="23"/>
  <c r="N60" i="23"/>
  <c r="O61" i="16" s="1"/>
  <c r="P61" i="16" s="1"/>
  <c r="O60" i="23"/>
  <c r="N64" i="23"/>
  <c r="O65" i="16" s="1"/>
  <c r="O64" i="23"/>
  <c r="N55" i="23"/>
  <c r="O56" i="16" s="1"/>
  <c r="P56" i="16" s="1"/>
  <c r="O55" i="23"/>
  <c r="N51" i="23"/>
  <c r="O52" i="16" s="1"/>
  <c r="P52" i="16" s="1"/>
  <c r="O51" i="23"/>
  <c r="N57" i="23"/>
  <c r="O58" i="16" s="1"/>
  <c r="P58" i="16" s="1"/>
  <c r="O57" i="23"/>
  <c r="N61" i="23"/>
  <c r="O62" i="16" s="1"/>
  <c r="P62" i="16" s="1"/>
  <c r="O61" i="23"/>
  <c r="N52" i="23"/>
  <c r="O53" i="16" s="1"/>
  <c r="P53" i="16" s="1"/>
  <c r="O52" i="23"/>
  <c r="N56" i="23"/>
  <c r="O57" i="16" s="1"/>
  <c r="P57" i="16" s="1"/>
  <c r="O56" i="23"/>
  <c r="G70" i="13"/>
  <c r="CE206" i="16"/>
  <c r="CB129" i="16"/>
  <c r="CE166" i="16"/>
  <c r="CB164" i="16"/>
  <c r="CB86" i="16"/>
  <c r="CB96" i="16"/>
  <c r="CB146" i="16"/>
  <c r="CB208" i="16"/>
  <c r="CB204" i="16"/>
  <c r="CB152" i="16"/>
  <c r="CB201" i="16"/>
  <c r="CD201" i="16"/>
  <c r="CD196" i="16"/>
  <c r="CD132" i="16"/>
  <c r="CG71" i="16"/>
  <c r="CB132" i="16"/>
  <c r="CE150" i="16"/>
  <c r="CG150" i="16"/>
  <c r="CD86" i="16"/>
  <c r="CD202" i="16"/>
  <c r="CB168" i="16"/>
  <c r="CG174" i="16"/>
  <c r="S28" i="27"/>
  <c r="T28" i="27" s="1"/>
  <c r="U29" i="27"/>
  <c r="V29" i="27"/>
  <c r="S27" i="27"/>
  <c r="BE55" i="16"/>
  <c r="BG55" i="16" s="1"/>
  <c r="CD55" i="16" s="1"/>
  <c r="BS55" i="16"/>
  <c r="BE35" i="16"/>
  <c r="BG35" i="16" s="1"/>
  <c r="CD35" i="16" s="1"/>
  <c r="BS35" i="16"/>
  <c r="BE20" i="16"/>
  <c r="BG20" i="16" s="1"/>
  <c r="CD20" i="16" s="1"/>
  <c r="BS20" i="16"/>
  <c r="BE12" i="16"/>
  <c r="BG12" i="16" s="1"/>
  <c r="BS12" i="16"/>
  <c r="BE11" i="16"/>
  <c r="BG11" i="16" s="1"/>
  <c r="BS11" i="16"/>
  <c r="BE41" i="16"/>
  <c r="BG41" i="16" s="1"/>
  <c r="CD41" i="16" s="1"/>
  <c r="BS41" i="16"/>
  <c r="BE22" i="16"/>
  <c r="BG22" i="16" s="1"/>
  <c r="CD22" i="16" s="1"/>
  <c r="BS22" i="16"/>
  <c r="BE53" i="16"/>
  <c r="BG53" i="16" s="1"/>
  <c r="CD53" i="16" s="1"/>
  <c r="BS53" i="16"/>
  <c r="BE21" i="16"/>
  <c r="BG21" i="16" s="1"/>
  <c r="CD21" i="16" s="1"/>
  <c r="BS21" i="16"/>
  <c r="BE42" i="16"/>
  <c r="BG42" i="16" s="1"/>
  <c r="I49" i="30" s="1"/>
  <c r="BS42" i="16"/>
  <c r="BE19" i="16"/>
  <c r="BG19" i="16" s="1"/>
  <c r="CD19" i="16" s="1"/>
  <c r="BS19" i="16"/>
  <c r="BE32" i="16"/>
  <c r="BG32" i="16" s="1"/>
  <c r="CD32" i="16" s="1"/>
  <c r="BS32" i="16"/>
  <c r="BE28" i="16"/>
  <c r="BG28" i="16" s="1"/>
  <c r="CD28" i="16" s="1"/>
  <c r="BS28" i="16"/>
  <c r="BE10" i="16"/>
  <c r="BG10" i="16" s="1"/>
  <c r="BS10" i="16"/>
  <c r="BE50" i="16"/>
  <c r="BG50" i="16" s="1"/>
  <c r="CD50" i="16" s="1"/>
  <c r="BS50" i="16"/>
  <c r="BE37" i="16"/>
  <c r="BG37" i="16" s="1"/>
  <c r="BS37" i="16"/>
  <c r="BE31" i="16"/>
  <c r="BG31" i="16" s="1"/>
  <c r="BS31" i="16"/>
  <c r="BE54" i="16"/>
  <c r="BG54" i="16" s="1"/>
  <c r="BS54" i="16"/>
  <c r="BE34" i="16"/>
  <c r="BG34" i="16" s="1"/>
  <c r="BS34" i="16"/>
  <c r="BE29" i="16"/>
  <c r="BG29" i="16" s="1"/>
  <c r="BS29" i="16"/>
  <c r="BE17" i="16"/>
  <c r="BG17" i="16" s="1"/>
  <c r="BS17" i="16"/>
  <c r="BE27" i="16"/>
  <c r="BG27" i="16" s="1"/>
  <c r="BS27" i="16"/>
  <c r="BE52" i="16"/>
  <c r="BG52" i="16" s="1"/>
  <c r="CD52" i="16" s="1"/>
  <c r="BS52" i="16"/>
  <c r="BE46" i="16"/>
  <c r="BG46" i="16" s="1"/>
  <c r="CD46" i="16" s="1"/>
  <c r="BS46" i="16"/>
  <c r="BE15" i="16"/>
  <c r="BG15" i="16" s="1"/>
  <c r="BS15" i="16"/>
  <c r="BE39" i="16"/>
  <c r="BG39" i="16" s="1"/>
  <c r="BS39" i="16"/>
  <c r="BE16" i="16"/>
  <c r="BG16" i="16" s="1"/>
  <c r="CD16" i="16" s="1"/>
  <c r="BS16" i="16"/>
  <c r="BE56" i="16"/>
  <c r="BG56" i="16" s="1"/>
  <c r="BS56" i="16"/>
  <c r="BE24" i="16"/>
  <c r="BG24" i="16" s="1"/>
  <c r="CD24" i="16" s="1"/>
  <c r="BS24" i="16"/>
  <c r="BE43" i="16"/>
  <c r="BG43" i="16" s="1"/>
  <c r="CD43" i="16" s="1"/>
  <c r="BS43" i="16"/>
  <c r="BE57" i="16"/>
  <c r="BG57" i="16" s="1"/>
  <c r="CD57" i="16" s="1"/>
  <c r="BS57" i="16"/>
  <c r="BE25" i="16"/>
  <c r="BG25" i="16" s="1"/>
  <c r="CD25" i="16" s="1"/>
  <c r="BS25" i="16"/>
  <c r="BE26" i="16"/>
  <c r="BG26" i="16" s="1"/>
  <c r="CD26" i="16" s="1"/>
  <c r="BS26" i="16"/>
  <c r="BE36" i="16"/>
  <c r="BG36" i="16" s="1"/>
  <c r="BS36" i="16"/>
  <c r="BE38" i="16"/>
  <c r="BG38" i="16" s="1"/>
  <c r="BS38" i="16"/>
  <c r="BE13" i="16"/>
  <c r="BG13" i="16" s="1"/>
  <c r="BS13" i="16"/>
  <c r="BE14" i="16"/>
  <c r="BG14" i="16" s="1"/>
  <c r="BS14" i="16"/>
  <c r="BE18" i="16"/>
  <c r="BG18" i="16" s="1"/>
  <c r="BS18" i="16"/>
  <c r="BE33" i="16"/>
  <c r="BG33" i="16" s="1"/>
  <c r="BS33" i="16"/>
  <c r="BE60" i="16"/>
  <c r="BG60" i="16" s="1"/>
  <c r="CD60" i="16" s="1"/>
  <c r="BS60" i="16"/>
  <c r="BE61" i="16"/>
  <c r="BG61" i="16" s="1"/>
  <c r="CD61" i="16" s="1"/>
  <c r="BS61" i="16"/>
  <c r="BE63" i="16"/>
  <c r="BG63" i="16" s="1"/>
  <c r="BS63" i="16"/>
  <c r="BE65" i="16"/>
  <c r="BG65" i="16" s="1"/>
  <c r="BS65" i="16"/>
  <c r="BE62" i="16"/>
  <c r="BG62" i="16" s="1"/>
  <c r="CD62" i="16" s="1"/>
  <c r="BS62" i="16"/>
  <c r="BE64" i="16"/>
  <c r="BG64" i="16" s="1"/>
  <c r="CD64" i="16" s="1"/>
  <c r="BS64" i="16"/>
  <c r="BE59" i="16"/>
  <c r="BG59" i="16" s="1"/>
  <c r="CD59" i="16" s="1"/>
  <c r="BS59" i="16"/>
  <c r="BE58" i="16"/>
  <c r="BG58" i="16" s="1"/>
  <c r="CD58" i="16" s="1"/>
  <c r="BS58" i="16"/>
  <c r="BE51" i="16"/>
  <c r="BG51" i="16" s="1"/>
  <c r="CD51" i="16" s="1"/>
  <c r="BS51" i="16"/>
  <c r="BE48" i="16"/>
  <c r="BG48" i="16" s="1"/>
  <c r="BS48" i="16"/>
  <c r="BE47" i="16"/>
  <c r="BG47" i="16" s="1"/>
  <c r="CD47" i="16" s="1"/>
  <c r="BS47" i="16"/>
  <c r="BE49" i="16"/>
  <c r="BG49" i="16" s="1"/>
  <c r="BS49" i="16"/>
  <c r="BE44" i="16"/>
  <c r="BG44" i="16" s="1"/>
  <c r="BS44" i="16"/>
  <c r="BE45" i="16"/>
  <c r="BG45" i="16" s="1"/>
  <c r="BS45" i="16"/>
  <c r="BE40" i="16"/>
  <c r="BG40" i="16" s="1"/>
  <c r="CD40" i="16" s="1"/>
  <c r="BS40" i="16"/>
  <c r="BE30" i="16"/>
  <c r="BG30" i="16" s="1"/>
  <c r="BS30" i="16"/>
  <c r="BE23" i="16"/>
  <c r="BG23" i="16" s="1"/>
  <c r="CD23" i="16" s="1"/>
  <c r="BS23" i="16"/>
  <c r="M11" i="15"/>
  <c r="N11" i="15" s="1"/>
  <c r="N10" i="23"/>
  <c r="O11" i="16" s="1"/>
  <c r="P11" i="16" s="1"/>
  <c r="N12" i="23"/>
  <c r="O13" i="16" s="1"/>
  <c r="P13" i="16" s="1"/>
  <c r="N14" i="23"/>
  <c r="O15" i="16" s="1"/>
  <c r="P15" i="16" s="1"/>
  <c r="N17" i="23"/>
  <c r="O18" i="16" s="1"/>
  <c r="P18" i="16" s="1"/>
  <c r="N19" i="23"/>
  <c r="O20" i="16" s="1"/>
  <c r="P20" i="16" s="1"/>
  <c r="N21" i="23"/>
  <c r="O22" i="16" s="1"/>
  <c r="P22" i="16" s="1"/>
  <c r="N24" i="23"/>
  <c r="O25" i="16" s="1"/>
  <c r="P25" i="16" s="1"/>
  <c r="N28" i="23"/>
  <c r="N25" i="23"/>
  <c r="O26" i="16" s="1"/>
  <c r="P26" i="16" s="1"/>
  <c r="N8" i="23"/>
  <c r="O9" i="16" s="1"/>
  <c r="H70" i="13" s="1"/>
  <c r="N31" i="23"/>
  <c r="O32" i="16" s="1"/>
  <c r="P32" i="16" s="1"/>
  <c r="N33" i="23"/>
  <c r="O34" i="16" s="1"/>
  <c r="P34" i="16" s="1"/>
  <c r="N23" i="23"/>
  <c r="O24" i="16" s="1"/>
  <c r="P24" i="16" s="1"/>
  <c r="N35" i="23"/>
  <c r="N9" i="23"/>
  <c r="O10" i="16" s="1"/>
  <c r="P10" i="16" s="1"/>
  <c r="N11" i="23"/>
  <c r="O12" i="16" s="1"/>
  <c r="P12" i="16" s="1"/>
  <c r="N13" i="23"/>
  <c r="O14" i="16" s="1"/>
  <c r="P14" i="16" s="1"/>
  <c r="N16" i="23"/>
  <c r="O17" i="16" s="1"/>
  <c r="P17" i="16" s="1"/>
  <c r="N18" i="23"/>
  <c r="O19" i="16" s="1"/>
  <c r="P19" i="16" s="1"/>
  <c r="N20" i="23"/>
  <c r="N41" i="23"/>
  <c r="O42" i="16" s="1"/>
  <c r="N26" i="23"/>
  <c r="N15" i="23"/>
  <c r="O16" i="16" s="1"/>
  <c r="P16" i="16" s="1"/>
  <c r="N30" i="23"/>
  <c r="N32" i="23"/>
  <c r="O33" i="16" s="1"/>
  <c r="P33" i="16" s="1"/>
  <c r="N34" i="23"/>
  <c r="O35" i="16" s="1"/>
  <c r="P35" i="16" s="1"/>
  <c r="N36" i="23"/>
  <c r="O37" i="16" s="1"/>
  <c r="P37" i="16" s="1"/>
  <c r="N38" i="23"/>
  <c r="O39" i="16" s="1"/>
  <c r="P39" i="16" s="1"/>
  <c r="N27" i="23"/>
  <c r="O28" i="16" s="1"/>
  <c r="P28" i="16" s="1"/>
  <c r="N37" i="23"/>
  <c r="O38" i="16" s="1"/>
  <c r="P38" i="16" s="1"/>
  <c r="BA130" i="16"/>
  <c r="N49" i="23"/>
  <c r="O50" i="16" s="1"/>
  <c r="P50" i="16" s="1"/>
  <c r="N45" i="23"/>
  <c r="O46" i="16" s="1"/>
  <c r="P46" i="16" s="1"/>
  <c r="N42" i="23"/>
  <c r="O43" i="16" s="1"/>
  <c r="N40" i="23"/>
  <c r="O41" i="16" s="1"/>
  <c r="P41" i="16" s="1"/>
  <c r="N48" i="23"/>
  <c r="N47" i="23"/>
  <c r="O48" i="16" s="1"/>
  <c r="P48" i="16" s="1"/>
  <c r="N46" i="23"/>
  <c r="O47" i="16" s="1"/>
  <c r="P47" i="16" s="1"/>
  <c r="N44" i="23"/>
  <c r="O45" i="16" s="1"/>
  <c r="P45" i="16" s="1"/>
  <c r="N43" i="23"/>
  <c r="N39" i="23"/>
  <c r="O40" i="16" s="1"/>
  <c r="P40" i="16" s="1"/>
  <c r="N29" i="23"/>
  <c r="N22" i="23"/>
  <c r="O23" i="16" s="1"/>
  <c r="P23" i="16" s="1"/>
  <c r="N41" i="10"/>
  <c r="AY42" i="16" s="1"/>
  <c r="M23" i="15"/>
  <c r="N23" i="15" s="1"/>
  <c r="O23" i="15" s="1"/>
  <c r="N10" i="10"/>
  <c r="AY11" i="16" s="1"/>
  <c r="AZ11" i="16" s="1"/>
  <c r="N34" i="10"/>
  <c r="AY35" i="16" s="1"/>
  <c r="AZ35" i="16" s="1"/>
  <c r="N27" i="10"/>
  <c r="AY28" i="16" s="1"/>
  <c r="AZ28" i="16" s="1"/>
  <c r="N20" i="10"/>
  <c r="AY21" i="16" s="1"/>
  <c r="AZ21" i="16" s="1"/>
  <c r="N15" i="10"/>
  <c r="AY16" i="16" s="1"/>
  <c r="AZ16" i="16" s="1"/>
  <c r="N30" i="10"/>
  <c r="AY31" i="16" s="1"/>
  <c r="AZ31" i="16" s="1"/>
  <c r="N23" i="10"/>
  <c r="AY24" i="16" s="1"/>
  <c r="AZ24" i="16" s="1"/>
  <c r="N16" i="10"/>
  <c r="AY17" i="16" s="1"/>
  <c r="AZ17" i="16" s="1"/>
  <c r="N8" i="10"/>
  <c r="AY9" i="16" s="1"/>
  <c r="H84" i="13" s="1"/>
  <c r="N26" i="10"/>
  <c r="AY27" i="16" s="1"/>
  <c r="AZ27" i="16" s="1"/>
  <c r="N19" i="10"/>
  <c r="AY20" i="16" s="1"/>
  <c r="AZ20" i="16" s="1"/>
  <c r="N12" i="10"/>
  <c r="AY13" i="16" s="1"/>
  <c r="AZ13" i="16" s="1"/>
  <c r="N37" i="10"/>
  <c r="AY38" i="16" s="1"/>
  <c r="AZ38" i="16" s="1"/>
  <c r="N11" i="10"/>
  <c r="AY12" i="16" s="1"/>
  <c r="AZ12" i="16" s="1"/>
  <c r="N33" i="10"/>
  <c r="AY34" i="16" s="1"/>
  <c r="AZ34" i="16" s="1"/>
  <c r="N9" i="10"/>
  <c r="AY10" i="16" s="1"/>
  <c r="AZ10" i="16" s="1"/>
  <c r="N18" i="10"/>
  <c r="AY19" i="16" s="1"/>
  <c r="AZ19" i="16" s="1"/>
  <c r="N40" i="10"/>
  <c r="AY41" i="16" s="1"/>
  <c r="AZ41" i="16" s="1"/>
  <c r="N13" i="10"/>
  <c r="AY14" i="16" s="1"/>
  <c r="AZ14" i="16" s="1"/>
  <c r="N38" i="10"/>
  <c r="AY39" i="16" s="1"/>
  <c r="AZ39" i="16" s="1"/>
  <c r="N14" i="10"/>
  <c r="AY15" i="16" s="1"/>
  <c r="AZ15" i="16" s="1"/>
  <c r="N32" i="10"/>
  <c r="AY33" i="16" s="1"/>
  <c r="AZ33" i="16" s="1"/>
  <c r="N25" i="10"/>
  <c r="AY26" i="16" s="1"/>
  <c r="AZ26" i="16" s="1"/>
  <c r="N36" i="10"/>
  <c r="AY37" i="16" s="1"/>
  <c r="AZ37" i="16" s="1"/>
  <c r="N35" i="10"/>
  <c r="AY36" i="16" s="1"/>
  <c r="AZ36" i="16" s="1"/>
  <c r="N28" i="10"/>
  <c r="AY29" i="16" s="1"/>
  <c r="AZ29" i="16" s="1"/>
  <c r="N21" i="10"/>
  <c r="AY22" i="16" s="1"/>
  <c r="AZ22" i="16" s="1"/>
  <c r="N31" i="10"/>
  <c r="AY32" i="16" s="1"/>
  <c r="AZ32" i="16" s="1"/>
  <c r="N24" i="10"/>
  <c r="N17" i="10"/>
  <c r="AY18" i="16" s="1"/>
  <c r="AZ18" i="16" s="1"/>
  <c r="N49" i="10"/>
  <c r="AY50" i="16" s="1"/>
  <c r="AZ50" i="16" s="1"/>
  <c r="N42" i="10"/>
  <c r="AY43" i="16" s="1"/>
  <c r="N45" i="10"/>
  <c r="AY46" i="16" s="1"/>
  <c r="AZ46" i="16" s="1"/>
  <c r="N47" i="10"/>
  <c r="AY48" i="16" s="1"/>
  <c r="AZ48" i="16" s="1"/>
  <c r="N46" i="10"/>
  <c r="AY47" i="16" s="1"/>
  <c r="AZ47" i="16" s="1"/>
  <c r="N48" i="10"/>
  <c r="AY49" i="16" s="1"/>
  <c r="AZ49" i="16" s="1"/>
  <c r="N44" i="10"/>
  <c r="AY45" i="16" s="1"/>
  <c r="AZ45" i="16" s="1"/>
  <c r="N43" i="10"/>
  <c r="AY44" i="16" s="1"/>
  <c r="N39" i="10"/>
  <c r="AY40" i="16" s="1"/>
  <c r="AZ40" i="16" s="1"/>
  <c r="N29" i="10"/>
  <c r="AY30" i="16" s="1"/>
  <c r="AZ30" i="16" s="1"/>
  <c r="N22" i="10"/>
  <c r="AY23" i="16" s="1"/>
  <c r="AZ23" i="16" s="1"/>
  <c r="CE71" i="16"/>
  <c r="CB202" i="16"/>
  <c r="CE174" i="16"/>
  <c r="CB44" i="16"/>
  <c r="CD179" i="16"/>
  <c r="CB179" i="16"/>
  <c r="CG189" i="16"/>
  <c r="CE189" i="16"/>
  <c r="CD71" i="16"/>
  <c r="CB71" i="16"/>
  <c r="CD177" i="16"/>
  <c r="CB177" i="16"/>
  <c r="CD159" i="16"/>
  <c r="CB159" i="16"/>
  <c r="CG197" i="16"/>
  <c r="CE197" i="16"/>
  <c r="CG173" i="16"/>
  <c r="CE173" i="16"/>
  <c r="CG165" i="16"/>
  <c r="CE165" i="16"/>
  <c r="CG186" i="16"/>
  <c r="CE186" i="16"/>
  <c r="CG136" i="16"/>
  <c r="CE136" i="16"/>
  <c r="CG126" i="16"/>
  <c r="CE126" i="16"/>
  <c r="BY200" i="16"/>
  <c r="BY130" i="16"/>
  <c r="CD173" i="16"/>
  <c r="CB173" i="16"/>
  <c r="CD172" i="16"/>
  <c r="CB172" i="16"/>
  <c r="CD106" i="16"/>
  <c r="CB106" i="16"/>
  <c r="CD73" i="16"/>
  <c r="CB73" i="16"/>
  <c r="CD175" i="16"/>
  <c r="CB175" i="16"/>
  <c r="CD98" i="16"/>
  <c r="CB98" i="16"/>
  <c r="CD197" i="16"/>
  <c r="CB197" i="16"/>
  <c r="CD104" i="16"/>
  <c r="CB104" i="16"/>
  <c r="CG140" i="16"/>
  <c r="CE140" i="16"/>
  <c r="CG137" i="16"/>
  <c r="CE137" i="16"/>
  <c r="CG83" i="16"/>
  <c r="CE83" i="16"/>
  <c r="CG164" i="16"/>
  <c r="CE164" i="16"/>
  <c r="CG163" i="16"/>
  <c r="CE163" i="16"/>
  <c r="CG147" i="16"/>
  <c r="CE147" i="16"/>
  <c r="CG103" i="16"/>
  <c r="CE103" i="16"/>
  <c r="CG160" i="16"/>
  <c r="CE160" i="16"/>
  <c r="CG144" i="16"/>
  <c r="CE144" i="16"/>
  <c r="CG88" i="16"/>
  <c r="CE88" i="16"/>
  <c r="CG90" i="16"/>
  <c r="CE90" i="16"/>
  <c r="CG84" i="16"/>
  <c r="CE84" i="16"/>
  <c r="CD155" i="16"/>
  <c r="CB155" i="16"/>
  <c r="CD113" i="16"/>
  <c r="CB113" i="16"/>
  <c r="CD198" i="16"/>
  <c r="CB198" i="16"/>
  <c r="CD81" i="16"/>
  <c r="CB81" i="16"/>
  <c r="CD185" i="16"/>
  <c r="CB185" i="16"/>
  <c r="CG72" i="16"/>
  <c r="CE72" i="16"/>
  <c r="CG191" i="16"/>
  <c r="CE191" i="16"/>
  <c r="CG96" i="16"/>
  <c r="CE96" i="16"/>
  <c r="CG110" i="16"/>
  <c r="CE110" i="16"/>
  <c r="CG205" i="16"/>
  <c r="CE205" i="16"/>
  <c r="CG92" i="16"/>
  <c r="CE92" i="16"/>
  <c r="CG198" i="16"/>
  <c r="CE198" i="16"/>
  <c r="CD101" i="16"/>
  <c r="CB101" i="16"/>
  <c r="CD74" i="16"/>
  <c r="CB74" i="16"/>
  <c r="CD186" i="16"/>
  <c r="CB186" i="16"/>
  <c r="CD154" i="16"/>
  <c r="CB154" i="16"/>
  <c r="CD138" i="16"/>
  <c r="CB138" i="16"/>
  <c r="CD112" i="16"/>
  <c r="CB112" i="16"/>
  <c r="BY136" i="16"/>
  <c r="CB57" i="16"/>
  <c r="CG93" i="16"/>
  <c r="CE93" i="16"/>
  <c r="CD111" i="16"/>
  <c r="CB111" i="16"/>
  <c r="BL194" i="16"/>
  <c r="CG199" i="16"/>
  <c r="CE199" i="16"/>
  <c r="CD69" i="16"/>
  <c r="CB69" i="16"/>
  <c r="CD163" i="16"/>
  <c r="CB163" i="16"/>
  <c r="CG167" i="16"/>
  <c r="CE167" i="16"/>
  <c r="CD169" i="16"/>
  <c r="CB169" i="16"/>
  <c r="CD133" i="16"/>
  <c r="CB133" i="16"/>
  <c r="CG179" i="16"/>
  <c r="CE179" i="16"/>
  <c r="CG171" i="16"/>
  <c r="CE171" i="16"/>
  <c r="CG194" i="16"/>
  <c r="CE194" i="16"/>
  <c r="CG184" i="16"/>
  <c r="CE184" i="16"/>
  <c r="CG132" i="16"/>
  <c r="CE132" i="16"/>
  <c r="CG124" i="16"/>
  <c r="CE124" i="16"/>
  <c r="CD68" i="16"/>
  <c r="CB68" i="16"/>
  <c r="CD148" i="16"/>
  <c r="CB148" i="16"/>
  <c r="CD102" i="16"/>
  <c r="CB102" i="16"/>
  <c r="CD139" i="16"/>
  <c r="CB139" i="16"/>
  <c r="CD91" i="16"/>
  <c r="CB91" i="16"/>
  <c r="CD178" i="16"/>
  <c r="CB178" i="16"/>
  <c r="CD82" i="16"/>
  <c r="CB82" i="16"/>
  <c r="CB19" i="16"/>
  <c r="CG118" i="16"/>
  <c r="CE118" i="16"/>
  <c r="CG74" i="16"/>
  <c r="CE74" i="16"/>
  <c r="CG180" i="16"/>
  <c r="CE180" i="16"/>
  <c r="CG70" i="16"/>
  <c r="CE70" i="16"/>
  <c r="CG159" i="16"/>
  <c r="CE159" i="16"/>
  <c r="CE143" i="16"/>
  <c r="CE98" i="16"/>
  <c r="CG100" i="16"/>
  <c r="CE100" i="16"/>
  <c r="CG156" i="16"/>
  <c r="CE156" i="16"/>
  <c r="CG120" i="16"/>
  <c r="CE120" i="16"/>
  <c r="CG80" i="16"/>
  <c r="CE80" i="16"/>
  <c r="CD92" i="16"/>
  <c r="CB92" i="16"/>
  <c r="CD151" i="16"/>
  <c r="CB151" i="16"/>
  <c r="CD90" i="16"/>
  <c r="CB90" i="16"/>
  <c r="CB119" i="16"/>
  <c r="CD56" i="16"/>
  <c r="CD153" i="16"/>
  <c r="CB153" i="16"/>
  <c r="CG82" i="16"/>
  <c r="CE82" i="16"/>
  <c r="CG195" i="16"/>
  <c r="CE195" i="16"/>
  <c r="CG81" i="16"/>
  <c r="CE81" i="16"/>
  <c r="CG107" i="16"/>
  <c r="CE107" i="16"/>
  <c r="CG129" i="16"/>
  <c r="CE129" i="16"/>
  <c r="CG69" i="16"/>
  <c r="CE69" i="16"/>
  <c r="CD11" i="16"/>
  <c r="CB11" i="16"/>
  <c r="CD72" i="16"/>
  <c r="CB72" i="16"/>
  <c r="CG133" i="16"/>
  <c r="CE133" i="16"/>
  <c r="CD176" i="16"/>
  <c r="CB176" i="16"/>
  <c r="CG170" i="16"/>
  <c r="CE170" i="16"/>
  <c r="CD167" i="16"/>
  <c r="CB167" i="16"/>
  <c r="CE201" i="16"/>
  <c r="CD162" i="16"/>
  <c r="CB162" i="16"/>
  <c r="CD182" i="16"/>
  <c r="CB182" i="16"/>
  <c r="CD150" i="16"/>
  <c r="CB150" i="16"/>
  <c r="CD93" i="16"/>
  <c r="CB93" i="16"/>
  <c r="CB65" i="16"/>
  <c r="CG89" i="16"/>
  <c r="CE89" i="16"/>
  <c r="CD80" i="16"/>
  <c r="CB80" i="16"/>
  <c r="CB26" i="16"/>
  <c r="BY17" i="16"/>
  <c r="CG128" i="16"/>
  <c r="CE128" i="16"/>
  <c r="CD192" i="16"/>
  <c r="CB192" i="16"/>
  <c r="CD165" i="16"/>
  <c r="CB165" i="16"/>
  <c r="CB59" i="16"/>
  <c r="CG177" i="16"/>
  <c r="CE177" i="16"/>
  <c r="CG169" i="16"/>
  <c r="CE169" i="16"/>
  <c r="CG193" i="16"/>
  <c r="CE193" i="16"/>
  <c r="CG142" i="16"/>
  <c r="CE142" i="16"/>
  <c r="CG130" i="16"/>
  <c r="CE130" i="16"/>
  <c r="CE122" i="16"/>
  <c r="CD203" i="16"/>
  <c r="CB203" i="16"/>
  <c r="CD144" i="16"/>
  <c r="CB144" i="16"/>
  <c r="CD95" i="16"/>
  <c r="CB95" i="16"/>
  <c r="CD27" i="16"/>
  <c r="CB27" i="16"/>
  <c r="CD127" i="16"/>
  <c r="CB127" i="16"/>
  <c r="CD87" i="16"/>
  <c r="CB87" i="16"/>
  <c r="CD170" i="16"/>
  <c r="CB170" i="16"/>
  <c r="CB60" i="16"/>
  <c r="CG99" i="16"/>
  <c r="CE99" i="16"/>
  <c r="CG66" i="16"/>
  <c r="CE66" i="16"/>
  <c r="CG176" i="16"/>
  <c r="CE176" i="16"/>
  <c r="CG162" i="16"/>
  <c r="CG155" i="16"/>
  <c r="CE155" i="16"/>
  <c r="CG114" i="16"/>
  <c r="CE114" i="16"/>
  <c r="CG95" i="16"/>
  <c r="CE95" i="16"/>
  <c r="CG196" i="16"/>
  <c r="CE196" i="16"/>
  <c r="CG152" i="16"/>
  <c r="CE152" i="16"/>
  <c r="CG104" i="16"/>
  <c r="CE104" i="16"/>
  <c r="CG76" i="16"/>
  <c r="CE76" i="16"/>
  <c r="CG102" i="16"/>
  <c r="CE102" i="16"/>
  <c r="CG187" i="16"/>
  <c r="CE187" i="16"/>
  <c r="CD205" i="16"/>
  <c r="CB205" i="16"/>
  <c r="CD147" i="16"/>
  <c r="CB147" i="16"/>
  <c r="CD79" i="16"/>
  <c r="CB79" i="16"/>
  <c r="CD108" i="16"/>
  <c r="CB108" i="16"/>
  <c r="CD12" i="16"/>
  <c r="CB12" i="16"/>
  <c r="CD88" i="16"/>
  <c r="CB88" i="16"/>
  <c r="CG134" i="16"/>
  <c r="CE134" i="16"/>
  <c r="CG161" i="16"/>
  <c r="CE161" i="16"/>
  <c r="CG106" i="16"/>
  <c r="CE106" i="16"/>
  <c r="CG125" i="16"/>
  <c r="CE125" i="16"/>
  <c r="CG73" i="16"/>
  <c r="CE73" i="16"/>
  <c r="CG117" i="16"/>
  <c r="CE117" i="16"/>
  <c r="CG158" i="16"/>
  <c r="CE158" i="16"/>
  <c r="CD187" i="16"/>
  <c r="CB187" i="16"/>
  <c r="CD143" i="16"/>
  <c r="CB143" i="16"/>
  <c r="CD109" i="16"/>
  <c r="CB109" i="16"/>
  <c r="CD171" i="16"/>
  <c r="CB171" i="16"/>
  <c r="CD166" i="16"/>
  <c r="CB166" i="16"/>
  <c r="CD123" i="16"/>
  <c r="CB123" i="16"/>
  <c r="CD89" i="16"/>
  <c r="CB89" i="16"/>
  <c r="CD10" i="16"/>
  <c r="CB10" i="16"/>
  <c r="CG85" i="16"/>
  <c r="CE85" i="16"/>
  <c r="CG203" i="16"/>
  <c r="CE203" i="16"/>
  <c r="CB21" i="16"/>
  <c r="CG175" i="16"/>
  <c r="CE175" i="16"/>
  <c r="CE138" i="16"/>
  <c r="CG157" i="16"/>
  <c r="CE157" i="16"/>
  <c r="BY142" i="16"/>
  <c r="CD161" i="16"/>
  <c r="CB161" i="16"/>
  <c r="CD180" i="16"/>
  <c r="CB180" i="16"/>
  <c r="CD136" i="16"/>
  <c r="CB136" i="16"/>
  <c r="CD77" i="16"/>
  <c r="CB77" i="16"/>
  <c r="CD67" i="16"/>
  <c r="CB67" i="16"/>
  <c r="CD120" i="16"/>
  <c r="CB120" i="16"/>
  <c r="CB51" i="16"/>
  <c r="CD142" i="16"/>
  <c r="CB142" i="16"/>
  <c r="CD39" i="16"/>
  <c r="CB39" i="16"/>
  <c r="CG190" i="16"/>
  <c r="CE190" i="16"/>
  <c r="CG141" i="16"/>
  <c r="CE141" i="16"/>
  <c r="CG91" i="16"/>
  <c r="CE91" i="16"/>
  <c r="CG168" i="16"/>
  <c r="CE168" i="16"/>
  <c r="CE207" i="16"/>
  <c r="CG151" i="16"/>
  <c r="CE151" i="16"/>
  <c r="CG111" i="16"/>
  <c r="CE111" i="16"/>
  <c r="CG87" i="16"/>
  <c r="CE87" i="16"/>
  <c r="CG172" i="16"/>
  <c r="CE172" i="16"/>
  <c r="CG148" i="16"/>
  <c r="CE148" i="16"/>
  <c r="CG101" i="16"/>
  <c r="CE101" i="16"/>
  <c r="CE68" i="16"/>
  <c r="CG97" i="16"/>
  <c r="CE97" i="16"/>
  <c r="CD207" i="16"/>
  <c r="CB207" i="16"/>
  <c r="CD124" i="16"/>
  <c r="CB124" i="16"/>
  <c r="CD48" i="16"/>
  <c r="CB48" i="16"/>
  <c r="CB32" i="16"/>
  <c r="CD97" i="16"/>
  <c r="CB97" i="16"/>
  <c r="CB28" i="16"/>
  <c r="CD84" i="16"/>
  <c r="CB84" i="16"/>
  <c r="CG183" i="16"/>
  <c r="CE183" i="16"/>
  <c r="CG188" i="16"/>
  <c r="CE188" i="16"/>
  <c r="CG113" i="16"/>
  <c r="CE113" i="16"/>
  <c r="CG178" i="16"/>
  <c r="CE178" i="16"/>
  <c r="CG121" i="16"/>
  <c r="CE121" i="16"/>
  <c r="CG77" i="16"/>
  <c r="CE77" i="16"/>
  <c r="CE202" i="16"/>
  <c r="CG154" i="16"/>
  <c r="CE154" i="16"/>
  <c r="CD195" i="16"/>
  <c r="CB195" i="16"/>
  <c r="CD135" i="16"/>
  <c r="CB135" i="16"/>
  <c r="CD105" i="16"/>
  <c r="CB105" i="16"/>
  <c r="CD78" i="16"/>
  <c r="CB78" i="16"/>
  <c r="CD206" i="16"/>
  <c r="CB206" i="16"/>
  <c r="CD158" i="16"/>
  <c r="CB158" i="16"/>
  <c r="CD130" i="16"/>
  <c r="CB130" i="16"/>
  <c r="CD116" i="16"/>
  <c r="CB116" i="16"/>
  <c r="BY162" i="16"/>
  <c r="CD30" i="16"/>
  <c r="CG112" i="16"/>
  <c r="CE112" i="16"/>
  <c r="CD141" i="16"/>
  <c r="CB141" i="16"/>
  <c r="CD37" i="16"/>
  <c r="CB37" i="16"/>
  <c r="CG116" i="16"/>
  <c r="CE116" i="16"/>
  <c r="CD42" i="16"/>
  <c r="CB42" i="16"/>
  <c r="J26" i="21"/>
  <c r="G38" i="21" s="1"/>
  <c r="J27" i="21"/>
  <c r="G39" i="21" s="1"/>
  <c r="BA120" i="16"/>
  <c r="BA77" i="16"/>
  <c r="J30" i="21"/>
  <c r="G36" i="27"/>
  <c r="I36" i="27" s="1"/>
  <c r="H39" i="21"/>
  <c r="J29" i="21"/>
  <c r="BA94" i="16"/>
  <c r="BA160" i="16"/>
  <c r="BA145" i="16"/>
  <c r="BA98" i="16"/>
  <c r="BA107" i="16"/>
  <c r="BA174" i="16"/>
  <c r="BA152" i="16"/>
  <c r="BA155" i="16"/>
  <c r="BA162" i="16"/>
  <c r="BA173" i="16"/>
  <c r="BA197" i="16"/>
  <c r="BA186" i="16"/>
  <c r="BA165" i="16"/>
  <c r="BA194" i="16"/>
  <c r="BA179" i="16"/>
  <c r="BA124" i="16"/>
  <c r="BA203" i="16"/>
  <c r="BA170" i="16"/>
  <c r="BA144" i="16"/>
  <c r="BA159" i="16"/>
  <c r="BA66" i="16"/>
  <c r="BA132" i="16"/>
  <c r="BA154" i="16"/>
  <c r="BA187" i="16"/>
  <c r="BA189" i="16"/>
  <c r="BA142" i="16"/>
  <c r="BA163" i="16"/>
  <c r="BA93" i="16"/>
  <c r="BA171" i="16"/>
  <c r="BA208" i="16"/>
  <c r="BA178" i="16"/>
  <c r="BA137" i="16"/>
  <c r="BA134" i="16"/>
  <c r="BA185" i="16"/>
  <c r="BA118" i="16"/>
  <c r="BA146" i="16"/>
  <c r="BA102" i="16"/>
  <c r="BA136" i="16"/>
  <c r="BA92" i="16"/>
  <c r="BA139" i="16"/>
  <c r="BA72" i="16"/>
  <c r="BA126" i="16"/>
  <c r="BA89" i="16"/>
  <c r="BA71" i="16"/>
  <c r="BA141" i="16"/>
  <c r="BA84" i="16"/>
  <c r="BA127" i="16"/>
  <c r="BA104" i="16"/>
  <c r="BA116" i="16"/>
  <c r="BA138" i="16"/>
  <c r="BA73" i="16"/>
  <c r="BA83" i="16"/>
  <c r="BA97" i="16"/>
  <c r="BA78" i="16"/>
  <c r="BA80" i="16"/>
  <c r="BA96" i="16"/>
  <c r="BA114" i="16"/>
  <c r="BA128" i="16"/>
  <c r="BA81" i="16"/>
  <c r="BA110" i="16"/>
  <c r="BA147" i="16"/>
  <c r="BA70" i="16"/>
  <c r="G34" i="27"/>
  <c r="I34" i="27" s="1"/>
  <c r="H37" i="21"/>
  <c r="I31" i="27"/>
  <c r="J34" i="21"/>
  <c r="J32" i="21"/>
  <c r="BE9" i="16"/>
  <c r="BG9" i="16" s="1"/>
  <c r="J77" i="13" s="1"/>
  <c r="BA74" i="16"/>
  <c r="BA87" i="16"/>
  <c r="BA85" i="16"/>
  <c r="BA111" i="16"/>
  <c r="BA135" i="16"/>
  <c r="BA79" i="16"/>
  <c r="BA105" i="16"/>
  <c r="BA129" i="16"/>
  <c r="BA125" i="16"/>
  <c r="BA99" i="16"/>
  <c r="BA109" i="16"/>
  <c r="BA121" i="16"/>
  <c r="BA108" i="16"/>
  <c r="BA76" i="16"/>
  <c r="BA91" i="16"/>
  <c r="BA101" i="16"/>
  <c r="BA113" i="16"/>
  <c r="BA119" i="16"/>
  <c r="BA67" i="16"/>
  <c r="BA103" i="16"/>
  <c r="BA112" i="16"/>
  <c r="BA117" i="16"/>
  <c r="BA143" i="16"/>
  <c r="BA68" i="16"/>
  <c r="BA75" i="16"/>
  <c r="BA122" i="16"/>
  <c r="BA106" i="16"/>
  <c r="BA69" i="16"/>
  <c r="BA86" i="16"/>
  <c r="BA95" i="16"/>
  <c r="BA100" i="16"/>
  <c r="BA115" i="16"/>
  <c r="X28" i="27"/>
  <c r="Z29" i="27"/>
  <c r="Y29" i="27"/>
  <c r="CB56" i="16" l="1"/>
  <c r="CB52" i="16"/>
  <c r="CB35" i="16"/>
  <c r="AK42" i="16"/>
  <c r="AA15" i="30"/>
  <c r="G45" i="30"/>
  <c r="S14" i="30"/>
  <c r="I14" i="30"/>
  <c r="BG117" i="16"/>
  <c r="CD117" i="16" s="1"/>
  <c r="CB117" i="16"/>
  <c r="BJ208" i="16"/>
  <c r="CG208" i="16" s="1"/>
  <c r="CE208" i="16"/>
  <c r="BJ185" i="16"/>
  <c r="CG185" i="16" s="1"/>
  <c r="CE185" i="16"/>
  <c r="BG184" i="16"/>
  <c r="CD184" i="16" s="1"/>
  <c r="CB184" i="16"/>
  <c r="BG140" i="16"/>
  <c r="CD140" i="16" s="1"/>
  <c r="CB140" i="16"/>
  <c r="CB66" i="16"/>
  <c r="CE146" i="16"/>
  <c r="Q45" i="30"/>
  <c r="Q15" i="30"/>
  <c r="AK65" i="16"/>
  <c r="BV65" i="16" s="1"/>
  <c r="S22" i="30"/>
  <c r="BJ139" i="16"/>
  <c r="CG139" i="16" s="1"/>
  <c r="CE139" i="16"/>
  <c r="BD168" i="16"/>
  <c r="BY168" i="16"/>
  <c r="P49" i="30"/>
  <c r="Q13" i="30"/>
  <c r="I22" i="30"/>
  <c r="I23" i="30"/>
  <c r="BG145" i="16"/>
  <c r="CD145" i="16" s="1"/>
  <c r="CB145" i="16"/>
  <c r="AA22" i="30"/>
  <c r="BJ204" i="16"/>
  <c r="CG204" i="16" s="1"/>
  <c r="CE204" i="16"/>
  <c r="BG181" i="16"/>
  <c r="CD181" i="16" s="1"/>
  <c r="CB181" i="16"/>
  <c r="CE162" i="16"/>
  <c r="AC49" i="30"/>
  <c r="I19" i="30"/>
  <c r="S49" i="30"/>
  <c r="AA43" i="30"/>
  <c r="V64" i="16"/>
  <c r="G15" i="30"/>
  <c r="AA45" i="30"/>
  <c r="V65" i="16"/>
  <c r="AC15" i="30" s="1"/>
  <c r="BY194" i="16"/>
  <c r="AA48" i="30"/>
  <c r="AC53" i="30"/>
  <c r="BG149" i="16"/>
  <c r="CD149" i="16" s="1"/>
  <c r="CB149" i="16"/>
  <c r="F49" i="30"/>
  <c r="AE44" i="16"/>
  <c r="AC48" i="30" s="1"/>
  <c r="V44" i="16"/>
  <c r="AC45" i="30" s="1"/>
  <c r="CB61" i="16"/>
  <c r="CB64" i="16"/>
  <c r="CB63" i="16"/>
  <c r="BG70" i="16"/>
  <c r="CD70" i="16" s="1"/>
  <c r="CB70" i="16"/>
  <c r="CD63" i="16"/>
  <c r="AC19" i="30"/>
  <c r="CB40" i="16"/>
  <c r="CB25" i="16"/>
  <c r="CB23" i="16"/>
  <c r="AK44" i="16"/>
  <c r="BV44" i="16" s="1"/>
  <c r="AK39" i="16"/>
  <c r="BH39" i="16" s="1"/>
  <c r="AK38" i="16"/>
  <c r="BV38" i="16" s="1"/>
  <c r="S19" i="30"/>
  <c r="Z49" i="30"/>
  <c r="CD65" i="16"/>
  <c r="AZ44" i="16"/>
  <c r="AC56" i="30" s="1"/>
  <c r="AA56" i="30"/>
  <c r="AZ43" i="16"/>
  <c r="S56" i="30" s="1"/>
  <c r="Q56" i="30"/>
  <c r="AZ42" i="16"/>
  <c r="I56" i="30" s="1"/>
  <c r="G56" i="30"/>
  <c r="AE42" i="16"/>
  <c r="I48" i="30" s="1"/>
  <c r="G48" i="30"/>
  <c r="AE43" i="16"/>
  <c r="S48" i="30" s="1"/>
  <c r="Q48" i="30"/>
  <c r="V63" i="16"/>
  <c r="I15" i="30" s="1"/>
  <c r="V43" i="16"/>
  <c r="S45" i="30" s="1"/>
  <c r="V42" i="16"/>
  <c r="I45" i="30" s="1"/>
  <c r="S15" i="30"/>
  <c r="AC44" i="30"/>
  <c r="S44" i="30"/>
  <c r="P43" i="16"/>
  <c r="S42" i="30" s="1"/>
  <c r="Q42" i="30"/>
  <c r="P42" i="16"/>
  <c r="I42" i="30" s="1"/>
  <c r="G42" i="30"/>
  <c r="M44" i="16"/>
  <c r="AC43" i="30" s="1"/>
  <c r="Q43" i="30"/>
  <c r="M42" i="16"/>
  <c r="I43" i="30" s="1"/>
  <c r="G43" i="30"/>
  <c r="AC13" i="30"/>
  <c r="AA13" i="30"/>
  <c r="AK61" i="16"/>
  <c r="BA61" i="16" s="1"/>
  <c r="AK60" i="16"/>
  <c r="BV60" i="16" s="1"/>
  <c r="AK35" i="16"/>
  <c r="BA35" i="16" s="1"/>
  <c r="AK31" i="16"/>
  <c r="CB43" i="16"/>
  <c r="CB24" i="16"/>
  <c r="AK62" i="16"/>
  <c r="BA62" i="16" s="1"/>
  <c r="CB62" i="16"/>
  <c r="AK58" i="16"/>
  <c r="BV58" i="16" s="1"/>
  <c r="CB58" i="16"/>
  <c r="AK56" i="16"/>
  <c r="BA56" i="16" s="1"/>
  <c r="AK55" i="16"/>
  <c r="BH55" i="16" s="1"/>
  <c r="CB55" i="16"/>
  <c r="AK53" i="16"/>
  <c r="BH53" i="16" s="1"/>
  <c r="CB53" i="16"/>
  <c r="AK52" i="16"/>
  <c r="BA52" i="16" s="1"/>
  <c r="AK51" i="16"/>
  <c r="BA51" i="16" s="1"/>
  <c r="CB50" i="16"/>
  <c r="AK47" i="16"/>
  <c r="BV47" i="16" s="1"/>
  <c r="CB47" i="16"/>
  <c r="CB46" i="16"/>
  <c r="AK45" i="16"/>
  <c r="BV45" i="16" s="1"/>
  <c r="CB41" i="16"/>
  <c r="AK36" i="16"/>
  <c r="BV36" i="16" s="1"/>
  <c r="AK34" i="16"/>
  <c r="BV34" i="16" s="1"/>
  <c r="AK33" i="16"/>
  <c r="BA33" i="16" s="1"/>
  <c r="AK30" i="16"/>
  <c r="BV30" i="16" s="1"/>
  <c r="CB30" i="16"/>
  <c r="AK29" i="16"/>
  <c r="BV29" i="16" s="1"/>
  <c r="AK22" i="16"/>
  <c r="BV22" i="16" s="1"/>
  <c r="CB22" i="16"/>
  <c r="AK21" i="16"/>
  <c r="BV21" i="16" s="1"/>
  <c r="AK20" i="16"/>
  <c r="BA20" i="16" s="1"/>
  <c r="CB20" i="16"/>
  <c r="AK17" i="16"/>
  <c r="BA17" i="16" s="1"/>
  <c r="CB16" i="16"/>
  <c r="AK15" i="16"/>
  <c r="BA15" i="16" s="1"/>
  <c r="AK14" i="16"/>
  <c r="BH14" i="16" s="1"/>
  <c r="AK13" i="16"/>
  <c r="BA13" i="16" s="1"/>
  <c r="AZ9" i="16"/>
  <c r="J84" i="13" s="1"/>
  <c r="AY25" i="16"/>
  <c r="AZ25" i="16" s="1"/>
  <c r="AA26" i="30"/>
  <c r="AZ65" i="16"/>
  <c r="AC26" i="30" s="1"/>
  <c r="G26" i="30"/>
  <c r="AZ63" i="16"/>
  <c r="I26" i="30" s="1"/>
  <c r="Q26" i="30"/>
  <c r="AZ64" i="16"/>
  <c r="S26" i="30" s="1"/>
  <c r="H38" i="21"/>
  <c r="J38" i="21" s="1"/>
  <c r="AK32" i="16"/>
  <c r="BA32" i="16" s="1"/>
  <c r="AK63" i="16"/>
  <c r="BH63" i="16" s="1"/>
  <c r="AK46" i="16"/>
  <c r="BV46" i="16" s="1"/>
  <c r="AK28" i="16"/>
  <c r="BV28" i="16" s="1"/>
  <c r="AK54" i="16"/>
  <c r="BA54" i="16" s="1"/>
  <c r="BH33" i="16"/>
  <c r="AK16" i="16"/>
  <c r="BA16" i="16" s="1"/>
  <c r="BU16" i="16"/>
  <c r="BH51" i="16"/>
  <c r="BV35" i="16"/>
  <c r="AK25" i="16"/>
  <c r="AK48" i="16"/>
  <c r="BA48" i="16" s="1"/>
  <c r="AK64" i="16"/>
  <c r="BV119" i="16"/>
  <c r="BH119" i="16"/>
  <c r="BJ153" i="16"/>
  <c r="CG153" i="16" s="1"/>
  <c r="CE153" i="16"/>
  <c r="BV55" i="16"/>
  <c r="BH36" i="16"/>
  <c r="BH52" i="16"/>
  <c r="BV108" i="16"/>
  <c r="BH108" i="16"/>
  <c r="BV54" i="16"/>
  <c r="BH9" i="16"/>
  <c r="BJ9" i="16" s="1"/>
  <c r="J78" i="13" s="1"/>
  <c r="BV31" i="16"/>
  <c r="BH31" i="16"/>
  <c r="BH29" i="16"/>
  <c r="AK43" i="16"/>
  <c r="AK50" i="16"/>
  <c r="BA50" i="16" s="1"/>
  <c r="AK49" i="16"/>
  <c r="AK23" i="16"/>
  <c r="BA23" i="16" s="1"/>
  <c r="AK11" i="16"/>
  <c r="BA11" i="16" s="1"/>
  <c r="BH38" i="16"/>
  <c r="BV42" i="16"/>
  <c r="BH42" i="16"/>
  <c r="BV115" i="16"/>
  <c r="BH115" i="16"/>
  <c r="AK40" i="16"/>
  <c r="BA40" i="16" s="1"/>
  <c r="AK18" i="16"/>
  <c r="BA18" i="16" s="1"/>
  <c r="AK41" i="16"/>
  <c r="BA41" i="16" s="1"/>
  <c r="AK12" i="16"/>
  <c r="BA12" i="16" s="1"/>
  <c r="BU12" i="16"/>
  <c r="BH20" i="16"/>
  <c r="BV123" i="16"/>
  <c r="BH123" i="16"/>
  <c r="BJ135" i="16"/>
  <c r="CG135" i="16" s="1"/>
  <c r="CE135" i="16"/>
  <c r="AK24" i="16"/>
  <c r="BA24" i="16" s="1"/>
  <c r="BU24" i="16"/>
  <c r="J33" i="21"/>
  <c r="BJ181" i="16"/>
  <c r="CG181" i="16" s="1"/>
  <c r="CE181" i="16"/>
  <c r="AK59" i="16"/>
  <c r="BA59" i="16" s="1"/>
  <c r="BU59" i="16"/>
  <c r="BJ145" i="16"/>
  <c r="CG145" i="16" s="1"/>
  <c r="CE145" i="16"/>
  <c r="AK19" i="16"/>
  <c r="BA19" i="16" s="1"/>
  <c r="AK27" i="16"/>
  <c r="AK10" i="16"/>
  <c r="BA10" i="16" s="1"/>
  <c r="AK37" i="16"/>
  <c r="BA37" i="16" s="1"/>
  <c r="BV62" i="16"/>
  <c r="BV39" i="16"/>
  <c r="AK57" i="16"/>
  <c r="BA57" i="16" s="1"/>
  <c r="AK26" i="16"/>
  <c r="BA26" i="16" s="1"/>
  <c r="BV127" i="16"/>
  <c r="BH127" i="16"/>
  <c r="BS75" i="16"/>
  <c r="BE75" i="16"/>
  <c r="BS99" i="16"/>
  <c r="BE99" i="16"/>
  <c r="BS122" i="16"/>
  <c r="BE122" i="16"/>
  <c r="BG189" i="16"/>
  <c r="CD189" i="16" s="1"/>
  <c r="CB189" i="16"/>
  <c r="BS94" i="16"/>
  <c r="BE94" i="16"/>
  <c r="BS110" i="16"/>
  <c r="BE110" i="16"/>
  <c r="BS103" i="16"/>
  <c r="BE103" i="16"/>
  <c r="BS83" i="16"/>
  <c r="BE83" i="16"/>
  <c r="BS114" i="16"/>
  <c r="BE114" i="16"/>
  <c r="BS107" i="16"/>
  <c r="BE107" i="16"/>
  <c r="BG100" i="16"/>
  <c r="CD100" i="16" s="1"/>
  <c r="CB100" i="16"/>
  <c r="BS85" i="16"/>
  <c r="BE85" i="16"/>
  <c r="BG160" i="16"/>
  <c r="CD160" i="16" s="1"/>
  <c r="CB160" i="16"/>
  <c r="BS125" i="16"/>
  <c r="BE125" i="16"/>
  <c r="BS118" i="16"/>
  <c r="BE118" i="16"/>
  <c r="Z19" i="30"/>
  <c r="F19" i="30"/>
  <c r="P19" i="30"/>
  <c r="AE63" i="16"/>
  <c r="I18" i="30" s="1"/>
  <c r="AE65" i="16"/>
  <c r="AC18" i="30" s="1"/>
  <c r="AE64" i="16"/>
  <c r="S18" i="30" s="1"/>
  <c r="Q18" i="30"/>
  <c r="BD193" i="16"/>
  <c r="BY193" i="16"/>
  <c r="BP13" i="16"/>
  <c r="BB13" i="16"/>
  <c r="BP76" i="16"/>
  <c r="BB76" i="16"/>
  <c r="BP151" i="16"/>
  <c r="BB151" i="16"/>
  <c r="BA151" i="16"/>
  <c r="BP71" i="16"/>
  <c r="BB71" i="16"/>
  <c r="BP56" i="16"/>
  <c r="BB56" i="16"/>
  <c r="BP24" i="16"/>
  <c r="BB24" i="16"/>
  <c r="BP29" i="16"/>
  <c r="BB29" i="16"/>
  <c r="BP110" i="16"/>
  <c r="BB110" i="16"/>
  <c r="BP96" i="16"/>
  <c r="BB96" i="16"/>
  <c r="BP144" i="16"/>
  <c r="BB144" i="16"/>
  <c r="BP191" i="16"/>
  <c r="BA191" i="16"/>
  <c r="BP72" i="16"/>
  <c r="BB72" i="16"/>
  <c r="BP147" i="16"/>
  <c r="BB147" i="16"/>
  <c r="BP180" i="16"/>
  <c r="BB180" i="16"/>
  <c r="BA180" i="16"/>
  <c r="BP85" i="16"/>
  <c r="BB85" i="16"/>
  <c r="BP184" i="16"/>
  <c r="BB184" i="16"/>
  <c r="BA184" i="16"/>
  <c r="BP199" i="16"/>
  <c r="BB199" i="16"/>
  <c r="BA199" i="16"/>
  <c r="BB160" i="16"/>
  <c r="BP174" i="16"/>
  <c r="BB174" i="16"/>
  <c r="BP33" i="16"/>
  <c r="BB33" i="16"/>
  <c r="BP44" i="16"/>
  <c r="BB44" i="16"/>
  <c r="BP74" i="16"/>
  <c r="BB74" i="16"/>
  <c r="BP100" i="16"/>
  <c r="BB100" i="16"/>
  <c r="BP124" i="16"/>
  <c r="BB124" i="16"/>
  <c r="BP138" i="16"/>
  <c r="BB138" i="16"/>
  <c r="BP153" i="16"/>
  <c r="BA153" i="16"/>
  <c r="BB153" i="16"/>
  <c r="BP178" i="16"/>
  <c r="BB178" i="16"/>
  <c r="BP204" i="16"/>
  <c r="BA204" i="16"/>
  <c r="BB204" i="16"/>
  <c r="BP57" i="16"/>
  <c r="BB57" i="16"/>
  <c r="BP60" i="16"/>
  <c r="BB60" i="16"/>
  <c r="BP83" i="16"/>
  <c r="BB83" i="16"/>
  <c r="BP117" i="16"/>
  <c r="BB117" i="16"/>
  <c r="BP132" i="16"/>
  <c r="BB132" i="16"/>
  <c r="BP150" i="16"/>
  <c r="BB150" i="16"/>
  <c r="BA150" i="16"/>
  <c r="BB191" i="16"/>
  <c r="BP208" i="16"/>
  <c r="BB208" i="16"/>
  <c r="BP36" i="16"/>
  <c r="BB36" i="16"/>
  <c r="BP10" i="16"/>
  <c r="BB10" i="16"/>
  <c r="BP93" i="16"/>
  <c r="BB93" i="16"/>
  <c r="BP34" i="16"/>
  <c r="BB34" i="16"/>
  <c r="BP37" i="16"/>
  <c r="BB37" i="16"/>
  <c r="BP64" i="16"/>
  <c r="BB64" i="16"/>
  <c r="BP94" i="16"/>
  <c r="BB94" i="16"/>
  <c r="BP21" i="16"/>
  <c r="BB21" i="16"/>
  <c r="BP53" i="16"/>
  <c r="BB53" i="16"/>
  <c r="BP80" i="16"/>
  <c r="BB80" i="16"/>
  <c r="BP27" i="16"/>
  <c r="BB27" i="16"/>
  <c r="BP99" i="16"/>
  <c r="BB99" i="16"/>
  <c r="BP134" i="16"/>
  <c r="BB134" i="16"/>
  <c r="BP148" i="16"/>
  <c r="BB148" i="16"/>
  <c r="BP163" i="16"/>
  <c r="BB163" i="16"/>
  <c r="BP51" i="16"/>
  <c r="BB51" i="16"/>
  <c r="BP46" i="16"/>
  <c r="BB46" i="16"/>
  <c r="BP82" i="16"/>
  <c r="BB82" i="16"/>
  <c r="BP97" i="16"/>
  <c r="BB97" i="16"/>
  <c r="BP120" i="16"/>
  <c r="BB120" i="16"/>
  <c r="BP135" i="16"/>
  <c r="BB135" i="16"/>
  <c r="BP157" i="16"/>
  <c r="BB157" i="16"/>
  <c r="BA157" i="16"/>
  <c r="BP171" i="16"/>
  <c r="BB171" i="16"/>
  <c r="BP190" i="16"/>
  <c r="BB190" i="16"/>
  <c r="BA190" i="16"/>
  <c r="BP207" i="16"/>
  <c r="BB207" i="16"/>
  <c r="BA207" i="16"/>
  <c r="BP14" i="16"/>
  <c r="BB14" i="16"/>
  <c r="BP79" i="16"/>
  <c r="BB79" i="16"/>
  <c r="BP105" i="16"/>
  <c r="BB105" i="16"/>
  <c r="BP121" i="16"/>
  <c r="BB121" i="16"/>
  <c r="BP146" i="16"/>
  <c r="BB146" i="16"/>
  <c r="BP172" i="16"/>
  <c r="BB172" i="16"/>
  <c r="BA172" i="16"/>
  <c r="BP187" i="16"/>
  <c r="BB187" i="16"/>
  <c r="BP205" i="16"/>
  <c r="BB205" i="16"/>
  <c r="BA205" i="16"/>
  <c r="BP25" i="16"/>
  <c r="BB25" i="16"/>
  <c r="BP95" i="16"/>
  <c r="BB95" i="16"/>
  <c r="BP169" i="16"/>
  <c r="BB169" i="16"/>
  <c r="BA169" i="16"/>
  <c r="BP38" i="16"/>
  <c r="BB38" i="16"/>
  <c r="BP181" i="16"/>
  <c r="BB181" i="16"/>
  <c r="BA181" i="16"/>
  <c r="BP65" i="16"/>
  <c r="BB65" i="16"/>
  <c r="BP68" i="16"/>
  <c r="BB68" i="16"/>
  <c r="BP30" i="16"/>
  <c r="BB30" i="16"/>
  <c r="BP41" i="16"/>
  <c r="BB41" i="16"/>
  <c r="BP175" i="16"/>
  <c r="BA175" i="16"/>
  <c r="BB175" i="16"/>
  <c r="BP22" i="16"/>
  <c r="BB22" i="16"/>
  <c r="BP122" i="16"/>
  <c r="BB122" i="16"/>
  <c r="BP50" i="16"/>
  <c r="BB50" i="16"/>
  <c r="BP177" i="16"/>
  <c r="BA177" i="16"/>
  <c r="BB177" i="16"/>
  <c r="BP28" i="16"/>
  <c r="BB28" i="16"/>
  <c r="BP23" i="16"/>
  <c r="BB23" i="16"/>
  <c r="BP59" i="16"/>
  <c r="BB59" i="16"/>
  <c r="BP84" i="16"/>
  <c r="BB84" i="16"/>
  <c r="BP118" i="16"/>
  <c r="BB118" i="16"/>
  <c r="BP143" i="16"/>
  <c r="BB143" i="16"/>
  <c r="BP159" i="16"/>
  <c r="BB159" i="16"/>
  <c r="BP176" i="16"/>
  <c r="BA176" i="16"/>
  <c r="BP32" i="16"/>
  <c r="BB32" i="16"/>
  <c r="BP66" i="16"/>
  <c r="BB66" i="16"/>
  <c r="BP88" i="16"/>
  <c r="BB88" i="16"/>
  <c r="BP123" i="16"/>
  <c r="BB123" i="16"/>
  <c r="BP189" i="16"/>
  <c r="BB189" i="16"/>
  <c r="BP203" i="16"/>
  <c r="BB203" i="16"/>
  <c r="BP20" i="16"/>
  <c r="BB20" i="16"/>
  <c r="BP78" i="16"/>
  <c r="BB78" i="16"/>
  <c r="BP39" i="16"/>
  <c r="BB39" i="16"/>
  <c r="BP49" i="16"/>
  <c r="BB49" i="16"/>
  <c r="BP73" i="16"/>
  <c r="BB73" i="16"/>
  <c r="BP101" i="16"/>
  <c r="BB101" i="16"/>
  <c r="BP26" i="16"/>
  <c r="BB26" i="16"/>
  <c r="BP52" i="16"/>
  <c r="BB52" i="16"/>
  <c r="BP102" i="16"/>
  <c r="BB102" i="16"/>
  <c r="BP126" i="16"/>
  <c r="BB126" i="16"/>
  <c r="BP11" i="16"/>
  <c r="BB11" i="16"/>
  <c r="BP81" i="16"/>
  <c r="BB81" i="16"/>
  <c r="BP103" i="16"/>
  <c r="BB103" i="16"/>
  <c r="BP137" i="16"/>
  <c r="BB137" i="16"/>
  <c r="BP152" i="16"/>
  <c r="BB152" i="16"/>
  <c r="BD165" i="16"/>
  <c r="BY165" i="16"/>
  <c r="BP183" i="16"/>
  <c r="BB183" i="16"/>
  <c r="BA183" i="16"/>
  <c r="BP67" i="16"/>
  <c r="BB67" i="16"/>
  <c r="BP91" i="16"/>
  <c r="BB91" i="16"/>
  <c r="BP114" i="16"/>
  <c r="BB114" i="16"/>
  <c r="BP140" i="16"/>
  <c r="BB140" i="16"/>
  <c r="BP155" i="16"/>
  <c r="BB155" i="16"/>
  <c r="BP173" i="16"/>
  <c r="BB173" i="16"/>
  <c r="BP188" i="16"/>
  <c r="BB188" i="16"/>
  <c r="BA188" i="16"/>
  <c r="BP202" i="16"/>
  <c r="BA202" i="16"/>
  <c r="BB202" i="16"/>
  <c r="BP77" i="16"/>
  <c r="BB77" i="16"/>
  <c r="BP92" i="16"/>
  <c r="BB92" i="16"/>
  <c r="BP127" i="16"/>
  <c r="BB127" i="16"/>
  <c r="BP185" i="16"/>
  <c r="BB185" i="16"/>
  <c r="BP55" i="16"/>
  <c r="BB55" i="16"/>
  <c r="BP133" i="16"/>
  <c r="BB133" i="16"/>
  <c r="BD206" i="16"/>
  <c r="BY206" i="16"/>
  <c r="BP115" i="16"/>
  <c r="BB115" i="16"/>
  <c r="BP196" i="16"/>
  <c r="BB196" i="16"/>
  <c r="BP104" i="16"/>
  <c r="BB104" i="16"/>
  <c r="BP90" i="16"/>
  <c r="BB90" i="16"/>
  <c r="BP63" i="16"/>
  <c r="BB63" i="16"/>
  <c r="BP62" i="16"/>
  <c r="BB62" i="16"/>
  <c r="BP111" i="16"/>
  <c r="BB111" i="16"/>
  <c r="BP106" i="16"/>
  <c r="BB106" i="16"/>
  <c r="BP166" i="16"/>
  <c r="BB166" i="16"/>
  <c r="BP195" i="16"/>
  <c r="BB195" i="16"/>
  <c r="BA195" i="16"/>
  <c r="BP119" i="16"/>
  <c r="BB119" i="16"/>
  <c r="BP193" i="16"/>
  <c r="BA193" i="16"/>
  <c r="BA196" i="16"/>
  <c r="BA166" i="16"/>
  <c r="BB176" i="16"/>
  <c r="BP192" i="16"/>
  <c r="BA192" i="16"/>
  <c r="BB192" i="16"/>
  <c r="BP206" i="16"/>
  <c r="BA206" i="16"/>
  <c r="BP167" i="16"/>
  <c r="BB167" i="16"/>
  <c r="BA167" i="16"/>
  <c r="BP12" i="16"/>
  <c r="BB12" i="16"/>
  <c r="BP45" i="16"/>
  <c r="BB45" i="16"/>
  <c r="BP47" i="16"/>
  <c r="BB47" i="16"/>
  <c r="BP86" i="16"/>
  <c r="BB86" i="16"/>
  <c r="BP116" i="16"/>
  <c r="BB116" i="16"/>
  <c r="BP131" i="16"/>
  <c r="BB131" i="16"/>
  <c r="BP145" i="16"/>
  <c r="BB145" i="16"/>
  <c r="BP161" i="16"/>
  <c r="BB161" i="16"/>
  <c r="BA161" i="16"/>
  <c r="BP186" i="16"/>
  <c r="BB186" i="16"/>
  <c r="BP43" i="16"/>
  <c r="BB43" i="16"/>
  <c r="BP35" i="16"/>
  <c r="BB35" i="16"/>
  <c r="BP75" i="16"/>
  <c r="BB75" i="16"/>
  <c r="BP109" i="16"/>
  <c r="BB109" i="16"/>
  <c r="BP125" i="16"/>
  <c r="BB125" i="16"/>
  <c r="BP139" i="16"/>
  <c r="BB139" i="16"/>
  <c r="BP158" i="16"/>
  <c r="BB158" i="16"/>
  <c r="BA158" i="16"/>
  <c r="BP201" i="16"/>
  <c r="BB201" i="16"/>
  <c r="BA201" i="16"/>
  <c r="BP40" i="16"/>
  <c r="BB40" i="16"/>
  <c r="BP31" i="16"/>
  <c r="BB31" i="16"/>
  <c r="BP70" i="16"/>
  <c r="BB70" i="16"/>
  <c r="BP108" i="16"/>
  <c r="BB108" i="16"/>
  <c r="BP19" i="16"/>
  <c r="BB19" i="16"/>
  <c r="BP58" i="16"/>
  <c r="BB58" i="16"/>
  <c r="BP69" i="16"/>
  <c r="BB69" i="16"/>
  <c r="BP9" i="16"/>
  <c r="G75" i="13" s="1"/>
  <c r="BB9" i="16"/>
  <c r="BP18" i="16"/>
  <c r="BB18" i="16"/>
  <c r="BP54" i="16"/>
  <c r="BB54" i="16"/>
  <c r="BP98" i="16"/>
  <c r="BB98" i="16"/>
  <c r="BP107" i="16"/>
  <c r="BB107" i="16"/>
  <c r="BP141" i="16"/>
  <c r="BB141" i="16"/>
  <c r="BP156" i="16"/>
  <c r="BB156" i="16"/>
  <c r="BA156" i="16"/>
  <c r="BP170" i="16"/>
  <c r="BB170" i="16"/>
  <c r="BP15" i="16"/>
  <c r="BB15" i="16"/>
  <c r="BP61" i="16"/>
  <c r="BB61" i="16"/>
  <c r="BP89" i="16"/>
  <c r="BB89" i="16"/>
  <c r="BP112" i="16"/>
  <c r="BB112" i="16"/>
  <c r="BP128" i="16"/>
  <c r="BB128" i="16"/>
  <c r="BP149" i="16"/>
  <c r="BB149" i="16"/>
  <c r="BA149" i="16"/>
  <c r="BP164" i="16"/>
  <c r="BB164" i="16"/>
  <c r="BA164" i="16"/>
  <c r="BP182" i="16"/>
  <c r="BA182" i="16"/>
  <c r="BB182" i="16"/>
  <c r="BP197" i="16"/>
  <c r="BB197" i="16"/>
  <c r="BP16" i="16"/>
  <c r="BB16" i="16"/>
  <c r="BP48" i="16"/>
  <c r="BB48" i="16"/>
  <c r="BP87" i="16"/>
  <c r="BB87" i="16"/>
  <c r="BP113" i="16"/>
  <c r="BB113" i="16"/>
  <c r="BP129" i="16"/>
  <c r="BB129" i="16"/>
  <c r="BP154" i="16"/>
  <c r="BB154" i="16"/>
  <c r="BP179" i="16"/>
  <c r="BB179" i="16"/>
  <c r="BP198" i="16"/>
  <c r="BB198" i="16"/>
  <c r="BA198" i="16"/>
  <c r="BP42" i="16"/>
  <c r="BB42" i="16"/>
  <c r="H73" i="13"/>
  <c r="H27" i="21"/>
  <c r="BA34" i="16"/>
  <c r="M63" i="16"/>
  <c r="M64" i="16"/>
  <c r="S13" i="30" s="1"/>
  <c r="P9" i="16"/>
  <c r="J70" i="13" s="1"/>
  <c r="G12" i="30"/>
  <c r="P63" i="16"/>
  <c r="Q12" i="30"/>
  <c r="P64" i="16"/>
  <c r="O44" i="16"/>
  <c r="O49" i="16"/>
  <c r="P49" i="16" s="1"/>
  <c r="O29" i="16"/>
  <c r="P29" i="16" s="1"/>
  <c r="BA29" i="16" s="1"/>
  <c r="O30" i="16"/>
  <c r="P30" i="16" s="1"/>
  <c r="BA30" i="16" s="1"/>
  <c r="O27" i="16"/>
  <c r="P27" i="16" s="1"/>
  <c r="O36" i="16"/>
  <c r="P36" i="16" s="1"/>
  <c r="S12" i="30"/>
  <c r="O31" i="16"/>
  <c r="P31" i="16" s="1"/>
  <c r="BA31" i="16" s="1"/>
  <c r="O21" i="16"/>
  <c r="P21" i="16" s="1"/>
  <c r="AA12" i="30"/>
  <c r="P65" i="16"/>
  <c r="O11" i="15"/>
  <c r="CD44" i="16"/>
  <c r="U27" i="27"/>
  <c r="V27" i="27"/>
  <c r="T27" i="27"/>
  <c r="U28" i="27"/>
  <c r="V28" i="27"/>
  <c r="S30" i="27"/>
  <c r="CD18" i="16"/>
  <c r="CB18" i="16"/>
  <c r="CD13" i="16"/>
  <c r="CB13" i="16"/>
  <c r="CD36" i="16"/>
  <c r="CB36" i="16"/>
  <c r="CD29" i="16"/>
  <c r="CB29" i="16"/>
  <c r="CD54" i="16"/>
  <c r="CB54" i="16"/>
  <c r="CB33" i="16"/>
  <c r="CD33" i="16"/>
  <c r="CD14" i="16"/>
  <c r="CB14" i="16"/>
  <c r="CD38" i="16"/>
  <c r="CB38" i="16"/>
  <c r="CD15" i="16"/>
  <c r="CB15" i="16"/>
  <c r="CD17" i="16"/>
  <c r="CB17" i="16"/>
  <c r="CD34" i="16"/>
  <c r="CB34" i="16"/>
  <c r="CD31" i="16"/>
  <c r="CB31" i="16"/>
  <c r="CD49" i="16"/>
  <c r="CB49" i="16"/>
  <c r="CD45" i="16"/>
  <c r="CB45" i="16"/>
  <c r="BA38" i="16"/>
  <c r="H25" i="21"/>
  <c r="J25" i="21"/>
  <c r="G37" i="21" s="1"/>
  <c r="J37" i="21" s="1"/>
  <c r="BL200" i="16"/>
  <c r="CA200" i="16"/>
  <c r="CA17" i="16"/>
  <c r="CD9" i="16"/>
  <c r="CB9" i="16"/>
  <c r="BL162" i="16"/>
  <c r="CA162" i="16"/>
  <c r="R29" i="27"/>
  <c r="BL142" i="16"/>
  <c r="CA142" i="16"/>
  <c r="BL136" i="16"/>
  <c r="CA136" i="16"/>
  <c r="BL130" i="16"/>
  <c r="CA130" i="16"/>
  <c r="J39" i="21"/>
  <c r="I37" i="27"/>
  <c r="X27" i="27"/>
  <c r="Z27" i="27"/>
  <c r="Y27" i="27"/>
  <c r="Z28" i="27"/>
  <c r="Y28" i="27"/>
  <c r="BH56" i="16" l="1"/>
  <c r="BH62" i="16"/>
  <c r="BJ62" i="16" s="1"/>
  <c r="CG62" i="16" s="1"/>
  <c r="BH17" i="16"/>
  <c r="BH35" i="16"/>
  <c r="BJ35" i="16" s="1"/>
  <c r="CG35" i="16" s="1"/>
  <c r="BH58" i="16"/>
  <c r="BA39" i="16"/>
  <c r="CA168" i="16"/>
  <c r="BL168" i="16"/>
  <c r="BA21" i="16"/>
  <c r="BA45" i="16"/>
  <c r="BH65" i="16"/>
  <c r="BH21" i="16"/>
  <c r="BJ21" i="16" s="1"/>
  <c r="CG21" i="16" s="1"/>
  <c r="BH45" i="16"/>
  <c r="CE45" i="16" s="1"/>
  <c r="BA25" i="16"/>
  <c r="BH61" i="16"/>
  <c r="BH44" i="16"/>
  <c r="BJ44" i="16" s="1"/>
  <c r="BV53" i="16"/>
  <c r="BV33" i="16"/>
  <c r="BA42" i="16"/>
  <c r="Z17" i="30"/>
  <c r="BH34" i="16"/>
  <c r="BJ34" i="16" s="1"/>
  <c r="CG34" i="16" s="1"/>
  <c r="BH54" i="16"/>
  <c r="BJ54" i="16" s="1"/>
  <c r="CG54" i="16" s="1"/>
  <c r="BV61" i="16"/>
  <c r="BA60" i="16"/>
  <c r="Z47" i="30"/>
  <c r="BH60" i="16"/>
  <c r="BJ60" i="16" s="1"/>
  <c r="CG60" i="16" s="1"/>
  <c r="BV56" i="16"/>
  <c r="BA55" i="16"/>
  <c r="BA58" i="16"/>
  <c r="BA53" i="16"/>
  <c r="BV14" i="16"/>
  <c r="P17" i="30"/>
  <c r="P44" i="16"/>
  <c r="AA42" i="30"/>
  <c r="BV63" i="16"/>
  <c r="F20" i="30" s="1"/>
  <c r="BV52" i="16"/>
  <c r="BV51" i="16"/>
  <c r="BA49" i="16"/>
  <c r="BH47" i="16"/>
  <c r="BJ47" i="16" s="1"/>
  <c r="CG47" i="16" s="1"/>
  <c r="BH46" i="16"/>
  <c r="BJ46" i="16" s="1"/>
  <c r="CG46" i="16" s="1"/>
  <c r="BA46" i="16"/>
  <c r="BA36" i="16"/>
  <c r="BH32" i="16"/>
  <c r="BJ32" i="16" s="1"/>
  <c r="CG32" i="16" s="1"/>
  <c r="BV32" i="16"/>
  <c r="BH30" i="16"/>
  <c r="BJ30" i="16" s="1"/>
  <c r="CG30" i="16" s="1"/>
  <c r="BA28" i="16"/>
  <c r="BA27" i="16"/>
  <c r="BH22" i="16"/>
  <c r="BJ22" i="16" s="1"/>
  <c r="CG22" i="16" s="1"/>
  <c r="BA22" i="16"/>
  <c r="BV20" i="16"/>
  <c r="BV17" i="16"/>
  <c r="BV15" i="16"/>
  <c r="BH15" i="16"/>
  <c r="BJ15" i="16" s="1"/>
  <c r="CG15" i="16" s="1"/>
  <c r="BA14" i="16"/>
  <c r="BV13" i="16"/>
  <c r="BH13" i="16"/>
  <c r="CE13" i="16" s="1"/>
  <c r="BH28" i="16"/>
  <c r="BV59" i="16"/>
  <c r="BH59" i="16"/>
  <c r="BV48" i="16"/>
  <c r="BH48" i="16"/>
  <c r="BJ61" i="16"/>
  <c r="CG61" i="16" s="1"/>
  <c r="CE61" i="16"/>
  <c r="BJ33" i="16"/>
  <c r="CG33" i="16" s="1"/>
  <c r="CE33" i="16"/>
  <c r="CE9" i="16"/>
  <c r="BJ127" i="16"/>
  <c r="CG127" i="16" s="1"/>
  <c r="CE127" i="16"/>
  <c r="BJ56" i="16"/>
  <c r="CG56" i="16" s="1"/>
  <c r="CE56" i="16"/>
  <c r="BJ39" i="16"/>
  <c r="CG39" i="16" s="1"/>
  <c r="CE39" i="16"/>
  <c r="BV37" i="16"/>
  <c r="BH37" i="16"/>
  <c r="BV24" i="16"/>
  <c r="BH24" i="16"/>
  <c r="BV12" i="16"/>
  <c r="BH12" i="16"/>
  <c r="BJ42" i="16"/>
  <c r="CE42" i="16"/>
  <c r="BV11" i="16"/>
  <c r="BH11" i="16"/>
  <c r="BV43" i="16"/>
  <c r="BH43" i="16"/>
  <c r="CE54" i="16"/>
  <c r="BJ52" i="16"/>
  <c r="CG52" i="16" s="1"/>
  <c r="CE52" i="16"/>
  <c r="BJ36" i="16"/>
  <c r="CG36" i="16" s="1"/>
  <c r="CE36" i="16"/>
  <c r="BJ45" i="16"/>
  <c r="CG45" i="16" s="1"/>
  <c r="BJ119" i="16"/>
  <c r="CG119" i="16" s="1"/>
  <c r="CE119" i="16"/>
  <c r="BV25" i="16"/>
  <c r="P50" i="30" s="1"/>
  <c r="BH25" i="16"/>
  <c r="BV57" i="16"/>
  <c r="BH57" i="16"/>
  <c r="BJ123" i="16"/>
  <c r="CG123" i="16" s="1"/>
  <c r="CE123" i="16"/>
  <c r="BJ63" i="16"/>
  <c r="CE63" i="16"/>
  <c r="BV50" i="16"/>
  <c r="BH50" i="16"/>
  <c r="BJ14" i="16"/>
  <c r="CG14" i="16" s="1"/>
  <c r="CE14" i="16"/>
  <c r="BV10" i="16"/>
  <c r="BH10" i="16"/>
  <c r="BJ20" i="16"/>
  <c r="CG20" i="16" s="1"/>
  <c r="CE20" i="16"/>
  <c r="BV41" i="16"/>
  <c r="BH41" i="16"/>
  <c r="BV23" i="16"/>
  <c r="BH23" i="16"/>
  <c r="BJ17" i="16"/>
  <c r="CG17" i="16" s="1"/>
  <c r="CE17" i="16"/>
  <c r="CE30" i="16"/>
  <c r="BJ31" i="16"/>
  <c r="CG31" i="16" s="1"/>
  <c r="CE31" i="16"/>
  <c r="CE35" i="16"/>
  <c r="BJ58" i="16"/>
  <c r="CG58" i="16" s="1"/>
  <c r="CE58" i="16"/>
  <c r="BJ51" i="16"/>
  <c r="CG51" i="16" s="1"/>
  <c r="CE51" i="16"/>
  <c r="BJ53" i="16"/>
  <c r="CG53" i="16" s="1"/>
  <c r="CE53" i="16"/>
  <c r="CE15" i="16"/>
  <c r="BV19" i="16"/>
  <c r="BH19" i="16"/>
  <c r="BV40" i="16"/>
  <c r="BH40" i="16"/>
  <c r="BJ65" i="16"/>
  <c r="CE65" i="16"/>
  <c r="BJ29" i="16"/>
  <c r="CG29" i="16" s="1"/>
  <c r="CE29" i="16"/>
  <c r="CE22" i="16"/>
  <c r="CG9" i="16"/>
  <c r="CE34" i="16"/>
  <c r="BV26" i="16"/>
  <c r="BH26" i="16"/>
  <c r="CE62" i="16"/>
  <c r="BV27" i="16"/>
  <c r="BH27" i="16"/>
  <c r="BV18" i="16"/>
  <c r="BH18" i="16"/>
  <c r="BJ115" i="16"/>
  <c r="CG115" i="16" s="1"/>
  <c r="CE115" i="16"/>
  <c r="BJ38" i="16"/>
  <c r="CG38" i="16" s="1"/>
  <c r="CE38" i="16"/>
  <c r="BV49" i="16"/>
  <c r="BH49" i="16"/>
  <c r="BJ108" i="16"/>
  <c r="CG108" i="16" s="1"/>
  <c r="CE108" i="16"/>
  <c r="BJ28" i="16"/>
  <c r="CG28" i="16" s="1"/>
  <c r="CE28" i="16"/>
  <c r="BJ55" i="16"/>
  <c r="CG55" i="16" s="1"/>
  <c r="CE55" i="16"/>
  <c r="BV64" i="16"/>
  <c r="BH64" i="16"/>
  <c r="BV16" i="16"/>
  <c r="BH16" i="16"/>
  <c r="BG125" i="16"/>
  <c r="CD125" i="16" s="1"/>
  <c r="CB125" i="16"/>
  <c r="BG85" i="16"/>
  <c r="CD85" i="16" s="1"/>
  <c r="CB85" i="16"/>
  <c r="BG107" i="16"/>
  <c r="CD107" i="16" s="1"/>
  <c r="CB107" i="16"/>
  <c r="BG83" i="16"/>
  <c r="CD83" i="16" s="1"/>
  <c r="CB83" i="16"/>
  <c r="BG110" i="16"/>
  <c r="CD110" i="16" s="1"/>
  <c r="CB110" i="16"/>
  <c r="BG99" i="16"/>
  <c r="CD99" i="16" s="1"/>
  <c r="CB99" i="16"/>
  <c r="BG118" i="16"/>
  <c r="CD118" i="16" s="1"/>
  <c r="CB118" i="16"/>
  <c r="BG114" i="16"/>
  <c r="CD114" i="16" s="1"/>
  <c r="CB114" i="16"/>
  <c r="BG103" i="16"/>
  <c r="CD103" i="16" s="1"/>
  <c r="CB103" i="16"/>
  <c r="BG94" i="16"/>
  <c r="CD94" i="16" s="1"/>
  <c r="CB94" i="16"/>
  <c r="BG122" i="16"/>
  <c r="CD122" i="16" s="1"/>
  <c r="CB122" i="16"/>
  <c r="BG75" i="16"/>
  <c r="CD75" i="16" s="1"/>
  <c r="CB75" i="16"/>
  <c r="BD179" i="16"/>
  <c r="BY179" i="16"/>
  <c r="BD129" i="16"/>
  <c r="BY129" i="16"/>
  <c r="BD87" i="16"/>
  <c r="BY87" i="16"/>
  <c r="BD16" i="16"/>
  <c r="BY16" i="16"/>
  <c r="BD182" i="16"/>
  <c r="BY182" i="16"/>
  <c r="BD164" i="16"/>
  <c r="BY164" i="16"/>
  <c r="BD141" i="16"/>
  <c r="BY141" i="16"/>
  <c r="BD98" i="16"/>
  <c r="BY98" i="16"/>
  <c r="BD18" i="16"/>
  <c r="BY18" i="16"/>
  <c r="BD69" i="16"/>
  <c r="BY69" i="16"/>
  <c r="BD19" i="16"/>
  <c r="BY19" i="16"/>
  <c r="BD70" i="16"/>
  <c r="BY70" i="16"/>
  <c r="BD40" i="16"/>
  <c r="BY40" i="16"/>
  <c r="BD139" i="16"/>
  <c r="BY139" i="16"/>
  <c r="BD109" i="16"/>
  <c r="BY109" i="16"/>
  <c r="BD35" i="16"/>
  <c r="BY35" i="16"/>
  <c r="BD186" i="16"/>
  <c r="BY186" i="16"/>
  <c r="BD167" i="16"/>
  <c r="BY167" i="16"/>
  <c r="BD192" i="16"/>
  <c r="BY192" i="16"/>
  <c r="BD119" i="16"/>
  <c r="BY119" i="16"/>
  <c r="BL206" i="16"/>
  <c r="CA206" i="16"/>
  <c r="BD183" i="16"/>
  <c r="BY183" i="16"/>
  <c r="BD152" i="16"/>
  <c r="BY152" i="16"/>
  <c r="BD103" i="16"/>
  <c r="BY103" i="16"/>
  <c r="BD11" i="16"/>
  <c r="BY11" i="16"/>
  <c r="BD102" i="16"/>
  <c r="BY102" i="16"/>
  <c r="BD26" i="16"/>
  <c r="BY26" i="16"/>
  <c r="BD73" i="16"/>
  <c r="BY73" i="16"/>
  <c r="BD39" i="16"/>
  <c r="BY39" i="16"/>
  <c r="BD20" i="16"/>
  <c r="BY20" i="16"/>
  <c r="BD189" i="16"/>
  <c r="BY189" i="16"/>
  <c r="BD88" i="16"/>
  <c r="BY88" i="16"/>
  <c r="BD32" i="16"/>
  <c r="BY32" i="16"/>
  <c r="BD159" i="16"/>
  <c r="BY159" i="16"/>
  <c r="BD118" i="16"/>
  <c r="BY118" i="16"/>
  <c r="BD59" i="16"/>
  <c r="BY59" i="16"/>
  <c r="BD28" i="16"/>
  <c r="BY28" i="16"/>
  <c r="BD30" i="16"/>
  <c r="BY30" i="16"/>
  <c r="BD65" i="16"/>
  <c r="BY65" i="16"/>
  <c r="BD169" i="16"/>
  <c r="BY169" i="16"/>
  <c r="BD25" i="16"/>
  <c r="BY25" i="16"/>
  <c r="BD172" i="16"/>
  <c r="BY172" i="16"/>
  <c r="BD121" i="16"/>
  <c r="BY121" i="16"/>
  <c r="BD79" i="16"/>
  <c r="BY79" i="16"/>
  <c r="BD190" i="16"/>
  <c r="BY190" i="16"/>
  <c r="BD178" i="16"/>
  <c r="BY178" i="16"/>
  <c r="BD184" i="16"/>
  <c r="BY184" i="16"/>
  <c r="BD151" i="16"/>
  <c r="BY151" i="16"/>
  <c r="BD13" i="16"/>
  <c r="CA13" i="16" s="1"/>
  <c r="BY13" i="16"/>
  <c r="BD128" i="16"/>
  <c r="BY128" i="16"/>
  <c r="BD89" i="16"/>
  <c r="BY89" i="16"/>
  <c r="BD15" i="16"/>
  <c r="BY15" i="16"/>
  <c r="BD145" i="16"/>
  <c r="BY145" i="16"/>
  <c r="BD116" i="16"/>
  <c r="BY116" i="16"/>
  <c r="BD47" i="16"/>
  <c r="BY47" i="16"/>
  <c r="BD12" i="16"/>
  <c r="BY12" i="16"/>
  <c r="BD166" i="16"/>
  <c r="BY166" i="16"/>
  <c r="BD111" i="16"/>
  <c r="BY111" i="16"/>
  <c r="BD63" i="16"/>
  <c r="BY63" i="16"/>
  <c r="BD104" i="16"/>
  <c r="BY104" i="16"/>
  <c r="BD115" i="16"/>
  <c r="BY115" i="16"/>
  <c r="BD133" i="16"/>
  <c r="BY133" i="16"/>
  <c r="BD185" i="16"/>
  <c r="BY185" i="16"/>
  <c r="BD92" i="16"/>
  <c r="BY92" i="16"/>
  <c r="BD202" i="16"/>
  <c r="BY202" i="16"/>
  <c r="BD188" i="16"/>
  <c r="BY188" i="16"/>
  <c r="BD155" i="16"/>
  <c r="BY155" i="16"/>
  <c r="BD114" i="16"/>
  <c r="BY114" i="16"/>
  <c r="BD67" i="16"/>
  <c r="BY67" i="16"/>
  <c r="BD50" i="16"/>
  <c r="BY50" i="16"/>
  <c r="BD22" i="16"/>
  <c r="BY22" i="16"/>
  <c r="BD38" i="16"/>
  <c r="BY38" i="16"/>
  <c r="P47" i="30"/>
  <c r="BD187" i="16"/>
  <c r="BY187" i="16"/>
  <c r="BD207" i="16"/>
  <c r="BY207" i="16"/>
  <c r="BD157" i="16"/>
  <c r="BY157" i="16"/>
  <c r="BD120" i="16"/>
  <c r="BY120" i="16"/>
  <c r="BD82" i="16"/>
  <c r="BY82" i="16"/>
  <c r="BD51" i="16"/>
  <c r="BY51" i="16"/>
  <c r="BD148" i="16"/>
  <c r="BY148" i="16"/>
  <c r="BD99" i="16"/>
  <c r="BY99" i="16"/>
  <c r="BD80" i="16"/>
  <c r="BY80" i="16"/>
  <c r="BD21" i="16"/>
  <c r="BY21" i="16"/>
  <c r="BD64" i="16"/>
  <c r="BY64" i="16"/>
  <c r="BD34" i="16"/>
  <c r="BY34" i="16"/>
  <c r="BD10" i="16"/>
  <c r="BY10" i="16"/>
  <c r="BD208" i="16"/>
  <c r="BY208" i="16"/>
  <c r="BD150" i="16"/>
  <c r="BY150" i="16"/>
  <c r="BD117" i="16"/>
  <c r="BY117" i="16"/>
  <c r="BD60" i="16"/>
  <c r="BY60" i="16"/>
  <c r="BD204" i="16"/>
  <c r="BY204" i="16"/>
  <c r="BD138" i="16"/>
  <c r="BY138" i="16"/>
  <c r="BD100" i="16"/>
  <c r="BY100" i="16"/>
  <c r="BD44" i="16"/>
  <c r="BY44" i="16"/>
  <c r="BD174" i="16"/>
  <c r="BY174" i="16"/>
  <c r="BD199" i="16"/>
  <c r="BY199" i="16"/>
  <c r="BD180" i="16"/>
  <c r="BY180" i="16"/>
  <c r="BD72" i="16"/>
  <c r="BY72" i="16"/>
  <c r="BD144" i="16"/>
  <c r="BY144" i="16"/>
  <c r="BD110" i="16"/>
  <c r="BY110" i="16"/>
  <c r="BD24" i="16"/>
  <c r="BY24" i="16"/>
  <c r="BD71" i="16"/>
  <c r="BY71" i="16"/>
  <c r="BD198" i="16"/>
  <c r="BY198" i="16"/>
  <c r="BD154" i="16"/>
  <c r="BY154" i="16"/>
  <c r="BD113" i="16"/>
  <c r="BY113" i="16"/>
  <c r="BD48" i="16"/>
  <c r="BY48" i="16"/>
  <c r="BD197" i="16"/>
  <c r="BY197" i="16"/>
  <c r="BD156" i="16"/>
  <c r="BY156" i="16"/>
  <c r="BD107" i="16"/>
  <c r="BY107" i="16"/>
  <c r="BD54" i="16"/>
  <c r="BY54" i="16"/>
  <c r="BD9" i="16"/>
  <c r="BL9" i="16" s="1"/>
  <c r="BY9" i="16"/>
  <c r="BD58" i="16"/>
  <c r="BY58" i="16"/>
  <c r="BD108" i="16"/>
  <c r="BY108" i="16"/>
  <c r="BD31" i="16"/>
  <c r="BY31" i="16"/>
  <c r="BD158" i="16"/>
  <c r="BY158" i="16"/>
  <c r="BD125" i="16"/>
  <c r="BY125" i="16"/>
  <c r="BD75" i="16"/>
  <c r="BY75" i="16"/>
  <c r="BD43" i="16"/>
  <c r="BY43" i="16"/>
  <c r="BD137" i="16"/>
  <c r="BY137" i="16"/>
  <c r="BD81" i="16"/>
  <c r="BY81" i="16"/>
  <c r="BD126" i="16"/>
  <c r="BY126" i="16"/>
  <c r="BD52" i="16"/>
  <c r="BY52" i="16"/>
  <c r="BD101" i="16"/>
  <c r="BY101" i="16"/>
  <c r="BD49" i="16"/>
  <c r="BY49" i="16"/>
  <c r="BD78" i="16"/>
  <c r="BY78" i="16"/>
  <c r="BD203" i="16"/>
  <c r="BY203" i="16"/>
  <c r="BD123" i="16"/>
  <c r="BY123" i="16"/>
  <c r="BD66" i="16"/>
  <c r="BY66" i="16"/>
  <c r="BD143" i="16"/>
  <c r="BY143" i="16"/>
  <c r="BD84" i="16"/>
  <c r="BY84" i="16"/>
  <c r="BD23" i="16"/>
  <c r="BY23" i="16"/>
  <c r="BD177" i="16"/>
  <c r="BY177" i="16"/>
  <c r="BD41" i="16"/>
  <c r="BY41" i="16"/>
  <c r="BD68" i="16"/>
  <c r="BY68" i="16"/>
  <c r="BD95" i="16"/>
  <c r="BY95" i="16"/>
  <c r="BD146" i="16"/>
  <c r="BY146" i="16"/>
  <c r="BD105" i="16"/>
  <c r="BY105" i="16"/>
  <c r="BD14" i="16"/>
  <c r="BY14" i="16"/>
  <c r="BD171" i="16"/>
  <c r="BY171" i="16"/>
  <c r="F17" i="30"/>
  <c r="BD153" i="16"/>
  <c r="BY153" i="16"/>
  <c r="BD85" i="16"/>
  <c r="BY85" i="16"/>
  <c r="F47" i="30"/>
  <c r="BD76" i="16"/>
  <c r="BY76" i="16"/>
  <c r="BD42" i="16"/>
  <c r="BY42" i="16"/>
  <c r="BD149" i="16"/>
  <c r="BY149" i="16"/>
  <c r="BD112" i="16"/>
  <c r="BY112" i="16"/>
  <c r="BD61" i="16"/>
  <c r="BY61" i="16"/>
  <c r="BD170" i="16"/>
  <c r="BY170" i="16"/>
  <c r="BD201" i="16"/>
  <c r="BY201" i="16"/>
  <c r="BD161" i="16"/>
  <c r="BY161" i="16"/>
  <c r="BD131" i="16"/>
  <c r="BY131" i="16"/>
  <c r="BD86" i="16"/>
  <c r="BY86" i="16"/>
  <c r="BD45" i="16"/>
  <c r="BY45" i="16"/>
  <c r="BD176" i="16"/>
  <c r="BY176" i="16"/>
  <c r="BD195" i="16"/>
  <c r="BY195" i="16"/>
  <c r="BD106" i="16"/>
  <c r="BY106" i="16"/>
  <c r="BD62" i="16"/>
  <c r="BY62" i="16"/>
  <c r="BD90" i="16"/>
  <c r="BY90" i="16"/>
  <c r="BD196" i="16"/>
  <c r="BY196" i="16"/>
  <c r="BD55" i="16"/>
  <c r="BY55" i="16"/>
  <c r="BD127" i="16"/>
  <c r="BY127" i="16"/>
  <c r="BD77" i="16"/>
  <c r="BY77" i="16"/>
  <c r="BD173" i="16"/>
  <c r="BY173" i="16"/>
  <c r="BD140" i="16"/>
  <c r="BY140" i="16"/>
  <c r="BD91" i="16"/>
  <c r="BY91" i="16"/>
  <c r="BL165" i="16"/>
  <c r="CA165" i="16"/>
  <c r="BD122" i="16"/>
  <c r="BY122" i="16"/>
  <c r="BD175" i="16"/>
  <c r="BY175" i="16"/>
  <c r="BD181" i="16"/>
  <c r="BY181" i="16"/>
  <c r="BD205" i="16"/>
  <c r="BY205" i="16"/>
  <c r="BD135" i="16"/>
  <c r="BY135" i="16"/>
  <c r="BD97" i="16"/>
  <c r="BY97" i="16"/>
  <c r="BD46" i="16"/>
  <c r="BY46" i="16"/>
  <c r="BD163" i="16"/>
  <c r="BY163" i="16"/>
  <c r="BD134" i="16"/>
  <c r="BY134" i="16"/>
  <c r="BD27" i="16"/>
  <c r="BY27" i="16"/>
  <c r="BD53" i="16"/>
  <c r="BY53" i="16"/>
  <c r="BD94" i="16"/>
  <c r="BY94" i="16"/>
  <c r="BD37" i="16"/>
  <c r="BY37" i="16"/>
  <c r="BD93" i="16"/>
  <c r="BY93" i="16"/>
  <c r="BD36" i="16"/>
  <c r="BY36" i="16"/>
  <c r="BD191" i="16"/>
  <c r="BY191" i="16"/>
  <c r="BD132" i="16"/>
  <c r="BY132" i="16"/>
  <c r="BD83" i="16"/>
  <c r="BY83" i="16"/>
  <c r="BD57" i="16"/>
  <c r="BY57" i="16"/>
  <c r="BD124" i="16"/>
  <c r="BY124" i="16"/>
  <c r="BD74" i="16"/>
  <c r="BY74" i="16"/>
  <c r="BD33" i="16"/>
  <c r="BY33" i="16"/>
  <c r="BD160" i="16"/>
  <c r="BY160" i="16"/>
  <c r="BD147" i="16"/>
  <c r="BY147" i="16"/>
  <c r="BD96" i="16"/>
  <c r="BY96" i="16"/>
  <c r="BD29" i="16"/>
  <c r="CA29" i="16" s="1"/>
  <c r="BY29" i="16"/>
  <c r="BD56" i="16"/>
  <c r="BY56" i="16"/>
  <c r="CA193" i="16"/>
  <c r="BL193" i="16"/>
  <c r="BA64" i="16"/>
  <c r="AC12" i="30"/>
  <c r="BA65" i="16"/>
  <c r="I12" i="30"/>
  <c r="BA63" i="16"/>
  <c r="T30" i="27"/>
  <c r="T38" i="27"/>
  <c r="AB27" i="27"/>
  <c r="H27" i="27" s="1"/>
  <c r="AB28" i="27"/>
  <c r="H28" i="27" s="1"/>
  <c r="W38" i="27"/>
  <c r="W30" i="27"/>
  <c r="U30" i="27"/>
  <c r="U38" i="27"/>
  <c r="V30" i="27"/>
  <c r="F30" i="27"/>
  <c r="BA47" i="16"/>
  <c r="R30" i="27"/>
  <c r="J40" i="21"/>
  <c r="Y38" i="27"/>
  <c r="X30" i="27"/>
  <c r="X29" i="27"/>
  <c r="AA30" i="27"/>
  <c r="AA38" i="27"/>
  <c r="Y30" i="27"/>
  <c r="Z30" i="27"/>
  <c r="X38" i="27"/>
  <c r="CE21" i="16" l="1"/>
  <c r="Z50" i="30"/>
  <c r="P20" i="30"/>
  <c r="CE60" i="16"/>
  <c r="F50" i="30"/>
  <c r="BL29" i="16"/>
  <c r="CE44" i="16"/>
  <c r="CE46" i="16"/>
  <c r="BJ13" i="16"/>
  <c r="CG13" i="16" s="1"/>
  <c r="Z20" i="30"/>
  <c r="CG44" i="16"/>
  <c r="AC50" i="30"/>
  <c r="CG42" i="16"/>
  <c r="BA44" i="16"/>
  <c r="AC42" i="30"/>
  <c r="CE47" i="16"/>
  <c r="CE32" i="16"/>
  <c r="BL17" i="16"/>
  <c r="BJ49" i="16"/>
  <c r="CG49" i="16" s="1"/>
  <c r="CE49" i="16"/>
  <c r="BJ48" i="16"/>
  <c r="CG48" i="16" s="1"/>
  <c r="CE48" i="16"/>
  <c r="BJ19" i="16"/>
  <c r="CG19" i="16" s="1"/>
  <c r="CE19" i="16"/>
  <c r="BJ41" i="16"/>
  <c r="CG41" i="16" s="1"/>
  <c r="CE41" i="16"/>
  <c r="BJ50" i="16"/>
  <c r="CG50" i="16" s="1"/>
  <c r="CE50" i="16"/>
  <c r="BJ11" i="16"/>
  <c r="CG11" i="16" s="1"/>
  <c r="CE11" i="16"/>
  <c r="BJ24" i="16"/>
  <c r="CG24" i="16" s="1"/>
  <c r="CE24" i="16"/>
  <c r="BJ64" i="16"/>
  <c r="CE64" i="16"/>
  <c r="BJ27" i="16"/>
  <c r="CG27" i="16" s="1"/>
  <c r="CE27" i="16"/>
  <c r="BJ26" i="16"/>
  <c r="CG26" i="16" s="1"/>
  <c r="CE26" i="16"/>
  <c r="I20" i="30"/>
  <c r="CG63" i="16"/>
  <c r="BJ16" i="16"/>
  <c r="CG16" i="16" s="1"/>
  <c r="CE16" i="16"/>
  <c r="BJ18" i="16"/>
  <c r="CG18" i="16" s="1"/>
  <c r="CE18" i="16"/>
  <c r="AC20" i="30"/>
  <c r="CG65" i="16"/>
  <c r="BJ25" i="16"/>
  <c r="CG25" i="16" s="1"/>
  <c r="CE25" i="16"/>
  <c r="BJ59" i="16"/>
  <c r="CG59" i="16" s="1"/>
  <c r="CE59" i="16"/>
  <c r="BJ40" i="16"/>
  <c r="CG40" i="16" s="1"/>
  <c r="CE40" i="16"/>
  <c r="BJ23" i="16"/>
  <c r="CG23" i="16" s="1"/>
  <c r="CE23" i="16"/>
  <c r="BJ10" i="16"/>
  <c r="CG10" i="16" s="1"/>
  <c r="CE10" i="16"/>
  <c r="BJ57" i="16"/>
  <c r="CG57" i="16" s="1"/>
  <c r="CE57" i="16"/>
  <c r="BJ43" i="16"/>
  <c r="CE43" i="16"/>
  <c r="BJ12" i="16"/>
  <c r="CG12" i="16" s="1"/>
  <c r="CE12" i="16"/>
  <c r="BJ37" i="16"/>
  <c r="CG37" i="16" s="1"/>
  <c r="CE37" i="16"/>
  <c r="BL56" i="16"/>
  <c r="CA56" i="16"/>
  <c r="CA96" i="16"/>
  <c r="BL96" i="16"/>
  <c r="BL160" i="16"/>
  <c r="CA160" i="16"/>
  <c r="BL74" i="16"/>
  <c r="CA74" i="16"/>
  <c r="BL57" i="16"/>
  <c r="CA57" i="16"/>
  <c r="BL132" i="16"/>
  <c r="CA132" i="16"/>
  <c r="CA36" i="16"/>
  <c r="BL36" i="16"/>
  <c r="BL37" i="16"/>
  <c r="CA37" i="16"/>
  <c r="BL53" i="16"/>
  <c r="CA53" i="16"/>
  <c r="BL134" i="16"/>
  <c r="CA134" i="16"/>
  <c r="BL46" i="16"/>
  <c r="CA46" i="16"/>
  <c r="BL135" i="16"/>
  <c r="CA135" i="16"/>
  <c r="CA181" i="16"/>
  <c r="BL181" i="16"/>
  <c r="BL122" i="16"/>
  <c r="CA122" i="16"/>
  <c r="BL91" i="16"/>
  <c r="CA91" i="16"/>
  <c r="BL173" i="16"/>
  <c r="CA173" i="16"/>
  <c r="BL127" i="16"/>
  <c r="CA127" i="16"/>
  <c r="BL196" i="16"/>
  <c r="CA196" i="16"/>
  <c r="CA62" i="16"/>
  <c r="BL62" i="16"/>
  <c r="BL195" i="16"/>
  <c r="CA195" i="16"/>
  <c r="BL45" i="16"/>
  <c r="CA45" i="16"/>
  <c r="CA131" i="16"/>
  <c r="BL131" i="16"/>
  <c r="BL201" i="16"/>
  <c r="CA201" i="16"/>
  <c r="BL61" i="16"/>
  <c r="CA61" i="16"/>
  <c r="BL149" i="16"/>
  <c r="CA149" i="16"/>
  <c r="BL76" i="16"/>
  <c r="CA76" i="16"/>
  <c r="BL171" i="16"/>
  <c r="CA171" i="16"/>
  <c r="CA105" i="16"/>
  <c r="BL105" i="16"/>
  <c r="BL95" i="16"/>
  <c r="CA95" i="16"/>
  <c r="BL41" i="16"/>
  <c r="CA41" i="16"/>
  <c r="BL23" i="16"/>
  <c r="CA23" i="16"/>
  <c r="BL143" i="16"/>
  <c r="CA143" i="16"/>
  <c r="BL123" i="16"/>
  <c r="CA123" i="16"/>
  <c r="BL78" i="16"/>
  <c r="CA78" i="16"/>
  <c r="CA101" i="16"/>
  <c r="BL101" i="16"/>
  <c r="BL126" i="16"/>
  <c r="CA126" i="16"/>
  <c r="CA137" i="16"/>
  <c r="BL137" i="16"/>
  <c r="BL75" i="16"/>
  <c r="CA75" i="16"/>
  <c r="BL158" i="16"/>
  <c r="CA158" i="16"/>
  <c r="BL108" i="16"/>
  <c r="CA108" i="16"/>
  <c r="J75" i="13"/>
  <c r="CA9" i="16"/>
  <c r="BL107" i="16"/>
  <c r="CA107" i="16"/>
  <c r="BL197" i="16"/>
  <c r="CA197" i="16"/>
  <c r="BL113" i="16"/>
  <c r="CA113" i="16"/>
  <c r="CA198" i="16"/>
  <c r="BL198" i="16"/>
  <c r="BL24" i="16"/>
  <c r="CA24" i="16"/>
  <c r="BL144" i="16"/>
  <c r="CA144" i="16"/>
  <c r="BL180" i="16"/>
  <c r="CA180" i="16"/>
  <c r="BL174" i="16"/>
  <c r="CA174" i="16"/>
  <c r="BL100" i="16"/>
  <c r="CA100" i="16"/>
  <c r="BL204" i="16"/>
  <c r="CA204" i="16"/>
  <c r="BL117" i="16"/>
  <c r="CA117" i="16"/>
  <c r="BL208" i="16"/>
  <c r="CA208" i="16"/>
  <c r="CA34" i="16"/>
  <c r="BL34" i="16"/>
  <c r="BL21" i="16"/>
  <c r="CA21" i="16"/>
  <c r="BL99" i="16"/>
  <c r="CA99" i="16"/>
  <c r="BL51" i="16"/>
  <c r="CA51" i="16"/>
  <c r="CA120" i="16"/>
  <c r="BL120" i="16"/>
  <c r="CA207" i="16"/>
  <c r="BL207" i="16"/>
  <c r="BL153" i="16"/>
  <c r="CA153" i="16"/>
  <c r="CA38" i="16"/>
  <c r="BL38" i="16"/>
  <c r="CA50" i="16"/>
  <c r="BL114" i="16"/>
  <c r="CA114" i="16"/>
  <c r="BL188" i="16"/>
  <c r="CA188" i="16"/>
  <c r="BL92" i="16"/>
  <c r="CA92" i="16"/>
  <c r="BL133" i="16"/>
  <c r="CA133" i="16"/>
  <c r="BL104" i="16"/>
  <c r="CA104" i="16"/>
  <c r="BL111" i="16"/>
  <c r="CA111" i="16"/>
  <c r="CA12" i="16"/>
  <c r="BL116" i="16"/>
  <c r="CA116" i="16"/>
  <c r="BL15" i="16"/>
  <c r="CA15" i="16"/>
  <c r="BL128" i="16"/>
  <c r="CA128" i="16"/>
  <c r="BL151" i="16"/>
  <c r="CA151" i="16"/>
  <c r="BL178" i="16"/>
  <c r="CA178" i="16"/>
  <c r="BL79" i="16"/>
  <c r="CA79" i="16"/>
  <c r="BL172" i="16"/>
  <c r="CA172" i="16"/>
  <c r="BL169" i="16"/>
  <c r="CA169" i="16"/>
  <c r="CA30" i="16"/>
  <c r="BL30" i="16"/>
  <c r="CA59" i="16"/>
  <c r="BL159" i="16"/>
  <c r="CA159" i="16"/>
  <c r="CA88" i="16"/>
  <c r="BL88" i="16"/>
  <c r="CA20" i="16"/>
  <c r="BL20" i="16"/>
  <c r="BL73" i="16"/>
  <c r="CA73" i="16"/>
  <c r="BL102" i="16"/>
  <c r="CA102" i="16"/>
  <c r="BL103" i="16"/>
  <c r="CA103" i="16"/>
  <c r="CA183" i="16"/>
  <c r="BL183" i="16"/>
  <c r="BL119" i="16"/>
  <c r="CA119" i="16"/>
  <c r="BL167" i="16"/>
  <c r="CA167" i="16"/>
  <c r="BL35" i="16"/>
  <c r="CA35" i="16"/>
  <c r="CA139" i="16"/>
  <c r="BL139" i="16"/>
  <c r="CA70" i="16"/>
  <c r="BL70" i="16"/>
  <c r="BL69" i="16"/>
  <c r="CA69" i="16"/>
  <c r="BL98" i="16"/>
  <c r="CA98" i="16"/>
  <c r="CA164" i="16"/>
  <c r="BL164" i="16"/>
  <c r="BL16" i="16"/>
  <c r="CA16" i="16"/>
  <c r="BL129" i="16"/>
  <c r="CA129" i="16"/>
  <c r="BL147" i="16"/>
  <c r="CA147" i="16"/>
  <c r="BL33" i="16"/>
  <c r="CA33" i="16"/>
  <c r="BL124" i="16"/>
  <c r="CA124" i="16"/>
  <c r="BL83" i="16"/>
  <c r="CA83" i="16"/>
  <c r="CA191" i="16"/>
  <c r="BL191" i="16"/>
  <c r="CA93" i="16"/>
  <c r="BL93" i="16"/>
  <c r="BL94" i="16"/>
  <c r="CA94" i="16"/>
  <c r="BL27" i="16"/>
  <c r="CA27" i="16"/>
  <c r="BL163" i="16"/>
  <c r="CA163" i="16"/>
  <c r="BL97" i="16"/>
  <c r="CA97" i="16"/>
  <c r="BL205" i="16"/>
  <c r="CA205" i="16"/>
  <c r="BL175" i="16"/>
  <c r="CA175" i="16"/>
  <c r="BL140" i="16"/>
  <c r="CA140" i="16"/>
  <c r="CA77" i="16"/>
  <c r="BL77" i="16"/>
  <c r="BL55" i="16"/>
  <c r="CA55" i="16"/>
  <c r="BL90" i="16"/>
  <c r="CA90" i="16"/>
  <c r="BL106" i="16"/>
  <c r="CA106" i="16"/>
  <c r="CA176" i="16"/>
  <c r="BL176" i="16"/>
  <c r="BL86" i="16"/>
  <c r="CA86" i="16"/>
  <c r="CA161" i="16"/>
  <c r="BL161" i="16"/>
  <c r="BL170" i="16"/>
  <c r="CA170" i="16"/>
  <c r="BL112" i="16"/>
  <c r="CA112" i="16"/>
  <c r="BL42" i="16"/>
  <c r="CA42" i="16"/>
  <c r="CA14" i="16"/>
  <c r="BL14" i="16"/>
  <c r="BL146" i="16"/>
  <c r="CA146" i="16"/>
  <c r="AC47" i="30"/>
  <c r="BL68" i="16"/>
  <c r="CA68" i="16"/>
  <c r="BL177" i="16"/>
  <c r="CA177" i="16"/>
  <c r="BL84" i="16"/>
  <c r="CA84" i="16"/>
  <c r="I47" i="30"/>
  <c r="CA66" i="16"/>
  <c r="BL66" i="16"/>
  <c r="BL203" i="16"/>
  <c r="CA203" i="16"/>
  <c r="CA49" i="16"/>
  <c r="BL52" i="16"/>
  <c r="CA52" i="16"/>
  <c r="BL81" i="16"/>
  <c r="CA81" i="16"/>
  <c r="CA43" i="16"/>
  <c r="BL125" i="16"/>
  <c r="CA125" i="16"/>
  <c r="BL31" i="16"/>
  <c r="CA31" i="16"/>
  <c r="BL58" i="16"/>
  <c r="CA58" i="16"/>
  <c r="CA54" i="16"/>
  <c r="BL54" i="16"/>
  <c r="CA156" i="16"/>
  <c r="BL156" i="16"/>
  <c r="CA48" i="16"/>
  <c r="BL48" i="16"/>
  <c r="BL154" i="16"/>
  <c r="CA154" i="16"/>
  <c r="CA71" i="16"/>
  <c r="BL71" i="16"/>
  <c r="BL110" i="16"/>
  <c r="CA110" i="16"/>
  <c r="BL72" i="16"/>
  <c r="CA72" i="16"/>
  <c r="CA199" i="16"/>
  <c r="BL199" i="16"/>
  <c r="BL44" i="16"/>
  <c r="CA44" i="16"/>
  <c r="BL138" i="16"/>
  <c r="CA138" i="16"/>
  <c r="BL60" i="16"/>
  <c r="CA60" i="16"/>
  <c r="BL150" i="16"/>
  <c r="CA150" i="16"/>
  <c r="CA10" i="16"/>
  <c r="S17" i="30"/>
  <c r="CA64" i="16"/>
  <c r="BL64" i="16"/>
  <c r="BL80" i="16"/>
  <c r="CA80" i="16"/>
  <c r="BL148" i="16"/>
  <c r="CA148" i="16"/>
  <c r="CA82" i="16"/>
  <c r="BL82" i="16"/>
  <c r="BL157" i="16"/>
  <c r="CA157" i="16"/>
  <c r="BL187" i="16"/>
  <c r="CA187" i="16"/>
  <c r="BL85" i="16"/>
  <c r="CA85" i="16"/>
  <c r="CA22" i="16"/>
  <c r="BL22" i="16"/>
  <c r="S47" i="30"/>
  <c r="CA67" i="16"/>
  <c r="BL67" i="16"/>
  <c r="CA155" i="16"/>
  <c r="BL155" i="16"/>
  <c r="BL202" i="16"/>
  <c r="CA202" i="16"/>
  <c r="CA185" i="16"/>
  <c r="BL185" i="16"/>
  <c r="BL115" i="16"/>
  <c r="CA115" i="16"/>
  <c r="I17" i="30"/>
  <c r="BL63" i="16"/>
  <c r="CA63" i="16"/>
  <c r="BL166" i="16"/>
  <c r="CA166" i="16"/>
  <c r="BL47" i="16"/>
  <c r="CA47" i="16"/>
  <c r="CA145" i="16"/>
  <c r="BL145" i="16"/>
  <c r="BL89" i="16"/>
  <c r="CA89" i="16"/>
  <c r="CA184" i="16"/>
  <c r="BL184" i="16"/>
  <c r="BL190" i="16"/>
  <c r="CA190" i="16"/>
  <c r="BL121" i="16"/>
  <c r="CA121" i="16"/>
  <c r="CA25" i="16"/>
  <c r="AC17" i="30"/>
  <c r="CA65" i="16"/>
  <c r="BL65" i="16"/>
  <c r="BL28" i="16"/>
  <c r="CA28" i="16"/>
  <c r="CA118" i="16"/>
  <c r="BL118" i="16"/>
  <c r="BL32" i="16"/>
  <c r="CA32" i="16"/>
  <c r="BL189" i="16"/>
  <c r="CA189" i="16"/>
  <c r="BL39" i="16"/>
  <c r="CA39" i="16"/>
  <c r="CA26" i="16"/>
  <c r="BL26" i="16"/>
  <c r="BL11" i="16"/>
  <c r="CA11" i="16"/>
  <c r="CA152" i="16"/>
  <c r="BL152" i="16"/>
  <c r="BL192" i="16"/>
  <c r="CA192" i="16"/>
  <c r="BL186" i="16"/>
  <c r="CA186" i="16"/>
  <c r="BL109" i="16"/>
  <c r="CA109" i="16"/>
  <c r="CA40" i="16"/>
  <c r="CA19" i="16"/>
  <c r="CA18" i="16"/>
  <c r="CA141" i="16"/>
  <c r="BL141" i="16"/>
  <c r="BL182" i="16"/>
  <c r="CA182" i="16"/>
  <c r="BL87" i="16"/>
  <c r="CA87" i="16"/>
  <c r="CA179" i="16"/>
  <c r="BL179" i="16"/>
  <c r="AB38" i="27"/>
  <c r="AB30" i="27"/>
  <c r="AB29" i="27"/>
  <c r="H29" i="27" s="1"/>
  <c r="C22" i="15"/>
  <c r="I22" i="15" s="1"/>
  <c r="J22" i="15" s="1"/>
  <c r="M8" i="9"/>
  <c r="R8" i="9"/>
  <c r="I50" i="30" l="1"/>
  <c r="I57" i="30" s="1"/>
  <c r="BL13" i="16"/>
  <c r="BL19" i="16"/>
  <c r="BL40" i="16"/>
  <c r="BL25" i="16"/>
  <c r="BL18" i="16"/>
  <c r="AC57" i="30"/>
  <c r="CG43" i="16"/>
  <c r="S50" i="30"/>
  <c r="AC27" i="30"/>
  <c r="BL12" i="16"/>
  <c r="BL59" i="16"/>
  <c r="BL50" i="16"/>
  <c r="BL49" i="16"/>
  <c r="BL10" i="16"/>
  <c r="BL43" i="16"/>
  <c r="S20" i="30"/>
  <c r="S27" i="30" s="1"/>
  <c r="CG64" i="16"/>
  <c r="H30" i="27"/>
  <c r="O22" i="15"/>
  <c r="J26" i="15"/>
  <c r="AU9" i="16"/>
  <c r="F25" i="30" s="1"/>
  <c r="AW9" i="16" l="1"/>
  <c r="G83" i="13"/>
  <c r="J83" i="13" l="1"/>
  <c r="I25" i="30"/>
  <c r="O8" i="22"/>
  <c r="N8" i="22"/>
  <c r="L9" i="16" s="1"/>
  <c r="L10" i="15"/>
  <c r="N10" i="15" s="1"/>
  <c r="G13" i="30" l="1"/>
  <c r="H71" i="13"/>
  <c r="H24" i="21"/>
  <c r="M9" i="16"/>
  <c r="O10" i="15"/>
  <c r="N26" i="15"/>
  <c r="O26" i="15" s="1"/>
  <c r="J24" i="21" l="1"/>
  <c r="BA9" i="16"/>
  <c r="I13" i="30"/>
  <c r="I27" i="30" s="1"/>
  <c r="J71" i="13"/>
  <c r="J85" i="13" s="1"/>
  <c r="S43" i="30"/>
  <c r="S57" i="30" s="1"/>
  <c r="O42" i="22"/>
  <c r="N42" i="22"/>
  <c r="L43" i="16" s="1"/>
  <c r="M43" i="16" s="1"/>
  <c r="BA43" i="1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MILKIDi3</author>
  </authors>
  <commentList>
    <comment ref="D1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MILKIDi3:</t>
        </r>
        <r>
          <rPr>
            <sz val="9"/>
            <color indexed="81"/>
            <rFont val="Tahoma"/>
            <family val="2"/>
          </rPr>
          <t xml:space="preserve">
Sesuai Tahun Pelajaran</t>
        </r>
      </text>
    </comment>
    <comment ref="D1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MILKIDi3:</t>
        </r>
        <r>
          <rPr>
            <sz val="9"/>
            <color indexed="81"/>
            <rFont val="Tahoma"/>
            <family val="2"/>
          </rPr>
          <t xml:space="preserve">
Sesuai Tahun Pelajaran</t>
        </r>
      </text>
    </comment>
  </commentList>
</comments>
</file>

<file path=xl/sharedStrings.xml><?xml version="1.0" encoding="utf-8"?>
<sst xmlns="http://schemas.openxmlformats.org/spreadsheetml/2006/main" count="1272" uniqueCount="599">
  <si>
    <t>DAFTAR NILAI AKHIR SEKOLAH</t>
  </si>
  <si>
    <t>NO</t>
  </si>
  <si>
    <t>No Induk</t>
  </si>
  <si>
    <t>NISN</t>
  </si>
  <si>
    <t>Nomor Peserta</t>
  </si>
  <si>
    <t>Nama Peserta</t>
  </si>
  <si>
    <t>Nilai Semester</t>
  </si>
  <si>
    <t>MATEMATIKA</t>
  </si>
  <si>
    <t xml:space="preserve"> </t>
  </si>
  <si>
    <t>IPA</t>
  </si>
  <si>
    <t>IPS</t>
  </si>
  <si>
    <t>BAHASA INDONESIA</t>
  </si>
  <si>
    <t>SENI BUDAYA DAN KETERAMPILAN</t>
  </si>
  <si>
    <t>PENJASORKES</t>
  </si>
  <si>
    <t>PKn</t>
  </si>
  <si>
    <t>NAMA LEMBAGA</t>
  </si>
  <si>
    <t>NAMA KEPALA SEKOLAH</t>
  </si>
  <si>
    <t>REPUBLIK INDONESIA</t>
  </si>
  <si>
    <t>IJAZAH</t>
  </si>
  <si>
    <t>SEKOLAH DASAR</t>
  </si>
  <si>
    <t>TAHUN PELAJARAN 2013/2014</t>
  </si>
  <si>
    <t>LULUS</t>
  </si>
  <si>
    <t xml:space="preserve">nama </t>
  </si>
  <si>
    <t xml:space="preserve">tempat dan tanggal lahir </t>
  </si>
  <si>
    <t xml:space="preserve">nama orang tua/wali </t>
  </si>
  <si>
    <t xml:space="preserve">nomor induk siswa nasional </t>
  </si>
  <si>
    <t xml:space="preserve">nomor peserta ujian sekolah </t>
  </si>
  <si>
    <t>Yang bertanda tangan di bawah ini, Kepala Sekolah Dasar</t>
  </si>
  <si>
    <t>menerangkan bahwa:</t>
  </si>
  <si>
    <t>Kepala Sekolah</t>
  </si>
  <si>
    <t xml:space="preserve">NIP. </t>
  </si>
  <si>
    <t>NIP KS</t>
  </si>
  <si>
    <t>Nama Siswa</t>
  </si>
  <si>
    <t>:</t>
  </si>
  <si>
    <t xml:space="preserve">: </t>
  </si>
  <si>
    <t>MATA PELAJARAN</t>
  </si>
  <si>
    <t>NILAI RAPOR (NR)</t>
  </si>
  <si>
    <t>JUM LAH</t>
  </si>
  <si>
    <t>RATA-RATA</t>
  </si>
  <si>
    <t>NILAI UJIAN SEKOLAH</t>
  </si>
  <si>
    <t>NILAI SEKOLAH (NS)</t>
  </si>
  <si>
    <t>KL IV</t>
  </si>
  <si>
    <t>KL V</t>
  </si>
  <si>
    <t>KL VI</t>
  </si>
  <si>
    <t>SKM</t>
  </si>
  <si>
    <t>TERTULIS</t>
  </si>
  <si>
    <t>PRAKTIK</t>
  </si>
  <si>
    <t>NILAI UJIAN</t>
  </si>
  <si>
    <t>KETERANGAN</t>
  </si>
  <si>
    <t>NR</t>
  </si>
  <si>
    <t>(RNU)</t>
  </si>
  <si>
    <t>Pendidikan Agama</t>
  </si>
  <si>
    <t>−</t>
  </si>
  <si>
    <t>Pendidikan Kewarganegaraan</t>
  </si>
  <si>
    <t>1. Tentukan SKM Mapel</t>
  </si>
  <si>
    <t>Bahasa Indonesia</t>
  </si>
  <si>
    <t xml:space="preserve">2. Tentukan penilaian akhir (kelulusan) berdasarkan Rapor </t>
  </si>
  <si>
    <t>Matematika</t>
  </si>
  <si>
    <t>3. Tentukan kriteria kelulusan ujian sebelum US/M</t>
  </si>
  <si>
    <t>Ilmu Pengetahuan Alam</t>
  </si>
  <si>
    <t>4. Tentukan kelulusan peserta didik berdasarkan US/M</t>
  </si>
  <si>
    <t>Ilmu Pengetahuan Sosial</t>
  </si>
  <si>
    <t xml:space="preserve">    a. Nilai minimal setiap mata pelajaran ujian = 4,00</t>
  </si>
  <si>
    <t>Seni Budaya dan Keterampilan</t>
  </si>
  <si>
    <t xml:space="preserve">    b. Nilai rata-rata minimal  mata pelajaran ujian = 5,50</t>
  </si>
  <si>
    <t>Pendidikan Jasmani Olahraga dan Kesehatan</t>
  </si>
  <si>
    <t>Bahasa Inggris</t>
  </si>
  <si>
    <t>NILAI RATA-RATA TOTAL</t>
  </si>
  <si>
    <t xml:space="preserve">KELULUSAN </t>
  </si>
  <si>
    <r>
      <rPr>
        <u/>
        <sz val="10"/>
        <rFont val="Arial"/>
        <family val="2"/>
      </rPr>
      <t>Catatan</t>
    </r>
    <r>
      <rPr>
        <sz val="10"/>
        <rFont val="Arial"/>
        <family val="2"/>
      </rPr>
      <t xml:space="preserve">: </t>
    </r>
  </si>
  <si>
    <t xml:space="preserve">1. Daftar Nilai Ujian Mata Pelajaran (halaman belakang ijazah), terdapat 3 kolom, yaitu: 1) kolom Nilai Rata-rata Rapor; 2) kolom Nilai Ujian Sekolah; dan 3) kolom Nilai Sekolah. </t>
  </si>
  <si>
    <t>2. Nilai rata-rata Rapor (kriteria 2 berdasarkan PP no.32; Permendikbud No.102, dan POS US/M), dan Nilai Ujian Sekolah (kriteria 3) HARUS LULUS.</t>
  </si>
  <si>
    <t xml:space="preserve">3. Nilai Sekolah adalah penjumlahan proporsi Nilai Rata-rata Rapor dan Nilai Ujian Sekolah. Besarnya proporsi diatur dalam petunjuk teknis pelaksanaan US/M </t>
  </si>
  <si>
    <t>KECAMATAN</t>
  </si>
  <si>
    <t>TULIS</t>
  </si>
  <si>
    <t xml:space="preserve">dari satuan pendidikan setelah memenuhi seluruh kriteria sesuai </t>
  </si>
  <si>
    <t>dengan peraturan perundang-undangan.</t>
  </si>
  <si>
    <t>KEMENTERIAN PENDIDIKAN DAN KEBUDAYAAN REPUBLIK INDONESIA</t>
  </si>
  <si>
    <t>HASIL UJIAN SEKOLAH</t>
  </si>
  <si>
    <t xml:space="preserve">nomor induk </t>
  </si>
  <si>
    <t>telah memenuhi penilaian akhir dan mengikuti ujian sekolah berdasarkan Peraturan</t>
  </si>
  <si>
    <t>menteri Pendidikan dan Kebudayaan Nomor 102 Tahun 2013 dengan hasil sebagai</t>
  </si>
  <si>
    <t>berikut</t>
  </si>
  <si>
    <t>No</t>
  </si>
  <si>
    <t>Mata Pelajaran</t>
  </si>
  <si>
    <t>Nilai Ujian
Sekolah</t>
  </si>
  <si>
    <t>Nilai
Sekolah</t>
  </si>
  <si>
    <t>A</t>
  </si>
  <si>
    <t>Ujian Sekolah</t>
  </si>
  <si>
    <t>B</t>
  </si>
  <si>
    <t>Muatan Lokal</t>
  </si>
  <si>
    <t>Nilai Rata-rata Rapor</t>
  </si>
  <si>
    <t>No 
Induk</t>
  </si>
  <si>
    <t>Tempat
Tanggal Lahir</t>
  </si>
  <si>
    <t>Nama
Orang Tua</t>
  </si>
  <si>
    <t>PAI</t>
  </si>
  <si>
    <t>PKN</t>
  </si>
  <si>
    <t xml:space="preserve">   B.   INDONESIA</t>
  </si>
  <si>
    <t>SBK</t>
  </si>
  <si>
    <t>PENJAS</t>
  </si>
  <si>
    <t>RATA-RATA NS</t>
  </si>
  <si>
    <t>B. INDONESIA</t>
  </si>
  <si>
    <t>Rata-rata UN</t>
  </si>
  <si>
    <t>B. DAERAH</t>
  </si>
  <si>
    <t>B. INGGRIS</t>
  </si>
  <si>
    <t>NRR</t>
  </si>
  <si>
    <t>NUS</t>
  </si>
  <si>
    <t>NS</t>
  </si>
  <si>
    <t>NUN</t>
  </si>
  <si>
    <t>NA</t>
  </si>
  <si>
    <t>NO ABSEN</t>
  </si>
  <si>
    <t>Rata- 2</t>
  </si>
  <si>
    <t>Rapor</t>
  </si>
  <si>
    <t>NILAI US</t>
  </si>
  <si>
    <t xml:space="preserve">DAFTAR NILAI UJIAN </t>
  </si>
  <si>
    <t>Nama</t>
  </si>
  <si>
    <t>GANTI TANGGAL IJASAH</t>
  </si>
  <si>
    <t>1.</t>
  </si>
  <si>
    <t>2.</t>
  </si>
  <si>
    <t>3.</t>
  </si>
  <si>
    <t>4.</t>
  </si>
  <si>
    <t>5.</t>
  </si>
  <si>
    <t>6.</t>
  </si>
  <si>
    <t>7.</t>
  </si>
  <si>
    <t>8.</t>
  </si>
  <si>
    <t>Pendidikan Jasmani Olahraga 
dan Kesehatan</t>
  </si>
  <si>
    <t>Bahasa Daerah</t>
  </si>
  <si>
    <t>MULOK 1</t>
  </si>
  <si>
    <t>MULOK 2</t>
  </si>
  <si>
    <t>PETUNJUK</t>
  </si>
  <si>
    <t>BAHASA DAERAH/MULOK 1</t>
  </si>
  <si>
    <t>BAHASA INGGRIS/MULOK 2</t>
  </si>
  <si>
    <t>Dikarnakan tutorialnya begitu banyak dan tidak mungkin saya taruh di sini</t>
  </si>
  <si>
    <t>oleh sebab itu Anda bisa mengunduhnya di</t>
  </si>
  <si>
    <t>Mohon maaf…</t>
  </si>
  <si>
    <t>atau</t>
  </si>
  <si>
    <t>Rata-rata</t>
  </si>
  <si>
    <t>Nilai
Akhir*)</t>
  </si>
  <si>
    <t>SURAT KETERANGAN</t>
  </si>
  <si>
    <t>HASIL UJIAN SEMENTARA</t>
  </si>
  <si>
    <t>UNPROTECT</t>
  </si>
  <si>
    <t>*)Nilai akhir= 70% Nilai Rata-rata Raport + 30% Nilai Ujian Sekolah.</t>
  </si>
  <si>
    <t>sekolah asal</t>
  </si>
  <si>
    <t>Lumajang, 21 Juni 2015</t>
  </si>
  <si>
    <t>nomor induk siswa</t>
  </si>
  <si>
    <t>Aqidah Akhlaq</t>
  </si>
  <si>
    <t>Al Qur'an Hadits</t>
  </si>
  <si>
    <t>Fiqih</t>
  </si>
  <si>
    <t>Sejarah Kebudayaan Islam</t>
  </si>
  <si>
    <t>Bahasa Arab</t>
  </si>
  <si>
    <t>a. Aqidah Akhlaq</t>
  </si>
  <si>
    <t>b. Al Qur'an Hadits</t>
  </si>
  <si>
    <t>c. Fiqih</t>
  </si>
  <si>
    <t>d. SKI</t>
  </si>
  <si>
    <t>e. Bahasa Arab</t>
  </si>
  <si>
    <t>AA</t>
  </si>
  <si>
    <t>AH</t>
  </si>
  <si>
    <t>FIQH</t>
  </si>
  <si>
    <t>SKI</t>
  </si>
  <si>
    <t>BA</t>
  </si>
  <si>
    <t>d. Sejarah Kebudayaan Islam</t>
  </si>
  <si>
    <t>Sekolah Asal</t>
  </si>
  <si>
    <t xml:space="preserve">Tempat dan tanggal lahir </t>
  </si>
  <si>
    <t xml:space="preserve">Nomor peserta ujian sekolah </t>
  </si>
  <si>
    <t>NILAI</t>
  </si>
  <si>
    <t>ANGKA</t>
  </si>
  <si>
    <t>HURUF</t>
  </si>
  <si>
    <t>Mengetahui</t>
  </si>
  <si>
    <t>-</t>
  </si>
  <si>
    <t>SUMBERSUKO</t>
  </si>
  <si>
    <t>Akhidah Akhlak</t>
  </si>
  <si>
    <r>
      <t xml:space="preserve">     Dinas Pendidikan Provinsi, Kanwil Kemenag dan/atau Dinas Pendidikan Kab/Kota, dan Kantor Kemenag </t>
    </r>
    <r>
      <rPr>
        <b/>
        <sz val="10"/>
        <color indexed="56"/>
        <rFont val="Arial"/>
        <family val="2"/>
      </rPr>
      <t>(60%NR + 40% RNU)</t>
    </r>
  </si>
  <si>
    <t>Sahroni,S.Pd.I</t>
  </si>
  <si>
    <t>MADRASAH IBTIDAIYAH</t>
  </si>
  <si>
    <t>KEMENTERIAN AGAMA</t>
  </si>
  <si>
    <t>a. Al Quran Hadits</t>
  </si>
  <si>
    <t>b. Aqidah Akhlak</t>
  </si>
  <si>
    <t>Tanggal Lahir</t>
  </si>
  <si>
    <t>Tempat Lahir</t>
  </si>
  <si>
    <t>Nol</t>
  </si>
  <si>
    <t>Satu</t>
  </si>
  <si>
    <t>Dua</t>
  </si>
  <si>
    <t>Tiga</t>
  </si>
  <si>
    <t>Empat</t>
  </si>
  <si>
    <t>Lima</t>
  </si>
  <si>
    <t>Enam</t>
  </si>
  <si>
    <t>Tujuh</t>
  </si>
  <si>
    <t>Delapan</t>
  </si>
  <si>
    <t>Sembilan</t>
  </si>
  <si>
    <t>TAHUN PELAJARAN</t>
  </si>
  <si>
    <t>Nurul Islam Labruk Kidul</t>
  </si>
  <si>
    <t>MI</t>
  </si>
  <si>
    <t>telah memenuhi penilaian akhir dan mengikuti ujian sekolah berdasarkan Peraturan Menteri Pendidikan dan Kebudayaan Nomor 102 Tahun 2013 dengan hasil sebagai berikut :</t>
  </si>
  <si>
    <t>KABUPATEN</t>
  </si>
  <si>
    <t>LUMAJANG</t>
  </si>
  <si>
    <t>ALQURAN HADITS</t>
  </si>
  <si>
    <t>FIQIH</t>
  </si>
  <si>
    <t>BAHASA ARAB</t>
  </si>
  <si>
    <t>=VLOOKUP(LEFT(G27;1)*1;KONIJ;2)&amp;" "&amp;VLOOKUP(MID(G27;2;1)*1;KONIJ;2)&amp;" Koma "&amp;VLOOKUP(RIGHT(G27;1)*1;KONIJ;2)&amp;" "&amp;VLOOKUP(RIGHT(G27;2)*1;KONIJ;2)"</t>
  </si>
  <si>
    <t>RUMUS NILAI 2 DIGIT, 2 ANGKA BELAKANG KOMA = 22,22</t>
  </si>
  <si>
    <t>NILAI SEKOLAH</t>
  </si>
  <si>
    <t>NILAI AKHIR</t>
  </si>
  <si>
    <t>Nilai Akhir Sekolah ')</t>
  </si>
  <si>
    <t>SURAT KETERANGAN LULUS</t>
  </si>
  <si>
    <t>TEKS</t>
  </si>
  <si>
    <t>VALUE+0,01</t>
  </si>
  <si>
    <t>terbilang1</t>
  </si>
  <si>
    <t>terbilang2</t>
  </si>
  <si>
    <t>terbilang3</t>
  </si>
  <si>
    <t>hasil</t>
  </si>
  <si>
    <t>terbilang4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</si>
  <si>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</si>
  <si>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</si>
  <si>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</si>
  <si>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</si>
  <si>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</si>
  <si>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</si>
  <si>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</si>
  <si>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</si>
  <si>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</si>
  <si>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</si>
  <si>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</si>
  <si>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</si>
  <si>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</si>
  <si>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</si>
  <si>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</si>
  <si>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</si>
  <si>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</si>
  <si>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</si>
  <si>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</si>
  <si>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</si>
  <si>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</si>
  <si>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</si>
  <si>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</si>
  <si>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</si>
  <si>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</si>
  <si>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</si>
  <si>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</si>
  <si>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</si>
  <si>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</si>
  <si>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</si>
  <si>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</si>
  <si>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</si>
  <si>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</si>
  <si>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</si>
  <si>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</si>
  <si>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</si>
  <si>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</si>
  <si>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</si>
  <si>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</si>
  <si>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</si>
  <si>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</si>
  <si>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</si>
  <si>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</si>
  <si>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</si>
  <si>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</si>
  <si>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</si>
  <si>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</si>
  <si>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</si>
  <si>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</si>
  <si>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</si>
  <si>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</si>
  <si>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</si>
  <si>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</si>
  <si>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</si>
  <si>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</si>
  <si>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</si>
  <si>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</si>
  <si>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</si>
  <si>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</si>
  <si>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</si>
  <si>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</si>
  <si>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</si>
  <si>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</si>
  <si>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</si>
  <si>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</si>
  <si>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</si>
  <si>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</si>
  <si>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</si>
  <si>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</si>
  <si>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</si>
  <si>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</si>
  <si>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</si>
  <si>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</si>
  <si>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</si>
  <si>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</si>
  <si>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</si>
  <si>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</si>
  <si>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</si>
  <si>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</si>
  <si>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</si>
  <si>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</si>
  <si>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</si>
  <si>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</si>
  <si>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</si>
  <si>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</si>
  <si>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</si>
  <si>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</si>
  <si>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</si>
  <si>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</si>
  <si>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</si>
  <si>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</si>
  <si>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</si>
  <si>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</si>
  <si>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</si>
  <si>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</si>
  <si>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</si>
  <si>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</si>
  <si>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</si>
  <si>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</si>
  <si>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</si>
  <si>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</si>
  <si>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</si>
  <si>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</si>
  <si>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</si>
  <si>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</si>
  <si>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</si>
  <si>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</si>
  <si>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</si>
  <si>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</si>
  <si>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</si>
  <si>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</si>
  <si>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</si>
  <si>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</si>
  <si>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</si>
  <si>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</si>
  <si>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</si>
  <si>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</si>
  <si>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</si>
  <si>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</si>
  <si>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</si>
  <si>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</si>
  <si>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</si>
  <si>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</si>
  <si>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</si>
  <si>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</si>
  <si>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</si>
  <si>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</si>
  <si>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</si>
  <si>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</si>
  <si>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</si>
  <si>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</si>
  <si>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</si>
  <si>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</si>
  <si>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</si>
  <si>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</si>
  <si>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</si>
  <si>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</si>
  <si>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</si>
  <si>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</si>
  <si>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</si>
  <si>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</si>
  <si>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</si>
  <si>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</si>
  <si>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</si>
  <si>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</si>
  <si>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</si>
  <si>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</si>
  <si>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</si>
  <si>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</si>
  <si>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</si>
  <si>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</si>
  <si>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</si>
  <si>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</si>
  <si>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</si>
  <si>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</si>
  <si>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</si>
  <si>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</si>
  <si>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</si>
  <si>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</si>
  <si>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</si>
  <si>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</si>
  <si>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</si>
  <si>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</si>
  <si>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</si>
  <si>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</si>
  <si>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</si>
  <si>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</si>
  <si>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</si>
  <si>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</si>
  <si>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</si>
  <si>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</si>
  <si>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</si>
  <si>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</si>
  <si>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</si>
  <si>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</si>
  <si>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</si>
  <si>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</si>
  <si>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</si>
  <si>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No. Surat SKHU</t>
  </si>
  <si>
    <t xml:space="preserve">Kepala UPT Pendidikan </t>
  </si>
  <si>
    <t>Kecamatan Sumbersuko</t>
  </si>
  <si>
    <t>NILAI SEKOLAH = 60% NILAI RAPOT + 40% NILAI UJIAN SEKOLAH</t>
  </si>
  <si>
    <t xml:space="preserve"> ') Nilai Sekolah = 60% Nilai Rata-rata Rapor + 40% Nilai Ujian Sekolah</t>
  </si>
  <si>
    <t>2016/2017</t>
  </si>
  <si>
    <t>80-162-001-8</t>
  </si>
  <si>
    <t>80-162-002-7</t>
  </si>
  <si>
    <t>80-162-003-6</t>
  </si>
  <si>
    <t>80-162-004-5</t>
  </si>
  <si>
    <t>80-162-005-4</t>
  </si>
  <si>
    <t>80-162-006-3</t>
  </si>
  <si>
    <t>80-162-007-2</t>
  </si>
  <si>
    <t>80-162-008-9</t>
  </si>
  <si>
    <t>80-162-009-8</t>
  </si>
  <si>
    <t>80-162-010-7</t>
  </si>
  <si>
    <t>80-162-011-6</t>
  </si>
  <si>
    <t>80-162-012-5</t>
  </si>
  <si>
    <t>80-162-013-4</t>
  </si>
  <si>
    <t>80-162-014-3</t>
  </si>
  <si>
    <t>80-162-015-2</t>
  </si>
  <si>
    <t>80-162-016-9</t>
  </si>
  <si>
    <t>80-162-017-8</t>
  </si>
  <si>
    <t>80-162-018-7</t>
  </si>
  <si>
    <t>80-162-019-6</t>
  </si>
  <si>
    <t>80-162-020-5</t>
  </si>
  <si>
    <t>80-162-021-4</t>
  </si>
  <si>
    <t>80-162-022-3</t>
  </si>
  <si>
    <t>80-162-023-2</t>
  </si>
  <si>
    <t>80-162-024-9</t>
  </si>
  <si>
    <t>80-162-025-8</t>
  </si>
  <si>
    <t>80-162-026-7</t>
  </si>
  <si>
    <t>80-162-027-6</t>
  </si>
  <si>
    <t>80-162-028-5</t>
  </si>
  <si>
    <t>80-162-029-4</t>
  </si>
  <si>
    <t>80-162-030-3</t>
  </si>
  <si>
    <t>80-162-031-2</t>
  </si>
  <si>
    <t>80-162-032-9</t>
  </si>
  <si>
    <t>80-162-033-8</t>
  </si>
  <si>
    <t>80-162-034-7</t>
  </si>
  <si>
    <t>80-162-035-6</t>
  </si>
  <si>
    <t>80-162-036-5</t>
  </si>
  <si>
    <t>80-162-037-4</t>
  </si>
  <si>
    <t>80-162-038-3</t>
  </si>
  <si>
    <t>80-162-039-2</t>
  </si>
  <si>
    <t>80-162-040-9</t>
  </si>
  <si>
    <t>80-162-041-8</t>
  </si>
  <si>
    <t>80-162-042-7</t>
  </si>
  <si>
    <t>80-162-043-6</t>
  </si>
  <si>
    <t>80-162-044-5</t>
  </si>
  <si>
    <t>80-162-045-4</t>
  </si>
  <si>
    <t>80-162-046-3</t>
  </si>
  <si>
    <t>80-162-047-2</t>
  </si>
  <si>
    <t>80-162-048-9</t>
  </si>
  <si>
    <t>80-162-049-8</t>
  </si>
  <si>
    <t>80-162-050-7</t>
  </si>
  <si>
    <t>80-162-051-6</t>
  </si>
  <si>
    <t>80-162-052-5</t>
  </si>
  <si>
    <t>80-162-053-4</t>
  </si>
  <si>
    <t>JUMLAH (dibagi nilai raport)</t>
  </si>
  <si>
    <t>JUMLAH (tanpa nilai raport)</t>
  </si>
  <si>
    <t>c.kurniawan@ymail.com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</si>
  <si>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</si>
  <si>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</si>
  <si>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</si>
  <si>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</si>
  <si>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</si>
  <si>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</si>
  <si>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</si>
  <si>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</si>
  <si>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</si>
  <si>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</si>
  <si>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</si>
  <si>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</si>
  <si>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</si>
  <si>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</si>
  <si>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</si>
  <si>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</si>
  <si>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</si>
  <si>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</si>
  <si>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</si>
  <si>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</si>
  <si>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</si>
  <si>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</si>
  <si>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ISI NOMOR SURAT</t>
  </si>
  <si>
    <t>NO URUT SURAT</t>
  </si>
  <si>
    <t>TANGGAL LAHIR TEXT</t>
  </si>
  <si>
    <t>YANG HARUS DI ISI</t>
  </si>
  <si>
    <t>HASIL</t>
  </si>
  <si>
    <t>/MINI.L-Kid/30.02.02/S.1-2/VI/2017</t>
  </si>
  <si>
    <t>Pada Penyelenggaraan Ujian Sekolah (US)SD/MI berdasarkan Peraturan Menteri Pendidikan dan Kebudayaan Republik Indonesia nomor : 58 tahun 2015 dan Peraturan Kepala Badan Penelitian dan Pengembangan Kementerian dan Kebudayaan nomor : 007/H/EP/2017 dengan hasil sbb :</t>
  </si>
  <si>
    <t>SEKOLAH DASAR TAHUN PELAJARAN 2016/2017</t>
  </si>
  <si>
    <t>SURAT KETERANGAN HASIL UJIAN (SKHU) SEMENTARA</t>
  </si>
  <si>
    <t>Jabatan</t>
  </si>
  <si>
    <t>Alamat</t>
  </si>
  <si>
    <t>Menerangkan Bahwa</t>
  </si>
  <si>
    <t>SAHRONI,S.Pd.I</t>
  </si>
  <si>
    <t>Kepala Madrasah</t>
  </si>
  <si>
    <t>Tompokersan - Lumajang</t>
  </si>
  <si>
    <t>Demikian surat keterangan ini dibuat dengan sebenarnya dan agar dipergunakan sebagaimana mestinya.</t>
  </si>
  <si>
    <t>Lumajang, 10 Juni 2017</t>
  </si>
  <si>
    <t>Dra. NGATIFAH,M.Pd</t>
  </si>
  <si>
    <t>NIP.196407091990032003</t>
  </si>
  <si>
    <t>Telah mengikuti Ujian Nasional Tahun ajaran 2016/2017, berdasarkan hasil penilaian dan kriteria dari Sekolah bahwa nama yang tersebut diatas dinyatakan:</t>
  </si>
  <si>
    <t>0056985470</t>
  </si>
  <si>
    <t>0046378836</t>
  </si>
  <si>
    <t>0045705633</t>
  </si>
  <si>
    <t>0049232525</t>
  </si>
  <si>
    <t xml:space="preserve">0044118618 </t>
  </si>
  <si>
    <t>0049865303</t>
  </si>
  <si>
    <t>0047929910</t>
  </si>
  <si>
    <t>0041566084</t>
  </si>
  <si>
    <t>0043541247</t>
  </si>
  <si>
    <t>0045820842</t>
  </si>
  <si>
    <t>0047917461</t>
  </si>
  <si>
    <t>0049252066</t>
  </si>
  <si>
    <t>0048021171</t>
  </si>
  <si>
    <t>0055851984</t>
  </si>
  <si>
    <t>0049465874</t>
  </si>
  <si>
    <t>0048515206</t>
  </si>
  <si>
    <t>0044956543</t>
  </si>
  <si>
    <t>0044952609</t>
  </si>
  <si>
    <t>0049269355</t>
  </si>
  <si>
    <t>0053577869</t>
  </si>
  <si>
    <t>0025417838</t>
  </si>
  <si>
    <t>0042084522</t>
  </si>
  <si>
    <t>0038037937</t>
  </si>
  <si>
    <t>0046677584</t>
  </si>
  <si>
    <t>0047653214</t>
  </si>
  <si>
    <t>0044270200</t>
  </si>
  <si>
    <t>0054015246</t>
  </si>
  <si>
    <t>0044650772</t>
  </si>
  <si>
    <t>0048691920</t>
  </si>
  <si>
    <t>0047318391</t>
  </si>
  <si>
    <t>0046181004</t>
  </si>
  <si>
    <t>0044624062</t>
  </si>
  <si>
    <t>0046479735</t>
  </si>
  <si>
    <t>0055794100</t>
  </si>
  <si>
    <t>0031187077</t>
  </si>
  <si>
    <t>0043300454</t>
  </si>
  <si>
    <t>0047793756</t>
  </si>
  <si>
    <t>0055341921</t>
  </si>
  <si>
    <t>0049724648</t>
  </si>
  <si>
    <t>0042308111</t>
  </si>
  <si>
    <t>0048571340</t>
  </si>
  <si>
    <t>0049668688</t>
  </si>
  <si>
    <t>0053373334</t>
  </si>
  <si>
    <t>0045389451</t>
  </si>
  <si>
    <t>0056992985</t>
  </si>
  <si>
    <t>0043548840</t>
  </si>
  <si>
    <t>0042281947</t>
  </si>
  <si>
    <t>0047171711</t>
  </si>
  <si>
    <t>0053900236</t>
  </si>
  <si>
    <t>0059424115</t>
  </si>
  <si>
    <t>0047462155</t>
  </si>
  <si>
    <t>0025417842</t>
  </si>
  <si>
    <t>0041942834</t>
  </si>
  <si>
    <t>ACHMAD ROZALI</t>
  </si>
  <si>
    <t>ADELIA SEPTI BERTHA ANANDA</t>
  </si>
  <si>
    <t>ADELINA KHILYATUL MILLAH</t>
  </si>
  <si>
    <t>AHMAD RIZKI JAELANI</t>
  </si>
  <si>
    <t>AHMAD SHOHIBI</t>
  </si>
  <si>
    <t>AHMAD ZAINURI</t>
  </si>
  <si>
    <t>AKHMAD AMBARI</t>
  </si>
  <si>
    <t>BIMA LUTFIYAN FIRDAUS</t>
  </si>
  <si>
    <t>ERINA DWI RAMADHANI</t>
  </si>
  <si>
    <t>FITRI NUR AINI</t>
  </si>
  <si>
    <t>MAYANGTIKA ANIL HAWA</t>
  </si>
  <si>
    <t>MIR`ATUL KHOIROH</t>
  </si>
  <si>
    <t>MOCHAMAD ABIR EKA FIRMANSYA</t>
  </si>
  <si>
    <t>MOHAMMAD DANANG PRAYOGA</t>
  </si>
  <si>
    <t>MUCHAMAD ADITIYA PUTRA FEBRYANSYAH</t>
  </si>
  <si>
    <t>MUHAMAD DAIFA ROBBIT ATTIJANI</t>
  </si>
  <si>
    <t>MUHAMMAD IZZUL AKROM</t>
  </si>
  <si>
    <t>MUHAMMAD NOVAL NURSASI</t>
  </si>
  <si>
    <t>MUHAMMAD NUR KHOLIS</t>
  </si>
  <si>
    <t>NAFISSATUL KHOIROH</t>
  </si>
  <si>
    <t>NAJWA MUFARRICHA</t>
  </si>
  <si>
    <t>NAUFAL DAFFA ANWAR</t>
  </si>
  <si>
    <t>NIKE CANDRA KURNIA DEWI</t>
  </si>
  <si>
    <t>NUR AFNI DWI MAULIDIYAH</t>
  </si>
  <si>
    <t>SAFIRA FIRNANDA ARTAMEVIA</t>
  </si>
  <si>
    <t>SITI WIFAQOTUL IMAMATUR ROHMAH</t>
  </si>
  <si>
    <t>ACHMAD MAULANA ADITYA FAHREZA</t>
  </si>
  <si>
    <t>AHMAT ZAINURI</t>
  </si>
  <si>
    <t>AULIA SAFIRA</t>
  </si>
  <si>
    <t>DIVA SALWA SALSABILA</t>
  </si>
  <si>
    <t>FILSAFAH KARINA NUR ALIFIA</t>
  </si>
  <si>
    <t>HAMALNA DEWI NURHASANAH</t>
  </si>
  <si>
    <t>INDAH ILMAWATUL FADIYAH</t>
  </si>
  <si>
    <t>IZZA AFKARINA</t>
  </si>
  <si>
    <t>JESIKA NUR SANJANA</t>
  </si>
  <si>
    <t>KHAFIT I'ZAZ ABIYYU</t>
  </si>
  <si>
    <t>KRISNA DWI WICAKSONO</t>
  </si>
  <si>
    <t>LAILA AFIFAHTUR ROHMAH</t>
  </si>
  <si>
    <t>LIA DAHLIA</t>
  </si>
  <si>
    <t>MIFTAKHUS SURUR</t>
  </si>
  <si>
    <t>MOCHAMAD ALIFAMADIO DWI ANANTA</t>
  </si>
  <si>
    <t>MOHAMAD RIZKY ARDIANTO</t>
  </si>
  <si>
    <t>MUHAMAD YOGA HALIM AKBAR</t>
  </si>
  <si>
    <t>MUHAMMAD AKBAR MAULANA ISKHAQ</t>
  </si>
  <si>
    <t>MUHAMMAD ARIS MAHENDRA</t>
  </si>
  <si>
    <t>MUHAMMAD REZA NURDIANSYAH</t>
  </si>
  <si>
    <t>MUHAMMAD SONI</t>
  </si>
  <si>
    <t>MUHAMMAD YUSUF ABDILLAH</t>
  </si>
  <si>
    <t>MUHAMMAD ZAYIN FADHLILLAH</t>
  </si>
  <si>
    <t>NURUL ISLAKHATUL MAGHFIROH</t>
  </si>
  <si>
    <t>SALIFA IHDAHLIA</t>
  </si>
  <si>
    <t>YUNITA WARDATUL CHOIRIYAH</t>
  </si>
  <si>
    <t>YUSFI RIZKY AZIZAH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</si>
</sst>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.0"/>
    <numFmt numFmtId="165" formatCode="_(* #,##0.0_);_(* \(#,##0.0\);_(* &quot;-&quot;?_);_(@_)"/>
    <numFmt numFmtId="166" formatCode="_-* #,##0.00_-;\-* #,##0.00_-;_-* &quot;-&quot;_-;_-@_-"/>
    <numFmt numFmtId="167" formatCode="[$-421]dd\ mmmm\ yyyy;@"/>
    <numFmt numFmtId="168" formatCode="0.0"/>
  </numFmts>
  <fonts count="77" x14ac:knownFonts="1">
    <font>
      <sz val="11"/>
      <color theme="1"/>
      <name val="Book Antiqua"/>
      <family val="2"/>
      <charset val="1"/>
      <scheme val="minor"/>
    </font>
    <font>
      <sz val="11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0"/>
      <color theme="1"/>
      <name val="Book Antiqua"/>
      <family val="2"/>
      <charset val="1"/>
      <scheme val="minor"/>
    </font>
    <font>
      <u/>
      <sz val="10"/>
      <name val="Arial"/>
      <family val="2"/>
    </font>
    <font>
      <b/>
      <sz val="11"/>
      <color theme="1"/>
      <name val="Book Antiqua"/>
      <family val="2"/>
      <scheme val="minor"/>
    </font>
    <font>
      <sz val="10"/>
      <name val="Arial Narrow"/>
      <family val="2"/>
    </font>
    <font>
      <sz val="11"/>
      <name val="Book Antiqua"/>
      <family val="2"/>
      <charset val="1"/>
      <scheme val="minor"/>
    </font>
    <font>
      <sz val="11"/>
      <color theme="1"/>
      <name val="Arial"/>
      <family val="2"/>
      <charset val="1"/>
    </font>
    <font>
      <b/>
      <sz val="16"/>
      <color theme="1"/>
      <name val="Book Antiqua"/>
      <family val="2"/>
      <scheme val="minor"/>
    </font>
    <font>
      <b/>
      <sz val="20"/>
      <color theme="1"/>
      <name val="Book Antiqua"/>
      <family val="2"/>
      <scheme val="minor"/>
    </font>
    <font>
      <b/>
      <sz val="12"/>
      <color theme="1"/>
      <name val="Book Antiqua"/>
      <family val="2"/>
      <scheme val="minor"/>
    </font>
    <font>
      <b/>
      <sz val="14"/>
      <color theme="1"/>
      <name val="Book Antiqua"/>
      <family val="2"/>
      <scheme val="minor"/>
    </font>
    <font>
      <b/>
      <sz val="14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name val="Calibri"/>
      <family val="2"/>
    </font>
    <font>
      <sz val="10"/>
      <name val="Calibri"/>
      <family val="2"/>
    </font>
    <font>
      <b/>
      <sz val="10"/>
      <name val="Arial"/>
      <family val="2"/>
    </font>
    <font>
      <b/>
      <sz val="10"/>
      <color indexed="56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theme="1"/>
      <name val="Arial Narrow"/>
      <family val="2"/>
    </font>
    <font>
      <b/>
      <sz val="24"/>
      <color theme="1"/>
      <name val="Book Antiqua"/>
      <family val="2"/>
      <scheme val="minor"/>
    </font>
    <font>
      <sz val="10"/>
      <color theme="1"/>
      <name val="Book Antiqua"/>
      <family val="2"/>
      <scheme val="minor"/>
    </font>
    <font>
      <b/>
      <sz val="14"/>
      <color theme="1"/>
      <name val="Arial"/>
      <family val="2"/>
    </font>
    <font>
      <sz val="10"/>
      <color theme="1"/>
      <name val="Arial Narrow"/>
      <family val="2"/>
    </font>
    <font>
      <b/>
      <sz val="10"/>
      <color indexed="8"/>
      <name val="Arial Narrow"/>
      <family val="2"/>
    </font>
    <font>
      <sz val="11"/>
      <color theme="0"/>
      <name val="Book Antiqua"/>
      <family val="2"/>
      <scheme val="minor"/>
    </font>
    <font>
      <b/>
      <sz val="9"/>
      <color theme="1"/>
      <name val="Book Antiqua"/>
      <family val="2"/>
      <scheme val="minor"/>
    </font>
    <font>
      <b/>
      <sz val="12"/>
      <color theme="0"/>
      <name val="Book Antiqua"/>
      <family val="2"/>
      <scheme val="minor"/>
    </font>
    <font>
      <sz val="11"/>
      <color theme="0"/>
      <name val="Book Antiqua"/>
      <family val="2"/>
      <charset val="1"/>
      <scheme val="minor"/>
    </font>
    <font>
      <b/>
      <sz val="12"/>
      <color indexed="8"/>
      <name val="Arial"/>
      <family val="2"/>
    </font>
    <font>
      <sz val="11"/>
      <color theme="1"/>
      <name val="Arial"/>
      <family val="2"/>
    </font>
    <font>
      <u/>
      <sz val="11"/>
      <color theme="10"/>
      <name val="Book Antiqua"/>
      <family val="2"/>
      <charset val="1"/>
    </font>
    <font>
      <b/>
      <sz val="36"/>
      <color theme="1"/>
      <name val="Book Antiqua"/>
      <family val="2"/>
      <scheme val="minor"/>
    </font>
    <font>
      <sz val="16"/>
      <color theme="0"/>
      <name val="Book Antiqua"/>
      <family val="2"/>
      <charset val="1"/>
      <scheme val="minor"/>
    </font>
    <font>
      <sz val="9"/>
      <color theme="1"/>
      <name val="Book Antiqua"/>
      <family val="2"/>
      <charset val="1"/>
      <scheme val="minor"/>
    </font>
    <font>
      <b/>
      <sz val="20"/>
      <color rgb="FFFF0000"/>
      <name val="Book Antiqua"/>
      <family val="2"/>
      <scheme val="minor"/>
    </font>
    <font>
      <b/>
      <sz val="28"/>
      <color theme="1"/>
      <name val="Book Antiqua"/>
      <family val="2"/>
      <scheme val="minor"/>
    </font>
    <font>
      <b/>
      <sz val="26"/>
      <color theme="1"/>
      <name val="Book Antiqua"/>
      <family val="2"/>
      <scheme val="minor"/>
    </font>
    <font>
      <sz val="10"/>
      <color theme="0"/>
      <name val="Arial"/>
      <family val="2"/>
    </font>
    <font>
      <b/>
      <sz val="10"/>
      <color theme="0"/>
      <name val="Calibri"/>
      <family val="2"/>
    </font>
    <font>
      <b/>
      <sz val="11"/>
      <color theme="1"/>
      <name val="Calibri"/>
      <family val="2"/>
    </font>
    <font>
      <b/>
      <sz val="14"/>
      <color theme="1"/>
      <name val="Bookman Old Style"/>
      <family val="1"/>
    </font>
    <font>
      <b/>
      <i/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b/>
      <u/>
      <sz val="12"/>
      <color theme="1"/>
      <name val="Times New Roman"/>
      <family val="1"/>
    </font>
    <font>
      <sz val="10"/>
      <color rgb="FFFF0000"/>
      <name val="Arial"/>
      <family val="2"/>
    </font>
    <font>
      <sz val="10"/>
      <color rgb="FFFF0000"/>
      <name val="Times New Roman"/>
      <family val="1"/>
    </font>
    <font>
      <sz val="10.5"/>
      <color theme="1"/>
      <name val="Arial Narrow"/>
      <family val="2"/>
    </font>
    <font>
      <sz val="10.5"/>
      <name val="Arial Narrow"/>
      <family val="2"/>
    </font>
    <font>
      <sz val="11"/>
      <color theme="1"/>
      <name val="Book Antiqua"/>
      <family val="2"/>
      <charset val="1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"/>
      <family val="2"/>
    </font>
    <font>
      <b/>
      <sz val="18"/>
      <color theme="1"/>
      <name val="Times New Roman"/>
      <family val="1"/>
    </font>
    <font>
      <b/>
      <sz val="19"/>
      <color theme="1"/>
      <name val="Book Antiqua"/>
      <family val="1"/>
      <scheme val="minor"/>
    </font>
    <font>
      <b/>
      <u/>
      <sz val="16"/>
      <color theme="1"/>
      <name val="Times New Roman"/>
      <family val="1"/>
    </font>
    <font>
      <b/>
      <sz val="36"/>
      <color theme="1"/>
      <name val="Bookman Old Style"/>
      <family val="1"/>
    </font>
    <font>
      <b/>
      <sz val="18"/>
      <color theme="1"/>
      <name val="Calibri"/>
      <family val="2"/>
    </font>
    <font>
      <b/>
      <sz val="11"/>
      <color theme="1"/>
      <name val="Book Antiqua"/>
      <family val="1"/>
      <scheme val="minor"/>
    </font>
    <font>
      <sz val="12"/>
      <color theme="1"/>
      <name val="Book Antiqua"/>
      <family val="2"/>
      <charset val="1"/>
      <scheme val="minor"/>
    </font>
    <font>
      <sz val="28"/>
      <color theme="1"/>
      <name val="Book Antiqua"/>
      <family val="2"/>
      <charset val="1"/>
      <scheme val="minor"/>
    </font>
    <font>
      <sz val="12"/>
      <color theme="1"/>
      <name val="Arial Narrow"/>
      <family val="2"/>
      <charset val="1"/>
    </font>
    <font>
      <sz val="12"/>
      <color theme="0"/>
      <name val="Book Antiqua"/>
      <family val="2"/>
      <charset val="1"/>
      <scheme val="minor"/>
    </font>
    <font>
      <b/>
      <sz val="12"/>
      <color theme="7" tint="-0.499984740745262"/>
      <name val="Book Antiqua"/>
      <family val="2"/>
      <scheme val="minor"/>
    </font>
    <font>
      <b/>
      <sz val="14"/>
      <color theme="7" tint="-0.499984740745262"/>
      <name val="Book Antiqua"/>
      <family val="2"/>
      <scheme val="minor"/>
    </font>
    <font>
      <b/>
      <sz val="14"/>
      <color theme="0"/>
      <name val="Arial"/>
      <family val="2"/>
    </font>
    <font>
      <b/>
      <sz val="16"/>
      <color theme="1"/>
      <name val="Times New Roman"/>
      <family val="1"/>
    </font>
    <font>
      <b/>
      <sz val="12"/>
      <color theme="0"/>
      <name val="Times New Roman"/>
      <family val="1"/>
    </font>
    <font>
      <sz val="11"/>
      <color rgb="FFFF0000"/>
      <name val="Book Antiqua"/>
      <family val="2"/>
      <charset val="1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0.49998474074526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9" fillId="0" borderId="0"/>
    <xf numFmtId="0" fontId="35" fillId="0" borderId="0" applyNumberFormat="0" applyFill="0" applyBorder="0" applyAlignment="0" applyProtection="0">
      <alignment vertical="top"/>
      <protection locked="0"/>
    </xf>
    <xf numFmtId="43" fontId="55" fillId="0" borderId="0" applyFont="0" applyFill="0" applyBorder="0" applyAlignment="0" applyProtection="0"/>
  </cellStyleXfs>
  <cellXfs count="619">
    <xf numFmtId="0" fontId="0" fillId="0" borderId="0" xfId="0"/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0" fillId="0" borderId="0" xfId="0" applyProtection="1">
      <protection locked="0" hidden="1"/>
    </xf>
    <xf numFmtId="0" fontId="1" fillId="0" borderId="6" xfId="0" applyFont="1" applyFill="1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26" fillId="0" borderId="0" xfId="0" applyFont="1" applyProtection="1">
      <protection locked="0"/>
    </xf>
    <xf numFmtId="0" fontId="14" fillId="12" borderId="1" xfId="0" applyFont="1" applyFill="1" applyBorder="1" applyAlignment="1" applyProtection="1">
      <alignment horizontal="center" vertical="center"/>
      <protection locked="0"/>
    </xf>
    <xf numFmtId="0" fontId="14" fillId="12" borderId="4" xfId="0" applyFont="1" applyFill="1" applyBorder="1" applyAlignment="1" applyProtection="1">
      <alignment horizontal="center" vertical="center"/>
      <protection locked="0"/>
    </xf>
    <xf numFmtId="0" fontId="14" fillId="12" borderId="6" xfId="0" applyFont="1" applyFill="1" applyBorder="1" applyAlignment="1" applyProtection="1">
      <alignment horizontal="center" vertical="center"/>
      <protection locked="0"/>
    </xf>
    <xf numFmtId="0" fontId="1" fillId="5" borderId="7" xfId="0" applyFont="1" applyFill="1" applyBorder="1" applyAlignment="1" applyProtection="1">
      <alignment horizontal="center" vertic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4" fillId="9" borderId="7" xfId="0" applyFont="1" applyFill="1" applyBorder="1" applyAlignment="1" applyProtection="1">
      <alignment horizontal="center"/>
      <protection locked="0"/>
    </xf>
    <xf numFmtId="0" fontId="2" fillId="11" borderId="7" xfId="0" applyFont="1" applyFill="1" applyBorder="1" applyAlignment="1" applyProtection="1">
      <alignment horizontal="center" vertical="center"/>
      <protection locked="0"/>
    </xf>
    <xf numFmtId="0" fontId="16" fillId="10" borderId="7" xfId="0" applyFont="1" applyFill="1" applyBorder="1" applyAlignment="1" applyProtection="1">
      <alignment vertical="center" wrapText="1"/>
      <protection locked="0"/>
    </xf>
    <xf numFmtId="0" fontId="25" fillId="9" borderId="7" xfId="0" applyFont="1" applyFill="1" applyBorder="1" applyAlignment="1" applyProtection="1">
      <alignment horizontal="center" vertical="center"/>
      <protection locked="0"/>
    </xf>
    <xf numFmtId="0" fontId="0" fillId="7" borderId="7" xfId="0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" fillId="9" borderId="7" xfId="0" applyFont="1" applyFill="1" applyBorder="1" applyAlignment="1" applyProtection="1">
      <alignment horizontal="left" vertical="center"/>
      <protection locked="0"/>
    </xf>
    <xf numFmtId="0" fontId="6" fillId="2" borderId="0" xfId="0" applyFont="1" applyFill="1" applyProtection="1">
      <protection locked="0" hidden="1"/>
    </xf>
    <xf numFmtId="0" fontId="6" fillId="0" borderId="0" xfId="0" applyFont="1" applyProtection="1">
      <protection locked="0" hidden="1"/>
    </xf>
    <xf numFmtId="0" fontId="30" fillId="0" borderId="0" xfId="0" applyFont="1" applyProtection="1">
      <protection locked="0" hidden="1"/>
    </xf>
    <xf numFmtId="0" fontId="30" fillId="0" borderId="0" xfId="0" applyFont="1" applyAlignment="1" applyProtection="1">
      <alignment horizontal="center"/>
      <protection locked="0" hidden="1"/>
    </xf>
    <xf numFmtId="0" fontId="6" fillId="2" borderId="0" xfId="0" applyFont="1" applyFill="1" applyAlignment="1" applyProtection="1">
      <protection locked="0" hidden="1"/>
    </xf>
    <xf numFmtId="0" fontId="6" fillId="2" borderId="7" xfId="0" applyFont="1" applyFill="1" applyBorder="1" applyAlignment="1" applyProtection="1">
      <alignment horizontal="center"/>
      <protection locked="0" hidden="1"/>
    </xf>
    <xf numFmtId="0" fontId="6" fillId="2" borderId="0" xfId="0" applyFont="1" applyFill="1" applyAlignment="1" applyProtection="1">
      <alignment horizontal="left"/>
      <protection locked="0" hidden="1"/>
    </xf>
    <xf numFmtId="0" fontId="6" fillId="2" borderId="0" xfId="0" applyFont="1" applyFill="1" applyAlignment="1" applyProtection="1">
      <alignment horizontal="center" vertical="center"/>
      <protection locked="0" hidden="1"/>
    </xf>
    <xf numFmtId="0" fontId="6" fillId="2" borderId="7" xfId="0" applyFont="1" applyFill="1" applyBorder="1" applyAlignment="1" applyProtection="1">
      <alignment horizontal="center" vertical="center"/>
      <protection locked="0" hidden="1"/>
    </xf>
    <xf numFmtId="0" fontId="6" fillId="2" borderId="7" xfId="0" applyFont="1" applyFill="1" applyBorder="1" applyAlignment="1" applyProtection="1">
      <alignment horizontal="center" vertical="center" wrapText="1"/>
      <protection locked="0" hidden="1"/>
    </xf>
    <xf numFmtId="0" fontId="6" fillId="0" borderId="0" xfId="0" applyFont="1" applyAlignment="1" applyProtection="1">
      <alignment horizontal="center" vertical="center"/>
      <protection locked="0" hidden="1"/>
    </xf>
    <xf numFmtId="0" fontId="30" fillId="0" borderId="0" xfId="0" applyFont="1" applyAlignment="1" applyProtection="1">
      <alignment horizontal="center" vertical="center"/>
      <protection locked="0" hidden="1"/>
    </xf>
    <xf numFmtId="0" fontId="6" fillId="2" borderId="9" xfId="0" applyFont="1" applyFill="1" applyBorder="1" applyProtection="1">
      <protection locked="0" hidden="1"/>
    </xf>
    <xf numFmtId="0" fontId="6" fillId="2" borderId="10" xfId="0" applyFont="1" applyFill="1" applyBorder="1" applyProtection="1">
      <protection locked="0" hidden="1"/>
    </xf>
    <xf numFmtId="0" fontId="6" fillId="2" borderId="5" xfId="0" applyFont="1" applyFill="1" applyBorder="1" applyProtection="1">
      <protection locked="0" hidden="1"/>
    </xf>
    <xf numFmtId="0" fontId="6" fillId="2" borderId="0" xfId="0" applyFont="1" applyFill="1" applyBorder="1" applyProtection="1">
      <protection locked="0" hidden="1"/>
    </xf>
    <xf numFmtId="0" fontId="6" fillId="2" borderId="15" xfId="0" applyFont="1" applyFill="1" applyBorder="1" applyProtection="1">
      <protection locked="0" hidden="1"/>
    </xf>
    <xf numFmtId="0" fontId="6" fillId="2" borderId="12" xfId="0" applyFont="1" applyFill="1" applyBorder="1" applyProtection="1">
      <protection locked="0" hidden="1"/>
    </xf>
    <xf numFmtId="0" fontId="6" fillId="2" borderId="14" xfId="0" applyFont="1" applyFill="1" applyBorder="1" applyProtection="1">
      <protection locked="0" hidden="1"/>
    </xf>
    <xf numFmtId="0" fontId="6" fillId="2" borderId="8" xfId="0" applyFont="1" applyFill="1" applyBorder="1" applyProtection="1">
      <protection locked="0" hidden="1"/>
    </xf>
    <xf numFmtId="0" fontId="6" fillId="2" borderId="11" xfId="0" applyFont="1" applyFill="1" applyBorder="1" applyProtection="1">
      <protection locked="0" hidden="1"/>
    </xf>
    <xf numFmtId="0" fontId="8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8" fillId="0" borderId="0" xfId="0" applyFont="1" applyProtection="1">
      <protection locked="0"/>
    </xf>
    <xf numFmtId="0" fontId="0" fillId="0" borderId="0" xfId="0" applyFont="1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0" fontId="0" fillId="0" borderId="0" xfId="0" applyFont="1"/>
    <xf numFmtId="0" fontId="27" fillId="0" borderId="0" xfId="0" applyFont="1" applyProtection="1">
      <protection locked="0"/>
    </xf>
    <xf numFmtId="0" fontId="33" fillId="0" borderId="0" xfId="0" applyFont="1" applyAlignment="1" applyProtection="1">
      <protection locked="0"/>
    </xf>
    <xf numFmtId="0" fontId="34" fillId="0" borderId="0" xfId="0" applyFont="1" applyProtection="1">
      <protection locked="0"/>
    </xf>
    <xf numFmtId="0" fontId="27" fillId="13" borderId="1" xfId="0" applyFont="1" applyFill="1" applyBorder="1" applyAlignment="1" applyProtection="1">
      <alignment horizontal="center" vertical="center"/>
      <protection locked="0"/>
    </xf>
    <xf numFmtId="2" fontId="7" fillId="0" borderId="16" xfId="0" applyNumberFormat="1" applyFont="1" applyBorder="1" applyAlignment="1" applyProtection="1">
      <alignment horizontal="center"/>
      <protection locked="0"/>
    </xf>
    <xf numFmtId="0" fontId="27" fillId="0" borderId="7" xfId="0" applyFont="1" applyBorder="1" applyAlignment="1" applyProtection="1">
      <alignment horizontal="center"/>
      <protection hidden="1"/>
    </xf>
    <xf numFmtId="0" fontId="2" fillId="0" borderId="0" xfId="0" applyFont="1" applyProtection="1">
      <protection locked="0" hidden="1"/>
    </xf>
    <xf numFmtId="0" fontId="21" fillId="0" borderId="0" xfId="0" applyFont="1" applyAlignment="1" applyProtection="1">
      <alignment vertical="center"/>
      <protection locked="0" hidden="1"/>
    </xf>
    <xf numFmtId="0" fontId="21" fillId="0" borderId="0" xfId="0" applyFont="1" applyAlignment="1" applyProtection="1">
      <protection locked="0" hidden="1"/>
    </xf>
    <xf numFmtId="0" fontId="14" fillId="0" borderId="0" xfId="0" applyFont="1" applyAlignment="1" applyProtection="1">
      <alignment vertical="center"/>
      <protection locked="0" hidden="1"/>
    </xf>
    <xf numFmtId="0" fontId="14" fillId="0" borderId="0" xfId="0" applyFont="1" applyAlignment="1" applyProtection="1">
      <protection locked="0" hidden="1"/>
    </xf>
    <xf numFmtId="0" fontId="22" fillId="0" borderId="0" xfId="0" applyFont="1" applyProtection="1">
      <protection locked="0" hidden="1"/>
    </xf>
    <xf numFmtId="0" fontId="2" fillId="2" borderId="1" xfId="0" applyFont="1" applyFill="1" applyBorder="1" applyAlignment="1" applyProtection="1">
      <alignment horizontal="center" vertical="center"/>
      <protection locked="0" hidden="1"/>
    </xf>
    <xf numFmtId="0" fontId="2" fillId="0" borderId="1" xfId="0" applyFont="1" applyBorder="1" applyAlignment="1" applyProtection="1">
      <alignment horizontal="center"/>
      <protection locked="0" hidden="1"/>
    </xf>
    <xf numFmtId="0" fontId="2" fillId="2" borderId="4" xfId="0" applyFont="1" applyFill="1" applyBorder="1" applyAlignment="1" applyProtection="1">
      <alignment horizontal="center" vertical="center"/>
      <protection locked="0" hidden="1"/>
    </xf>
    <xf numFmtId="0" fontId="2" fillId="0" borderId="4" xfId="0" applyFont="1" applyBorder="1" applyAlignment="1" applyProtection="1">
      <alignment horizontal="center"/>
      <protection locked="0" hidden="1"/>
    </xf>
    <xf numFmtId="0" fontId="2" fillId="4" borderId="7" xfId="0" applyFont="1" applyFill="1" applyBorder="1" applyAlignment="1" applyProtection="1">
      <alignment horizontal="center"/>
      <protection locked="0" hidden="1"/>
    </xf>
    <xf numFmtId="0" fontId="2" fillId="4" borderId="7" xfId="0" applyFont="1" applyFill="1" applyBorder="1" applyProtection="1">
      <protection locked="0" hidden="1"/>
    </xf>
    <xf numFmtId="0" fontId="2" fillId="2" borderId="6" xfId="0" applyFont="1" applyFill="1" applyBorder="1" applyAlignment="1" applyProtection="1">
      <alignment horizontal="center" vertical="center"/>
      <protection locked="0" hidden="1"/>
    </xf>
    <xf numFmtId="0" fontId="2" fillId="0" borderId="4" xfId="0" applyFont="1" applyBorder="1" applyAlignment="1" applyProtection="1">
      <alignment vertical="center"/>
      <protection locked="0" hidden="1"/>
    </xf>
    <xf numFmtId="0" fontId="16" fillId="0" borderId="7" xfId="0" applyFont="1" applyBorder="1" applyAlignment="1" applyProtection="1">
      <alignment vertical="center" wrapText="1"/>
      <protection locked="0" hidden="1"/>
    </xf>
    <xf numFmtId="164" fontId="2" fillId="4" borderId="7" xfId="0" applyNumberFormat="1" applyFont="1" applyFill="1" applyBorder="1" applyAlignment="1" applyProtection="1">
      <alignment horizontal="center" vertical="center"/>
      <protection locked="0" hidden="1"/>
    </xf>
    <xf numFmtId="164" fontId="17" fillId="0" borderId="7" xfId="0" applyNumberFormat="1" applyFont="1" applyBorder="1" applyAlignment="1" applyProtection="1">
      <alignment horizontal="center" vertical="center"/>
      <protection locked="0" hidden="1"/>
    </xf>
    <xf numFmtId="4" fontId="2" fillId="0" borderId="6" xfId="0" applyNumberFormat="1" applyFont="1" applyBorder="1" applyAlignment="1" applyProtection="1">
      <alignment horizontal="center" vertical="center"/>
      <protection locked="0" hidden="1"/>
    </xf>
    <xf numFmtId="4" fontId="2" fillId="0" borderId="8" xfId="0" applyNumberFormat="1" applyFont="1" applyBorder="1" applyAlignment="1" applyProtection="1">
      <alignment horizontal="center" vertical="center"/>
      <protection locked="0" hidden="1"/>
    </xf>
    <xf numFmtId="4" fontId="2" fillId="0" borderId="7" xfId="0" applyNumberFormat="1" applyFont="1" applyBorder="1" applyAlignment="1" applyProtection="1">
      <alignment horizontal="center" vertical="center"/>
      <protection locked="0" hidden="1"/>
    </xf>
    <xf numFmtId="2" fontId="2" fillId="0" borderId="7" xfId="0" applyNumberFormat="1" applyFont="1" applyBorder="1" applyAlignment="1" applyProtection="1">
      <alignment horizontal="center" vertical="center"/>
      <protection locked="0" hidden="1"/>
    </xf>
    <xf numFmtId="0" fontId="2" fillId="0" borderId="7" xfId="0" applyFont="1" applyBorder="1" applyProtection="1">
      <protection locked="0" hidden="1"/>
    </xf>
    <xf numFmtId="4" fontId="17" fillId="0" borderId="7" xfId="0" applyNumberFormat="1" applyFont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alignment horizontal="left" vertical="center"/>
      <protection locked="0" hidden="1"/>
    </xf>
    <xf numFmtId="164" fontId="18" fillId="2" borderId="7" xfId="0" applyNumberFormat="1" applyFont="1" applyFill="1" applyBorder="1" applyAlignment="1" applyProtection="1">
      <alignment horizontal="center" vertical="center"/>
      <protection locked="0" hidden="1"/>
    </xf>
    <xf numFmtId="0" fontId="2" fillId="2" borderId="2" xfId="0" applyFont="1" applyFill="1" applyBorder="1" applyAlignment="1" applyProtection="1">
      <alignment horizontal="center" vertical="center"/>
      <protection locked="0" hidden="1"/>
    </xf>
    <xf numFmtId="4" fontId="2" fillId="2" borderId="7" xfId="0" applyNumberFormat="1" applyFont="1" applyFill="1" applyBorder="1" applyAlignment="1" applyProtection="1">
      <alignment horizontal="center" vertical="center"/>
      <protection locked="0" hidden="1"/>
    </xf>
    <xf numFmtId="4" fontId="18" fillId="2" borderId="7" xfId="0" applyNumberFormat="1" applyFont="1" applyFill="1" applyBorder="1" applyAlignment="1" applyProtection="1">
      <alignment horizontal="center" vertical="center"/>
      <protection locked="0" hidden="1"/>
    </xf>
    <xf numFmtId="0" fontId="15" fillId="2" borderId="7" xfId="0" applyFont="1" applyFill="1" applyBorder="1" applyAlignment="1" applyProtection="1">
      <alignment horizontal="left" vertical="center"/>
      <protection locked="0" hidden="1"/>
    </xf>
    <xf numFmtId="0" fontId="2" fillId="0" borderId="2" xfId="0" applyFont="1" applyBorder="1" applyProtection="1">
      <protection locked="0" hidden="1"/>
    </xf>
    <xf numFmtId="0" fontId="2" fillId="0" borderId="3" xfId="0" applyFont="1" applyBorder="1" applyProtection="1">
      <protection locked="0" hidden="1"/>
    </xf>
    <xf numFmtId="4" fontId="2" fillId="0" borderId="2" xfId="0" applyNumberFormat="1" applyFont="1" applyBorder="1" applyAlignment="1" applyProtection="1">
      <alignment horizontal="center" vertical="center"/>
      <protection locked="0" hidden="1"/>
    </xf>
    <xf numFmtId="2" fontId="2" fillId="0" borderId="2" xfId="0" applyNumberFormat="1" applyFont="1" applyBorder="1" applyAlignment="1" applyProtection="1">
      <alignment horizontal="center" vertical="center"/>
      <protection locked="0" hidden="1"/>
    </xf>
    <xf numFmtId="0" fontId="2" fillId="0" borderId="3" xfId="0" applyFont="1" applyBorder="1" applyAlignment="1" applyProtection="1">
      <alignment horizontal="center" vertical="center"/>
      <protection locked="0" hidden="1"/>
    </xf>
    <xf numFmtId="0" fontId="2" fillId="0" borderId="13" xfId="0" applyFont="1" applyBorder="1" applyAlignment="1" applyProtection="1">
      <alignment horizontal="center" vertical="center"/>
      <protection locked="0" hidden="1"/>
    </xf>
    <xf numFmtId="0" fontId="2" fillId="0" borderId="5" xfId="0" applyFont="1" applyBorder="1" applyProtection="1">
      <protection locked="0" hidden="1"/>
    </xf>
    <xf numFmtId="0" fontId="2" fillId="0" borderId="9" xfId="0" applyFont="1" applyBorder="1" applyProtection="1">
      <protection locked="0" hidden="1"/>
    </xf>
    <xf numFmtId="0" fontId="2" fillId="0" borderId="10" xfId="0" applyFont="1" applyBorder="1" applyAlignment="1" applyProtection="1">
      <alignment horizontal="center" vertical="center"/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0" fontId="19" fillId="0" borderId="8" xfId="0" applyFont="1" applyBorder="1" applyProtection="1">
      <protection locked="0" hidden="1"/>
    </xf>
    <xf numFmtId="0" fontId="2" fillId="0" borderId="11" xfId="0" applyFont="1" applyBorder="1" applyProtection="1">
      <protection locked="0" hidden="1"/>
    </xf>
    <xf numFmtId="0" fontId="19" fillId="0" borderId="11" xfId="0" applyFont="1" applyBorder="1" applyAlignment="1" applyProtection="1">
      <alignment horizontal="center"/>
      <protection locked="0" hidden="1"/>
    </xf>
    <xf numFmtId="0" fontId="19" fillId="0" borderId="12" xfId="0" applyFont="1" applyBorder="1" applyAlignment="1" applyProtection="1">
      <alignment horizontal="center"/>
      <protection locked="0" hidden="1"/>
    </xf>
    <xf numFmtId="0" fontId="19" fillId="0" borderId="0" xfId="0" applyFont="1" applyBorder="1" applyAlignment="1" applyProtection="1">
      <alignment horizontal="center"/>
      <protection locked="0" hidden="1"/>
    </xf>
    <xf numFmtId="0" fontId="19" fillId="0" borderId="0" xfId="0" applyFont="1" applyAlignment="1" applyProtection="1">
      <alignment horizontal="center"/>
      <protection locked="0" hidden="1"/>
    </xf>
    <xf numFmtId="0" fontId="6" fillId="5" borderId="2" xfId="0" applyFont="1" applyFill="1" applyBorder="1" applyProtection="1">
      <protection locked="0" hidden="1"/>
    </xf>
    <xf numFmtId="0" fontId="6" fillId="5" borderId="3" xfId="0" applyFont="1" applyFill="1" applyBorder="1" applyProtection="1">
      <protection locked="0" hidden="1"/>
    </xf>
    <xf numFmtId="0" fontId="6" fillId="5" borderId="13" xfId="0" applyFont="1" applyFill="1" applyBorder="1" applyProtection="1">
      <protection locked="0" hidden="1"/>
    </xf>
    <xf numFmtId="0" fontId="6" fillId="14" borderId="2" xfId="0" applyFont="1" applyFill="1" applyBorder="1" applyProtection="1">
      <protection locked="0" hidden="1"/>
    </xf>
    <xf numFmtId="0" fontId="6" fillId="14" borderId="3" xfId="0" applyFont="1" applyFill="1" applyBorder="1" applyProtection="1">
      <protection locked="0" hidden="1"/>
    </xf>
    <xf numFmtId="0" fontId="6" fillId="14" borderId="13" xfId="0" applyFont="1" applyFill="1" applyBorder="1" applyProtection="1">
      <protection locked="0" hidden="1"/>
    </xf>
    <xf numFmtId="0" fontId="23" fillId="2" borderId="0" xfId="0" applyFont="1" applyFill="1" applyBorder="1" applyProtection="1">
      <protection locked="0" hidden="1"/>
    </xf>
    <xf numFmtId="2" fontId="6" fillId="2" borderId="0" xfId="0" applyNumberFormat="1" applyFont="1" applyFill="1" applyBorder="1" applyAlignment="1" applyProtection="1">
      <alignment horizontal="center"/>
      <protection locked="0" hidden="1"/>
    </xf>
    <xf numFmtId="0" fontId="23" fillId="2" borderId="5" xfId="0" applyFont="1" applyFill="1" applyBorder="1" applyAlignment="1" applyProtection="1">
      <alignment horizontal="center"/>
      <protection locked="0" hidden="1"/>
    </xf>
    <xf numFmtId="0" fontId="6" fillId="2" borderId="14" xfId="0" applyFont="1" applyFill="1" applyBorder="1" applyAlignment="1" applyProtection="1">
      <alignment horizontal="center"/>
      <protection locked="0" hidden="1"/>
    </xf>
    <xf numFmtId="2" fontId="6" fillId="2" borderId="11" xfId="0" applyNumberFormat="1" applyFont="1" applyFill="1" applyBorder="1" applyAlignment="1" applyProtection="1">
      <alignment horizontal="center" vertical="center"/>
      <protection locked="0" hidden="1"/>
    </xf>
    <xf numFmtId="0" fontId="23" fillId="2" borderId="9" xfId="0" applyFont="1" applyFill="1" applyBorder="1" applyProtection="1">
      <protection locked="0" hidden="1"/>
    </xf>
    <xf numFmtId="0" fontId="27" fillId="2" borderId="14" xfId="0" quotePrefix="1" applyFont="1" applyFill="1" applyBorder="1" applyAlignment="1" applyProtection="1">
      <alignment horizontal="center"/>
      <protection locked="0" hidden="1"/>
    </xf>
    <xf numFmtId="0" fontId="27" fillId="2" borderId="14" xfId="0" quotePrefix="1" applyFont="1" applyFill="1" applyBorder="1" applyProtection="1">
      <protection locked="0" hidden="1"/>
    </xf>
    <xf numFmtId="0" fontId="27" fillId="2" borderId="8" xfId="0" quotePrefix="1" applyFont="1" applyFill="1" applyBorder="1" applyProtection="1">
      <protection locked="0" hidden="1"/>
    </xf>
    <xf numFmtId="2" fontId="6" fillId="2" borderId="9" xfId="0" applyNumberFormat="1" applyFont="1" applyFill="1" applyBorder="1" applyAlignment="1" applyProtection="1">
      <alignment horizontal="center"/>
      <protection locked="0" hidden="1"/>
    </xf>
    <xf numFmtId="2" fontId="6" fillId="2" borderId="11" xfId="0" applyNumberFormat="1" applyFont="1" applyFill="1" applyBorder="1" applyAlignment="1" applyProtection="1">
      <alignment horizontal="center"/>
      <protection locked="0" hidden="1"/>
    </xf>
    <xf numFmtId="0" fontId="27" fillId="2" borderId="14" xfId="0" quotePrefix="1" applyFont="1" applyFill="1" applyBorder="1" applyAlignment="1" applyProtection="1">
      <alignment vertical="top"/>
      <protection locked="0" hidden="1"/>
    </xf>
    <xf numFmtId="0" fontId="23" fillId="2" borderId="11" xfId="0" applyFont="1" applyFill="1" applyBorder="1" applyAlignment="1" applyProtection="1">
      <alignment horizontal="left"/>
      <protection locked="0" hidden="1"/>
    </xf>
    <xf numFmtId="164" fontId="17" fillId="0" borderId="3" xfId="0" applyNumberFormat="1" applyFont="1" applyBorder="1" applyAlignment="1" applyProtection="1">
      <alignment horizontal="center" vertical="center"/>
      <protection locked="0" hidden="1"/>
    </xf>
    <xf numFmtId="4" fontId="2" fillId="0" borderId="3" xfId="0" applyNumberFormat="1" applyFont="1" applyBorder="1" applyAlignment="1" applyProtection="1">
      <alignment horizontal="center" vertical="center"/>
      <protection locked="0" hidden="1"/>
    </xf>
    <xf numFmtId="0" fontId="0" fillId="7" borderId="0" xfId="0" applyFill="1"/>
    <xf numFmtId="0" fontId="32" fillId="7" borderId="0" xfId="0" applyFont="1" applyFill="1"/>
    <xf numFmtId="0" fontId="37" fillId="7" borderId="0" xfId="0" applyFont="1" applyFill="1"/>
    <xf numFmtId="0" fontId="32" fillId="7" borderId="0" xfId="0" applyFont="1" applyFill="1" applyAlignment="1">
      <alignment horizontal="left"/>
    </xf>
    <xf numFmtId="0" fontId="0" fillId="5" borderId="5" xfId="0" applyFill="1" applyBorder="1" applyAlignment="1">
      <alignment horizontal="center"/>
    </xf>
    <xf numFmtId="0" fontId="0" fillId="5" borderId="7" xfId="0" applyFill="1" applyBorder="1" applyAlignment="1" applyProtection="1">
      <alignment horizontal="center"/>
      <protection locked="0"/>
    </xf>
    <xf numFmtId="0" fontId="0" fillId="5" borderId="8" xfId="0" applyFill="1" applyBorder="1" applyAlignment="1">
      <alignment horizontal="center"/>
    </xf>
    <xf numFmtId="0" fontId="0" fillId="5" borderId="7" xfId="0" applyFill="1" applyBorder="1" applyAlignment="1" applyProtection="1">
      <alignment horizontal="center" vertical="center"/>
      <protection locked="0"/>
    </xf>
    <xf numFmtId="0" fontId="35" fillId="7" borderId="0" xfId="4" applyFill="1" applyAlignment="1" applyProtection="1">
      <alignment horizontal="left"/>
    </xf>
    <xf numFmtId="0" fontId="2" fillId="0" borderId="1" xfId="0" applyFont="1" applyBorder="1" applyAlignment="1" applyProtection="1">
      <alignment horizontal="center" vertical="center"/>
      <protection locked="0" hidden="1"/>
    </xf>
    <xf numFmtId="0" fontId="2" fillId="0" borderId="4" xfId="0" applyFont="1" applyBorder="1" applyAlignment="1" applyProtection="1">
      <alignment horizontal="center" vertical="center"/>
      <protection locked="0" hidden="1"/>
    </xf>
    <xf numFmtId="0" fontId="2" fillId="0" borderId="7" xfId="0" applyFont="1" applyBorder="1" applyAlignment="1" applyProtection="1">
      <alignment horizontal="center" vertical="center"/>
      <protection locked="0" hidden="1"/>
    </xf>
    <xf numFmtId="0" fontId="2" fillId="0" borderId="2" xfId="0" applyFont="1" applyBorder="1" applyAlignment="1" applyProtection="1">
      <alignment horizontal="center" vertical="center"/>
      <protection locked="0" hidden="1"/>
    </xf>
    <xf numFmtId="2" fontId="6" fillId="2" borderId="10" xfId="0" applyNumberFormat="1" applyFont="1" applyFill="1" applyBorder="1" applyAlignment="1" applyProtection="1">
      <alignment horizontal="center"/>
      <protection locked="0" hidden="1"/>
    </xf>
    <xf numFmtId="2" fontId="6" fillId="2" borderId="15" xfId="0" applyNumberFormat="1" applyFont="1" applyFill="1" applyBorder="1" applyAlignment="1" applyProtection="1">
      <alignment horizontal="center"/>
      <protection locked="0" hidden="1"/>
    </xf>
    <xf numFmtId="0" fontId="6" fillId="2" borderId="0" xfId="0" applyFont="1" applyFill="1" applyAlignment="1" applyProtection="1">
      <alignment horizontal="center"/>
      <protection locked="0" hidden="1"/>
    </xf>
    <xf numFmtId="2" fontId="6" fillId="2" borderId="12" xfId="0" applyNumberFormat="1" applyFont="1" applyFill="1" applyBorder="1" applyAlignment="1" applyProtection="1">
      <alignment horizontal="center"/>
      <protection locked="0" hidden="1"/>
    </xf>
    <xf numFmtId="2" fontId="6" fillId="2" borderId="12" xfId="0" applyNumberFormat="1" applyFont="1" applyFill="1" applyBorder="1" applyAlignment="1" applyProtection="1">
      <alignment horizontal="center" vertical="center"/>
      <protection locked="0" hidden="1"/>
    </xf>
    <xf numFmtId="0" fontId="27" fillId="2" borderId="2" xfId="0" quotePrefix="1" applyFont="1" applyFill="1" applyBorder="1" applyAlignment="1" applyProtection="1">
      <alignment horizontal="center"/>
      <protection locked="0" hidden="1"/>
    </xf>
    <xf numFmtId="0" fontId="23" fillId="2" borderId="3" xfId="0" applyFont="1" applyFill="1" applyBorder="1" applyProtection="1">
      <protection locked="0" hidden="1"/>
    </xf>
    <xf numFmtId="0" fontId="27" fillId="2" borderId="2" xfId="0" quotePrefix="1" applyFont="1" applyFill="1" applyBorder="1" applyProtection="1">
      <protection locked="0" hidden="1"/>
    </xf>
    <xf numFmtId="0" fontId="10" fillId="2" borderId="0" xfId="0" applyFont="1" applyFill="1" applyAlignment="1" applyProtection="1">
      <protection locked="0" hidden="1"/>
    </xf>
    <xf numFmtId="0" fontId="6" fillId="2" borderId="2" xfId="0" applyFont="1" applyFill="1" applyBorder="1" applyProtection="1">
      <protection locked="0" hidden="1"/>
    </xf>
    <xf numFmtId="0" fontId="0" fillId="2" borderId="0" xfId="0" applyFill="1" applyProtection="1">
      <protection locked="0" hidden="1"/>
    </xf>
    <xf numFmtId="0" fontId="0" fillId="2" borderId="3" xfId="0" applyFill="1" applyBorder="1" applyProtection="1">
      <protection locked="0" hidden="1"/>
    </xf>
    <xf numFmtId="0" fontId="0" fillId="2" borderId="13" xfId="0" applyFill="1" applyBorder="1" applyProtection="1">
      <protection locked="0" hidden="1"/>
    </xf>
    <xf numFmtId="0" fontId="15" fillId="2" borderId="0" xfId="0" applyFont="1" applyFill="1" applyProtection="1">
      <protection locked="0" hidden="1"/>
    </xf>
    <xf numFmtId="0" fontId="22" fillId="2" borderId="7" xfId="0" applyFont="1" applyFill="1" applyBorder="1" applyAlignment="1" applyProtection="1">
      <alignment horizontal="center"/>
      <protection locked="0" hidden="1"/>
    </xf>
    <xf numFmtId="2" fontId="0" fillId="2" borderId="7" xfId="0" applyNumberFormat="1" applyFill="1" applyBorder="1" applyAlignment="1" applyProtection="1">
      <alignment horizontal="center"/>
      <protection locked="0" hidden="1"/>
    </xf>
    <xf numFmtId="0" fontId="38" fillId="0" borderId="0" xfId="0" applyFont="1" applyProtection="1">
      <protection locked="0" hidden="1"/>
    </xf>
    <xf numFmtId="0" fontId="1" fillId="8" borderId="7" xfId="0" applyFont="1" applyFill="1" applyBorder="1" applyAlignment="1" applyProtection="1">
      <alignment horizontal="center" vertical="center"/>
      <protection locked="0"/>
    </xf>
    <xf numFmtId="0" fontId="40" fillId="2" borderId="7" xfId="0" applyFont="1" applyFill="1" applyBorder="1" applyAlignment="1" applyProtection="1">
      <alignment horizontal="center" vertical="center"/>
      <protection locked="0" hidden="1"/>
    </xf>
    <xf numFmtId="165" fontId="28" fillId="0" borderId="16" xfId="0" applyNumberFormat="1" applyFont="1" applyBorder="1" applyAlignment="1" applyProtection="1">
      <protection locked="0"/>
    </xf>
    <xf numFmtId="0" fontId="41" fillId="2" borderId="7" xfId="0" applyFont="1" applyFill="1" applyBorder="1" applyAlignment="1" applyProtection="1">
      <alignment horizontal="center" vertical="center"/>
      <protection locked="0" hidden="1"/>
    </xf>
    <xf numFmtId="2" fontId="6" fillId="2" borderId="12" xfId="0" applyNumberFormat="1" applyFont="1" applyFill="1" applyBorder="1" applyAlignment="1" applyProtection="1">
      <alignment horizontal="center"/>
      <protection locked="0" hidden="1"/>
    </xf>
    <xf numFmtId="1" fontId="4" fillId="9" borderId="7" xfId="0" applyNumberFormat="1" applyFont="1" applyFill="1" applyBorder="1" applyAlignment="1" applyProtection="1">
      <alignment horizontal="center"/>
      <protection locked="0"/>
    </xf>
    <xf numFmtId="166" fontId="0" fillId="12" borderId="7" xfId="0" applyNumberFormat="1" applyFill="1" applyBorder="1" applyAlignment="1" applyProtection="1">
      <alignment horizontal="center"/>
      <protection locked="0"/>
    </xf>
    <xf numFmtId="2" fontId="1" fillId="0" borderId="6" xfId="0" applyNumberFormat="1" applyFont="1" applyFill="1" applyBorder="1" applyAlignment="1" applyProtection="1">
      <alignment horizontal="center" vertical="center"/>
      <protection locked="0"/>
    </xf>
    <xf numFmtId="2" fontId="1" fillId="0" borderId="7" xfId="0" applyNumberFormat="1" applyFont="1" applyFill="1" applyBorder="1" applyAlignment="1" applyProtection="1">
      <alignment horizontal="center" vertical="center"/>
      <protection locked="0" hidden="1"/>
    </xf>
    <xf numFmtId="4" fontId="2" fillId="4" borderId="7" xfId="0" applyNumberFormat="1" applyFont="1" applyFill="1" applyBorder="1" applyAlignment="1" applyProtection="1">
      <alignment horizontal="center" vertical="center"/>
      <protection locked="0" hidden="1"/>
    </xf>
    <xf numFmtId="0" fontId="23" fillId="2" borderId="11" xfId="0" applyFont="1" applyFill="1" applyBorder="1" applyProtection="1">
      <protection locked="0" hidden="1"/>
    </xf>
    <xf numFmtId="0" fontId="6" fillId="2" borderId="0" xfId="0" applyFont="1" applyFill="1" applyAlignment="1" applyProtection="1">
      <alignment vertical="top"/>
      <protection locked="0" hidden="1"/>
    </xf>
    <xf numFmtId="0" fontId="6" fillId="0" borderId="0" xfId="0" applyFont="1" applyAlignment="1" applyProtection="1">
      <alignment vertical="top"/>
      <protection locked="0" hidden="1"/>
    </xf>
    <xf numFmtId="0" fontId="30" fillId="0" borderId="0" xfId="0" applyFont="1" applyAlignment="1" applyProtection="1">
      <alignment horizontal="center" vertical="top"/>
      <protection locked="0" hidden="1"/>
    </xf>
    <xf numFmtId="0" fontId="6" fillId="0" borderId="0" xfId="0" applyFont="1" applyAlignment="1" applyProtection="1">
      <protection locked="0" hidden="1"/>
    </xf>
    <xf numFmtId="164" fontId="42" fillId="4" borderId="7" xfId="0" applyNumberFormat="1" applyFont="1" applyFill="1" applyBorder="1" applyAlignment="1" applyProtection="1">
      <alignment horizontal="center" vertical="center"/>
      <protection locked="0" hidden="1"/>
    </xf>
    <xf numFmtId="164" fontId="43" fillId="0" borderId="3" xfId="0" applyNumberFormat="1" applyFont="1" applyBorder="1" applyAlignment="1" applyProtection="1">
      <alignment horizontal="center" vertical="center"/>
      <protection locked="0" hidden="1"/>
    </xf>
    <xf numFmtId="0" fontId="42" fillId="0" borderId="2" xfId="0" applyFont="1" applyBorder="1" applyAlignment="1" applyProtection="1">
      <alignment horizontal="center" vertical="center"/>
      <protection locked="0" hidden="1"/>
    </xf>
    <xf numFmtId="4" fontId="42" fillId="0" borderId="7" xfId="0" applyNumberFormat="1" applyFont="1" applyBorder="1" applyAlignment="1" applyProtection="1">
      <alignment horizontal="center" vertical="center"/>
      <protection locked="0" hidden="1"/>
    </xf>
    <xf numFmtId="4" fontId="42" fillId="0" borderId="8" xfId="0" applyNumberFormat="1" applyFont="1" applyBorder="1" applyAlignment="1" applyProtection="1">
      <alignment horizontal="center" vertical="center"/>
      <protection locked="0" hidden="1"/>
    </xf>
    <xf numFmtId="4" fontId="42" fillId="4" borderId="7" xfId="0" applyNumberFormat="1" applyFont="1" applyFill="1" applyBorder="1" applyAlignment="1" applyProtection="1">
      <alignment horizontal="center" vertical="center"/>
      <protection locked="0" hidden="1"/>
    </xf>
    <xf numFmtId="2" fontId="42" fillId="0" borderId="7" xfId="0" applyNumberFormat="1" applyFont="1" applyBorder="1" applyAlignment="1" applyProtection="1">
      <alignment horizontal="center" vertical="center"/>
      <protection locked="0" hidden="1"/>
    </xf>
    <xf numFmtId="0" fontId="42" fillId="0" borderId="13" xfId="0" applyFont="1" applyBorder="1" applyAlignment="1" applyProtection="1">
      <alignment horizontal="center" vertical="center"/>
      <protection locked="0" hidden="1"/>
    </xf>
    <xf numFmtId="0" fontId="42" fillId="0" borderId="0" xfId="0" applyFont="1" applyProtection="1">
      <protection locked="0" hidden="1"/>
    </xf>
    <xf numFmtId="0" fontId="32" fillId="0" borderId="0" xfId="0" applyFont="1" applyProtection="1">
      <protection locked="0" hidden="1"/>
    </xf>
    <xf numFmtId="164" fontId="2" fillId="0" borderId="2" xfId="0" applyNumberFormat="1" applyFont="1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/>
      <protection locked="0"/>
    </xf>
    <xf numFmtId="0" fontId="2" fillId="0" borderId="7" xfId="0" applyFont="1" applyBorder="1" applyAlignment="1" applyProtection="1">
      <alignment horizontal="center" vertical="center"/>
      <protection locked="0" hidden="1"/>
    </xf>
    <xf numFmtId="0" fontId="16" fillId="3" borderId="7" xfId="0" applyFont="1" applyFill="1" applyBorder="1" applyAlignment="1" applyProtection="1">
      <alignment vertical="center" wrapText="1"/>
      <protection locked="0"/>
    </xf>
    <xf numFmtId="0" fontId="2" fillId="7" borderId="7" xfId="0" applyFont="1" applyFill="1" applyBorder="1" applyAlignment="1" applyProtection="1">
      <alignment horizontal="center" vertical="center"/>
      <protection locked="0"/>
    </xf>
    <xf numFmtId="0" fontId="51" fillId="0" borderId="7" xfId="0" applyFont="1" applyBorder="1" applyAlignment="1" applyProtection="1">
      <alignment horizontal="center" vertical="center"/>
      <protection locked="0" hidden="1"/>
    </xf>
    <xf numFmtId="0" fontId="52" fillId="0" borderId="7" xfId="0" applyFont="1" applyBorder="1" applyAlignment="1" applyProtection="1">
      <alignment horizontal="left" vertical="center" wrapText="1"/>
      <protection locked="0" hidden="1"/>
    </xf>
    <xf numFmtId="0" fontId="53" fillId="0" borderId="7" xfId="0" applyFont="1" applyBorder="1" applyAlignment="1">
      <alignment vertical="center"/>
    </xf>
    <xf numFmtId="0" fontId="54" fillId="0" borderId="7" xfId="0" applyFont="1" applyBorder="1" applyAlignment="1">
      <alignment vertical="center"/>
    </xf>
    <xf numFmtId="0" fontId="53" fillId="0" borderId="7" xfId="0" applyFont="1" applyBorder="1" applyAlignment="1"/>
    <xf numFmtId="0" fontId="53" fillId="0" borderId="7" xfId="0" quotePrefix="1" applyFont="1" applyBorder="1" applyAlignment="1">
      <alignment horizontal="center" vertical="center"/>
    </xf>
    <xf numFmtId="0" fontId="54" fillId="0" borderId="7" xfId="0" applyFont="1" applyBorder="1" applyAlignment="1">
      <alignment horizontal="center" vertical="center"/>
    </xf>
    <xf numFmtId="0" fontId="53" fillId="0" borderId="7" xfId="0" applyFont="1" applyBorder="1" applyAlignment="1">
      <alignment horizontal="center" vertical="center"/>
    </xf>
    <xf numFmtId="0" fontId="54" fillId="0" borderId="7" xfId="0" quotePrefix="1" applyFont="1" applyBorder="1" applyAlignment="1">
      <alignment horizontal="center" vertical="center"/>
    </xf>
    <xf numFmtId="0" fontId="53" fillId="0" borderId="7" xfId="0" applyFont="1" applyBorder="1" applyAlignment="1">
      <alignment horizontal="left" vertical="center"/>
    </xf>
    <xf numFmtId="0" fontId="54" fillId="0" borderId="7" xfId="0" applyFont="1" applyBorder="1" applyAlignment="1">
      <alignment horizontal="left" vertical="center"/>
    </xf>
    <xf numFmtId="2" fontId="8" fillId="7" borderId="7" xfId="0" applyNumberFormat="1" applyFont="1" applyFill="1" applyBorder="1" applyAlignment="1" applyProtection="1">
      <alignment horizontal="center"/>
      <protection locked="0"/>
    </xf>
    <xf numFmtId="43" fontId="0" fillId="12" borderId="7" xfId="5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/>
      <protection locked="0" hidden="1"/>
    </xf>
    <xf numFmtId="0" fontId="6" fillId="2" borderId="0" xfId="0" applyFont="1" applyFill="1" applyAlignment="1" applyProtection="1">
      <alignment horizontal="left"/>
      <protection locked="0" hidden="1"/>
    </xf>
    <xf numFmtId="0" fontId="0" fillId="0" borderId="7" xfId="0" applyBorder="1" applyAlignment="1" applyProtection="1">
      <alignment horizontal="left" vertical="center"/>
      <protection hidden="1"/>
    </xf>
    <xf numFmtId="0" fontId="27" fillId="0" borderId="7" xfId="0" applyFont="1" applyBorder="1" applyAlignment="1" applyProtection="1">
      <alignment horizontal="left" vertical="center"/>
      <protection hidden="1"/>
    </xf>
    <xf numFmtId="167" fontId="53" fillId="0" borderId="7" xfId="0" applyNumberFormat="1" applyFont="1" applyBorder="1" applyAlignment="1">
      <alignment horizontal="left" vertical="center"/>
    </xf>
    <xf numFmtId="167" fontId="54" fillId="0" borderId="7" xfId="0" applyNumberFormat="1" applyFont="1" applyBorder="1" applyAlignment="1">
      <alignment horizontal="left" vertical="center"/>
    </xf>
    <xf numFmtId="167" fontId="27" fillId="0" borderId="7" xfId="0" applyNumberFormat="1" applyFont="1" applyBorder="1" applyAlignment="1">
      <alignment horizontal="left" vertical="center"/>
    </xf>
    <xf numFmtId="0" fontId="6" fillId="2" borderId="0" xfId="0" applyNumberFormat="1" applyFont="1" applyFill="1" applyAlignment="1" applyProtection="1">
      <alignment wrapText="1"/>
      <protection locked="0" hidden="1"/>
    </xf>
    <xf numFmtId="0" fontId="12" fillId="2" borderId="0" xfId="0" applyFont="1" applyFill="1" applyAlignment="1" applyProtection="1">
      <protection locked="0" hidden="1"/>
    </xf>
    <xf numFmtId="0" fontId="12" fillId="2" borderId="0" xfId="0" applyFont="1" applyFill="1" applyAlignment="1" applyProtection="1">
      <alignment horizontal="center"/>
      <protection locked="0" hidden="1"/>
    </xf>
    <xf numFmtId="0" fontId="12" fillId="2" borderId="0" xfId="0" applyFont="1" applyFill="1" applyProtection="1">
      <protection locked="0" hidden="1"/>
    </xf>
    <xf numFmtId="0" fontId="12" fillId="0" borderId="0" xfId="0" applyFont="1" applyProtection="1">
      <protection locked="0" hidden="1"/>
    </xf>
    <xf numFmtId="0" fontId="12" fillId="2" borderId="0" xfId="0" applyFont="1" applyFill="1" applyAlignment="1" applyProtection="1">
      <alignment horizontal="left"/>
      <protection locked="0" hidden="1"/>
    </xf>
    <xf numFmtId="0" fontId="12" fillId="2" borderId="7" xfId="0" applyFont="1" applyFill="1" applyBorder="1" applyAlignment="1" applyProtection="1">
      <alignment horizontal="center" vertical="center"/>
      <protection locked="0" hidden="1"/>
    </xf>
    <xf numFmtId="0" fontId="12" fillId="2" borderId="7" xfId="0" applyFont="1" applyFill="1" applyBorder="1" applyAlignment="1" applyProtection="1">
      <alignment horizontal="center" vertical="center" wrapText="1"/>
      <protection locked="0" hidden="1"/>
    </xf>
    <xf numFmtId="0" fontId="58" fillId="2" borderId="5" xfId="0" applyFont="1" applyFill="1" applyBorder="1" applyAlignment="1" applyProtection="1">
      <alignment horizontal="center"/>
      <protection locked="0" hidden="1"/>
    </xf>
    <xf numFmtId="0" fontId="58" fillId="2" borderId="9" xfId="0" applyFont="1" applyFill="1" applyBorder="1" applyProtection="1">
      <protection locked="0" hidden="1"/>
    </xf>
    <xf numFmtId="0" fontId="12" fillId="2" borderId="9" xfId="0" applyFont="1" applyFill="1" applyBorder="1" applyProtection="1">
      <protection locked="0" hidden="1"/>
    </xf>
    <xf numFmtId="0" fontId="12" fillId="2" borderId="10" xfId="0" applyFont="1" applyFill="1" applyBorder="1" applyProtection="1">
      <protection locked="0" hidden="1"/>
    </xf>
    <xf numFmtId="0" fontId="12" fillId="2" borderId="5" xfId="0" applyFont="1" applyFill="1" applyBorder="1" applyProtection="1">
      <protection locked="0" hidden="1"/>
    </xf>
    <xf numFmtId="0" fontId="12" fillId="2" borderId="14" xfId="0" applyFont="1" applyFill="1" applyBorder="1" applyAlignment="1" applyProtection="1">
      <alignment horizontal="center"/>
      <protection locked="0" hidden="1"/>
    </xf>
    <xf numFmtId="0" fontId="59" fillId="2" borderId="23" xfId="0" quotePrefix="1" applyFont="1" applyFill="1" applyBorder="1" applyAlignment="1" applyProtection="1">
      <alignment horizontal="center"/>
      <protection locked="0" hidden="1"/>
    </xf>
    <xf numFmtId="0" fontId="58" fillId="2" borderId="24" xfId="0" applyFont="1" applyFill="1" applyBorder="1" applyProtection="1">
      <protection locked="0" hidden="1"/>
    </xf>
    <xf numFmtId="0" fontId="12" fillId="2" borderId="24" xfId="0" applyFont="1" applyFill="1" applyBorder="1" applyProtection="1">
      <protection locked="0" hidden="1"/>
    </xf>
    <xf numFmtId="0" fontId="12" fillId="2" borderId="25" xfId="0" applyFont="1" applyFill="1" applyBorder="1" applyProtection="1">
      <protection locked="0" hidden="1"/>
    </xf>
    <xf numFmtId="2" fontId="31" fillId="2" borderId="24" xfId="0" applyNumberFormat="1" applyFont="1" applyFill="1" applyBorder="1" applyAlignment="1" applyProtection="1">
      <alignment horizontal="center" vertical="center"/>
      <protection locked="0" hidden="1"/>
    </xf>
    <xf numFmtId="2" fontId="31" fillId="2" borderId="25" xfId="0" applyNumberFormat="1" applyFont="1" applyFill="1" applyBorder="1" applyAlignment="1" applyProtection="1">
      <alignment horizontal="center" vertical="center"/>
      <protection locked="0" hidden="1"/>
    </xf>
    <xf numFmtId="0" fontId="12" fillId="2" borderId="14" xfId="0" applyFont="1" applyFill="1" applyBorder="1" applyProtection="1">
      <protection locked="0" hidden="1"/>
    </xf>
    <xf numFmtId="0" fontId="59" fillId="2" borderId="17" xfId="0" quotePrefix="1" applyFont="1" applyFill="1" applyBorder="1" applyProtection="1">
      <protection locked="0" hidden="1"/>
    </xf>
    <xf numFmtId="0" fontId="58" fillId="2" borderId="18" xfId="0" applyFont="1" applyFill="1" applyBorder="1" applyProtection="1">
      <protection locked="0" hidden="1"/>
    </xf>
    <xf numFmtId="0" fontId="12" fillId="2" borderId="18" xfId="0" applyFont="1" applyFill="1" applyBorder="1" applyProtection="1">
      <protection locked="0" hidden="1"/>
    </xf>
    <xf numFmtId="0" fontId="12" fillId="2" borderId="19" xfId="0" applyFont="1" applyFill="1" applyBorder="1" applyProtection="1">
      <protection locked="0" hidden="1"/>
    </xf>
    <xf numFmtId="0" fontId="59" fillId="2" borderId="17" xfId="0" quotePrefix="1" applyFont="1" applyFill="1" applyBorder="1" applyAlignment="1" applyProtection="1">
      <alignment horizontal="left"/>
      <protection locked="0" hidden="1"/>
    </xf>
    <xf numFmtId="0" fontId="12" fillId="2" borderId="8" xfId="0" applyFont="1" applyFill="1" applyBorder="1" applyProtection="1">
      <protection locked="0" hidden="1"/>
    </xf>
    <xf numFmtId="0" fontId="59" fillId="2" borderId="20" xfId="0" quotePrefix="1" applyFont="1" applyFill="1" applyBorder="1" applyAlignment="1" applyProtection="1">
      <alignment horizontal="left" vertical="top"/>
      <protection locked="0" hidden="1"/>
    </xf>
    <xf numFmtId="0" fontId="12" fillId="2" borderId="22" xfId="0" applyFont="1" applyFill="1" applyBorder="1" applyProtection="1">
      <protection locked="0" hidden="1"/>
    </xf>
    <xf numFmtId="0" fontId="59" fillId="2" borderId="8" xfId="0" quotePrefix="1" applyFont="1" applyFill="1" applyBorder="1" applyProtection="1">
      <protection locked="0" hidden="1"/>
    </xf>
    <xf numFmtId="0" fontId="58" fillId="2" borderId="11" xfId="0" applyFont="1" applyFill="1" applyBorder="1" applyProtection="1">
      <protection locked="0" hidden="1"/>
    </xf>
    <xf numFmtId="0" fontId="12" fillId="2" borderId="11" xfId="0" applyFont="1" applyFill="1" applyBorder="1" applyProtection="1">
      <protection locked="0" hidden="1"/>
    </xf>
    <xf numFmtId="0" fontId="12" fillId="2" borderId="12" xfId="0" applyFont="1" applyFill="1" applyBorder="1" applyProtection="1">
      <protection locked="0" hidden="1"/>
    </xf>
    <xf numFmtId="0" fontId="59" fillId="2" borderId="0" xfId="0" quotePrefix="1" applyFont="1" applyFill="1" applyProtection="1">
      <protection locked="0" hidden="1"/>
    </xf>
    <xf numFmtId="0" fontId="60" fillId="0" borderId="0" xfId="0" applyFont="1" applyProtection="1">
      <protection locked="0"/>
    </xf>
    <xf numFmtId="0" fontId="0" fillId="0" borderId="0" xfId="0" applyFill="1" applyProtection="1">
      <protection locked="0" hidden="1"/>
    </xf>
    <xf numFmtId="0" fontId="0" fillId="0" borderId="0" xfId="0" applyFill="1"/>
    <xf numFmtId="0" fontId="6" fillId="0" borderId="0" xfId="0" applyFont="1" applyFill="1" applyProtection="1">
      <protection locked="0" hidden="1"/>
    </xf>
    <xf numFmtId="0" fontId="10" fillId="0" borderId="0" xfId="0" applyFont="1" applyFill="1" applyAlignment="1" applyProtection="1">
      <protection locked="0" hidden="1"/>
    </xf>
    <xf numFmtId="0" fontId="6" fillId="0" borderId="7" xfId="0" applyFont="1" applyFill="1" applyBorder="1" applyAlignment="1" applyProtection="1">
      <alignment horizontal="center"/>
      <protection locked="0" hidden="1"/>
    </xf>
    <xf numFmtId="0" fontId="48" fillId="0" borderId="0" xfId="0" applyFont="1" applyFill="1" applyProtection="1">
      <protection locked="0" hidden="1"/>
    </xf>
    <xf numFmtId="0" fontId="6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locked="0" hidden="1"/>
    </xf>
    <xf numFmtId="0" fontId="48" fillId="0" borderId="11" xfId="0" applyFont="1" applyFill="1" applyBorder="1" applyAlignment="1" applyProtection="1">
      <alignment vertical="center"/>
      <protection locked="0" hidden="1"/>
    </xf>
    <xf numFmtId="0" fontId="48" fillId="0" borderId="12" xfId="0" applyFont="1" applyFill="1" applyBorder="1" applyAlignment="1" applyProtection="1">
      <alignment vertical="center"/>
      <protection locked="0" hidden="1"/>
    </xf>
    <xf numFmtId="0" fontId="0" fillId="0" borderId="3" xfId="0" applyFill="1" applyBorder="1" applyProtection="1">
      <protection locked="0" hidden="1"/>
    </xf>
    <xf numFmtId="0" fontId="0" fillId="0" borderId="13" xfId="0" applyFill="1" applyBorder="1" applyProtection="1">
      <protection locked="0" hidden="1"/>
    </xf>
    <xf numFmtId="0" fontId="48" fillId="0" borderId="3" xfId="0" applyFont="1" applyFill="1" applyBorder="1" applyAlignment="1" applyProtection="1">
      <alignment vertical="center"/>
      <protection locked="0" hidden="1"/>
    </xf>
    <xf numFmtId="0" fontId="48" fillId="0" borderId="13" xfId="0" applyFont="1" applyFill="1" applyBorder="1" applyAlignment="1" applyProtection="1">
      <alignment vertical="center"/>
      <protection locked="0" hidden="1"/>
    </xf>
    <xf numFmtId="0" fontId="6" fillId="0" borderId="8" xfId="0" applyFont="1" applyFill="1" applyBorder="1" applyAlignment="1" applyProtection="1">
      <alignment vertical="center"/>
      <protection locked="0" hidden="1"/>
    </xf>
    <xf numFmtId="0" fontId="23" fillId="0" borderId="11" xfId="0" applyFont="1" applyFill="1" applyBorder="1" applyAlignment="1" applyProtection="1">
      <alignment horizontal="left" vertical="center"/>
      <protection locked="0" hidden="1"/>
    </xf>
    <xf numFmtId="0" fontId="6" fillId="0" borderId="11" xfId="0" applyFont="1" applyFill="1" applyBorder="1" applyAlignment="1" applyProtection="1">
      <alignment vertical="center"/>
      <protection locked="0" hidden="1"/>
    </xf>
    <xf numFmtId="0" fontId="6" fillId="0" borderId="12" xfId="0" applyFont="1" applyFill="1" applyBorder="1" applyAlignment="1" applyProtection="1">
      <alignment vertical="center"/>
      <protection locked="0" hidden="1"/>
    </xf>
    <xf numFmtId="2" fontId="6" fillId="0" borderId="11" xfId="0" applyNumberFormat="1" applyFont="1" applyFill="1" applyBorder="1" applyAlignment="1" applyProtection="1">
      <alignment horizontal="center" vertical="center"/>
      <protection locked="0" hidden="1"/>
    </xf>
    <xf numFmtId="2" fontId="6" fillId="0" borderId="12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Fill="1" applyProtection="1">
      <protection locked="0" hidden="1"/>
    </xf>
    <xf numFmtId="0" fontId="6" fillId="0" borderId="7" xfId="0" applyFont="1" applyFill="1" applyBorder="1" applyAlignment="1" applyProtection="1">
      <alignment horizontal="center" vertical="center"/>
      <protection locked="0" hidden="1"/>
    </xf>
    <xf numFmtId="0" fontId="6" fillId="0" borderId="7" xfId="0" applyFont="1" applyFill="1" applyBorder="1" applyAlignment="1" applyProtection="1">
      <alignment horizontal="center" vertical="center" wrapText="1"/>
      <protection locked="0" hidden="1"/>
    </xf>
    <xf numFmtId="0" fontId="22" fillId="0" borderId="7" xfId="0" applyFont="1" applyFill="1" applyBorder="1" applyAlignment="1" applyProtection="1">
      <alignment horizontal="center"/>
      <protection locked="0" hidden="1"/>
    </xf>
    <xf numFmtId="0" fontId="23" fillId="0" borderId="3" xfId="0" applyFont="1" applyFill="1" applyBorder="1" applyProtection="1">
      <protection locked="0" hidden="1"/>
    </xf>
    <xf numFmtId="2" fontId="0" fillId="0" borderId="7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Protection="1">
      <protection locked="0" hidden="1"/>
    </xf>
    <xf numFmtId="0" fontId="38" fillId="0" borderId="0" xfId="0" applyFont="1" applyFill="1" applyProtection="1">
      <protection locked="0" hidden="1"/>
    </xf>
    <xf numFmtId="0" fontId="50" fillId="0" borderId="0" xfId="0" applyFont="1" applyFill="1" applyProtection="1">
      <protection locked="0" hidden="1"/>
    </xf>
    <xf numFmtId="0" fontId="48" fillId="0" borderId="7" xfId="0" applyFont="1" applyFill="1" applyBorder="1" applyAlignment="1" applyProtection="1">
      <alignment horizontal="center" vertical="center"/>
      <protection locked="0" hidden="1"/>
    </xf>
    <xf numFmtId="0" fontId="48" fillId="0" borderId="6" xfId="0" applyFont="1" applyFill="1" applyBorder="1" applyAlignment="1" applyProtection="1">
      <alignment horizontal="center" vertical="center"/>
      <protection locked="0" hidden="1"/>
    </xf>
    <xf numFmtId="0" fontId="48" fillId="0" borderId="1" xfId="0" applyFont="1" applyFill="1" applyBorder="1" applyAlignment="1" applyProtection="1">
      <alignment horizontal="center" vertical="center"/>
      <protection locked="0" hidden="1"/>
    </xf>
    <xf numFmtId="0" fontId="48" fillId="0" borderId="9" xfId="0" applyFont="1" applyFill="1" applyBorder="1" applyAlignment="1" applyProtection="1">
      <alignment vertical="center"/>
      <protection locked="0" hidden="1"/>
    </xf>
    <xf numFmtId="0" fontId="48" fillId="0" borderId="10" xfId="0" applyFont="1" applyFill="1" applyBorder="1" applyAlignment="1" applyProtection="1">
      <alignment vertical="center"/>
      <protection locked="0" hidden="1"/>
    </xf>
    <xf numFmtId="0" fontId="48" fillId="0" borderId="26" xfId="0" applyFont="1" applyFill="1" applyBorder="1" applyAlignment="1" applyProtection="1">
      <alignment vertical="center"/>
      <protection locked="0" hidden="1"/>
    </xf>
    <xf numFmtId="2" fontId="1" fillId="15" borderId="6" xfId="0" applyNumberFormat="1" applyFont="1" applyFill="1" applyBorder="1" applyAlignment="1" applyProtection="1">
      <alignment horizontal="center" vertical="center"/>
      <protection locked="0"/>
    </xf>
    <xf numFmtId="2" fontId="1" fillId="15" borderId="7" xfId="0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quotePrefix="1"/>
    <xf numFmtId="0" fontId="62" fillId="0" borderId="0" xfId="0" applyFont="1"/>
    <xf numFmtId="168" fontId="7" fillId="0" borderId="16" xfId="0" applyNumberFormat="1" applyFont="1" applyBorder="1" applyAlignment="1" applyProtection="1">
      <alignment horizontal="center"/>
      <protection locked="0"/>
    </xf>
    <xf numFmtId="168" fontId="27" fillId="0" borderId="0" xfId="0" applyNumberFormat="1" applyFont="1" applyProtection="1">
      <protection locked="0"/>
    </xf>
    <xf numFmtId="164" fontId="0" fillId="0" borderId="0" xfId="0" applyNumberFormat="1" applyFill="1" applyProtection="1">
      <protection locked="0" hidden="1"/>
    </xf>
    <xf numFmtId="0" fontId="0" fillId="0" borderId="0" xfId="0" applyNumberFormat="1" applyFill="1" applyProtection="1">
      <protection locked="0" hidden="1"/>
    </xf>
    <xf numFmtId="2" fontId="0" fillId="0" borderId="0" xfId="0" applyNumberFormat="1"/>
    <xf numFmtId="168" fontId="12" fillId="2" borderId="24" xfId="0" applyNumberFormat="1" applyFont="1" applyFill="1" applyBorder="1" applyAlignment="1" applyProtection="1">
      <alignment horizontal="center" vertical="center"/>
      <protection locked="0" hidden="1"/>
    </xf>
    <xf numFmtId="168" fontId="12" fillId="2" borderId="25" xfId="0" applyNumberFormat="1" applyFont="1" applyFill="1" applyBorder="1" applyAlignment="1" applyProtection="1">
      <alignment horizontal="center" vertical="center"/>
      <protection locked="0" hidden="1"/>
    </xf>
    <xf numFmtId="168" fontId="12" fillId="2" borderId="9" xfId="0" applyNumberFormat="1" applyFont="1" applyFill="1" applyBorder="1" applyAlignment="1" applyProtection="1">
      <alignment horizontal="center"/>
      <protection locked="0" hidden="1"/>
    </xf>
    <xf numFmtId="168" fontId="12" fillId="2" borderId="10" xfId="0" applyNumberFormat="1" applyFont="1" applyFill="1" applyBorder="1" applyAlignment="1" applyProtection="1">
      <alignment horizontal="center"/>
      <protection locked="0" hidden="1"/>
    </xf>
    <xf numFmtId="168" fontId="12" fillId="2" borderId="24" xfId="0" applyNumberFormat="1" applyFont="1" applyFill="1" applyBorder="1" applyAlignment="1" applyProtection="1">
      <alignment horizontal="center"/>
      <protection locked="0" hidden="1"/>
    </xf>
    <xf numFmtId="168" fontId="12" fillId="2" borderId="25" xfId="0" applyNumberFormat="1" applyFont="1" applyFill="1" applyBorder="1" applyAlignment="1" applyProtection="1">
      <alignment horizontal="center"/>
      <protection locked="0" hidden="1"/>
    </xf>
    <xf numFmtId="168" fontId="12" fillId="2" borderId="11" xfId="0" applyNumberFormat="1" applyFont="1" applyFill="1" applyBorder="1" applyAlignment="1" applyProtection="1">
      <alignment horizontal="center"/>
      <protection locked="0" hidden="1"/>
    </xf>
    <xf numFmtId="168" fontId="12" fillId="2" borderId="12" xfId="0" applyNumberFormat="1" applyFont="1" applyFill="1" applyBorder="1" applyAlignment="1" applyProtection="1">
      <alignment horizontal="center"/>
      <protection locked="0" hidden="1"/>
    </xf>
    <xf numFmtId="168" fontId="0" fillId="0" borderId="0" xfId="0" applyNumberFormat="1" applyFill="1" applyProtection="1">
      <protection locked="0" hidden="1"/>
    </xf>
    <xf numFmtId="0" fontId="0" fillId="0" borderId="0" xfId="0" applyFill="1" applyAlignment="1" applyProtection="1">
      <alignment horizontal="center"/>
      <protection locked="0" hidden="1"/>
    </xf>
    <xf numFmtId="0" fontId="0" fillId="0" borderId="7" xfId="0" applyFill="1" applyBorder="1" applyAlignment="1" applyProtection="1">
      <alignment horizontal="center" vertical="center"/>
      <protection locked="0" hidden="1"/>
    </xf>
    <xf numFmtId="168" fontId="0" fillId="0" borderId="36" xfId="0" applyNumberFormat="1" applyFill="1" applyBorder="1" applyAlignment="1" applyProtection="1">
      <alignment horizontal="center" vertical="center"/>
      <protection locked="0" hidden="1"/>
    </xf>
    <xf numFmtId="0" fontId="0" fillId="0" borderId="37" xfId="0" applyFill="1" applyBorder="1" applyAlignment="1" applyProtection="1">
      <alignment horizontal="center" vertical="center"/>
      <protection locked="0" hidden="1"/>
    </xf>
    <xf numFmtId="168" fontId="0" fillId="0" borderId="38" xfId="0" applyNumberFormat="1" applyFill="1" applyBorder="1" applyAlignment="1" applyProtection="1">
      <alignment horizontal="center" vertical="center"/>
      <protection locked="0" hidden="1"/>
    </xf>
    <xf numFmtId="0" fontId="0" fillId="0" borderId="28" xfId="0" applyFill="1" applyBorder="1" applyAlignment="1" applyProtection="1">
      <alignment horizontal="center" vertical="center"/>
      <protection locked="0" hidden="1"/>
    </xf>
    <xf numFmtId="0" fontId="0" fillId="0" borderId="39" xfId="0" applyFill="1" applyBorder="1" applyAlignment="1" applyProtection="1">
      <alignment horizontal="center" vertical="center"/>
      <protection locked="0" hidden="1"/>
    </xf>
    <xf numFmtId="0" fontId="66" fillId="0" borderId="34" xfId="0" applyFont="1" applyFill="1" applyBorder="1" applyAlignment="1" applyProtection="1">
      <alignment horizontal="center" vertical="center"/>
      <protection locked="0" hidden="1"/>
    </xf>
    <xf numFmtId="0" fontId="66" fillId="0" borderId="27" xfId="0" applyFont="1" applyFill="1" applyBorder="1" applyAlignment="1" applyProtection="1">
      <alignment horizontal="center" vertical="center"/>
      <protection locked="0" hidden="1"/>
    </xf>
    <xf numFmtId="0" fontId="66" fillId="0" borderId="35" xfId="0" applyFont="1" applyFill="1" applyBorder="1" applyAlignment="1" applyProtection="1">
      <alignment horizontal="center" vertical="center"/>
      <protection locked="0" hidden="1"/>
    </xf>
    <xf numFmtId="0" fontId="0" fillId="0" borderId="36" xfId="0" applyFill="1" applyBorder="1" applyAlignment="1" applyProtection="1">
      <alignment horizontal="center" vertical="center"/>
      <protection locked="0" hidden="1"/>
    </xf>
    <xf numFmtId="0" fontId="66" fillId="0" borderId="40" xfId="0" applyFont="1" applyFill="1" applyBorder="1" applyAlignment="1" applyProtection="1">
      <alignment horizontal="center" vertical="center"/>
      <protection locked="0" hidden="1"/>
    </xf>
    <xf numFmtId="0" fontId="0" fillId="0" borderId="41" xfId="0" applyFill="1" applyBorder="1" applyAlignment="1" applyProtection="1">
      <alignment horizontal="center" vertical="center"/>
      <protection locked="0" hidden="1"/>
    </xf>
    <xf numFmtId="0" fontId="0" fillId="0" borderId="42" xfId="0" applyFill="1" applyBorder="1" applyAlignment="1" applyProtection="1">
      <alignment horizontal="center" vertical="center"/>
      <protection locked="0" hidden="1"/>
    </xf>
    <xf numFmtId="0" fontId="49" fillId="0" borderId="0" xfId="0" applyFont="1" applyFill="1" applyAlignment="1">
      <alignment horizontal="justify" vertical="center" wrapText="1"/>
    </xf>
    <xf numFmtId="0" fontId="48" fillId="0" borderId="0" xfId="0" applyFont="1" applyFill="1" applyAlignment="1" applyProtection="1">
      <alignment horizontal="center"/>
      <protection locked="0" hidden="1"/>
    </xf>
    <xf numFmtId="0" fontId="63" fillId="0" borderId="0" xfId="0" applyFont="1" applyFill="1" applyAlignment="1" applyProtection="1">
      <alignment horizontal="center"/>
      <protection locked="0" hidden="1"/>
    </xf>
    <xf numFmtId="0" fontId="47" fillId="0" borderId="0" xfId="0" applyFont="1" applyFill="1" applyAlignment="1" applyProtection="1">
      <alignment horizontal="center"/>
      <protection locked="0" hidden="1"/>
    </xf>
    <xf numFmtId="0" fontId="6" fillId="0" borderId="0" xfId="0" applyFont="1" applyFill="1" applyAlignment="1" applyProtection="1">
      <alignment horizontal="left"/>
      <protection locked="0" hidden="1"/>
    </xf>
    <xf numFmtId="0" fontId="48" fillId="0" borderId="0" xfId="0" applyFont="1" applyFill="1" applyAlignment="1" applyProtection="1">
      <alignment horizontal="justify" vertical="center" wrapText="1"/>
      <protection locked="0" hidden="1"/>
    </xf>
    <xf numFmtId="0" fontId="50" fillId="0" borderId="0" xfId="0" applyFont="1" applyFill="1" applyAlignment="1" applyProtection="1">
      <alignment horizontal="center"/>
      <protection locked="0" hidden="1"/>
    </xf>
    <xf numFmtId="0" fontId="48" fillId="0" borderId="0" xfId="0" quotePrefix="1" applyFont="1" applyAlignment="1" applyProtection="1">
      <alignment horizontal="center"/>
      <protection locked="0"/>
    </xf>
    <xf numFmtId="0" fontId="0" fillId="16" borderId="37" xfId="0" applyFill="1" applyBorder="1" applyAlignment="1" applyProtection="1">
      <alignment horizontal="center" vertical="center"/>
      <protection locked="0" hidden="1"/>
    </xf>
    <xf numFmtId="0" fontId="48" fillId="0" borderId="11" xfId="0" applyFont="1" applyFill="1" applyBorder="1" applyAlignment="1" applyProtection="1">
      <alignment horizontal="left" vertical="center" indent="2"/>
      <protection locked="0" hidden="1"/>
    </xf>
    <xf numFmtId="0" fontId="48" fillId="0" borderId="3" xfId="0" applyFont="1" applyFill="1" applyBorder="1" applyAlignment="1" applyProtection="1">
      <alignment horizontal="left" vertical="center" indent="2"/>
      <protection locked="0" hidden="1"/>
    </xf>
    <xf numFmtId="0" fontId="48" fillId="0" borderId="9" xfId="0" applyFont="1" applyFill="1" applyBorder="1" applyAlignment="1" applyProtection="1">
      <alignment horizontal="left" vertical="center" indent="2"/>
      <protection locked="0" hidden="1"/>
    </xf>
    <xf numFmtId="0" fontId="6" fillId="0" borderId="0" xfId="0" applyFont="1" applyFill="1" applyBorder="1" applyAlignment="1" applyProtection="1">
      <protection locked="0" hidden="1"/>
    </xf>
    <xf numFmtId="0" fontId="47" fillId="0" borderId="0" xfId="0" applyFont="1" applyFill="1" applyBorder="1" applyAlignment="1" applyProtection="1">
      <alignment horizontal="center" vertical="center" wrapText="1"/>
      <protection locked="0" hidden="1"/>
    </xf>
    <xf numFmtId="2" fontId="48" fillId="0" borderId="0" xfId="0" applyNumberFormat="1" applyFont="1" applyFill="1" applyBorder="1" applyAlignment="1" applyProtection="1">
      <alignment horizontal="center" vertical="center" shrinkToFit="1"/>
      <protection locked="0" hidden="1"/>
    </xf>
    <xf numFmtId="2" fontId="48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67" fillId="2" borderId="0" xfId="0" applyFont="1" applyFill="1" applyProtection="1">
      <protection locked="0" hidden="1"/>
    </xf>
    <xf numFmtId="0" fontId="67" fillId="0" borderId="0" xfId="0" applyFont="1" applyProtection="1">
      <protection locked="0" hidden="1"/>
    </xf>
    <xf numFmtId="0" fontId="0" fillId="2" borderId="0" xfId="0" applyFont="1" applyFill="1" applyProtection="1">
      <protection locked="0" hidden="1"/>
    </xf>
    <xf numFmtId="0" fontId="0" fillId="0" borderId="0" xfId="0" applyFont="1" applyProtection="1">
      <protection locked="0" hidden="1"/>
    </xf>
    <xf numFmtId="0" fontId="38" fillId="0" borderId="0" xfId="0" applyFont="1" applyAlignment="1" applyProtection="1">
      <alignment horizontal="center"/>
      <protection locked="0" hidden="1"/>
    </xf>
    <xf numFmtId="0" fontId="0" fillId="2" borderId="7" xfId="0" applyFont="1" applyFill="1" applyBorder="1" applyAlignment="1" applyProtection="1">
      <alignment horizontal="center"/>
      <protection locked="0" hidden="1"/>
    </xf>
    <xf numFmtId="0" fontId="67" fillId="2" borderId="7" xfId="0" applyFont="1" applyFill="1" applyBorder="1" applyAlignment="1" applyProtection="1">
      <alignment horizontal="center" vertical="center"/>
      <protection locked="0" hidden="1"/>
    </xf>
    <xf numFmtId="0" fontId="0" fillId="2" borderId="0" xfId="0" applyFont="1" applyFill="1" applyAlignment="1" applyProtection="1">
      <alignment horizontal="center" vertical="center"/>
      <protection locked="0" hidden="1"/>
    </xf>
    <xf numFmtId="0" fontId="0" fillId="0" borderId="0" xfId="0" applyFont="1" applyAlignment="1" applyProtection="1">
      <alignment horizontal="center" vertical="center"/>
      <protection locked="0" hidden="1"/>
    </xf>
    <xf numFmtId="0" fontId="38" fillId="0" borderId="0" xfId="0" applyFont="1" applyAlignment="1" applyProtection="1">
      <alignment horizontal="center" vertical="center"/>
      <protection locked="0" hidden="1"/>
    </xf>
    <xf numFmtId="0" fontId="69" fillId="2" borderId="5" xfId="0" applyFont="1" applyFill="1" applyBorder="1" applyAlignment="1" applyProtection="1">
      <alignment horizontal="center"/>
      <protection locked="0" hidden="1"/>
    </xf>
    <xf numFmtId="0" fontId="69" fillId="2" borderId="9" xfId="0" applyFont="1" applyFill="1" applyBorder="1" applyProtection="1">
      <protection locked="0" hidden="1"/>
    </xf>
    <xf numFmtId="0" fontId="67" fillId="2" borderId="9" xfId="0" applyFont="1" applyFill="1" applyBorder="1" applyProtection="1">
      <protection locked="0" hidden="1"/>
    </xf>
    <xf numFmtId="0" fontId="67" fillId="2" borderId="10" xfId="0" applyFont="1" applyFill="1" applyBorder="1" applyProtection="1">
      <protection locked="0" hidden="1"/>
    </xf>
    <xf numFmtId="0" fontId="67" fillId="2" borderId="14" xfId="0" applyFont="1" applyFill="1" applyBorder="1" applyAlignment="1" applyProtection="1">
      <alignment horizontal="center"/>
      <protection locked="0" hidden="1"/>
    </xf>
    <xf numFmtId="0" fontId="69" fillId="2" borderId="23" xfId="0" quotePrefix="1" applyFont="1" applyFill="1" applyBorder="1" applyAlignment="1" applyProtection="1">
      <alignment horizontal="center"/>
      <protection locked="0" hidden="1"/>
    </xf>
    <xf numFmtId="0" fontId="69" fillId="2" borderId="24" xfId="0" applyFont="1" applyFill="1" applyBorder="1" applyProtection="1">
      <protection locked="0" hidden="1"/>
    </xf>
    <xf numFmtId="0" fontId="67" fillId="2" borderId="24" xfId="0" applyFont="1" applyFill="1" applyBorder="1" applyProtection="1">
      <protection locked="0" hidden="1"/>
    </xf>
    <xf numFmtId="0" fontId="67" fillId="2" borderId="25" xfId="0" applyFont="1" applyFill="1" applyBorder="1" applyProtection="1">
      <protection locked="0" hidden="1"/>
    </xf>
    <xf numFmtId="2" fontId="70" fillId="2" borderId="24" xfId="0" applyNumberFormat="1" applyFont="1" applyFill="1" applyBorder="1" applyAlignment="1" applyProtection="1">
      <alignment horizontal="center" vertical="center"/>
      <protection locked="0" hidden="1"/>
    </xf>
    <xf numFmtId="2" fontId="70" fillId="2" borderId="25" xfId="0" applyNumberFormat="1" applyFont="1" applyFill="1" applyBorder="1" applyAlignment="1" applyProtection="1">
      <alignment horizontal="center" vertical="center"/>
      <protection locked="0" hidden="1"/>
    </xf>
    <xf numFmtId="0" fontId="67" fillId="2" borderId="14" xfId="0" applyFont="1" applyFill="1" applyBorder="1" applyProtection="1">
      <protection locked="0" hidden="1"/>
    </xf>
    <xf numFmtId="0" fontId="69" fillId="2" borderId="17" xfId="0" quotePrefix="1" applyFont="1" applyFill="1" applyBorder="1" applyProtection="1">
      <protection locked="0" hidden="1"/>
    </xf>
    <xf numFmtId="0" fontId="69" fillId="2" borderId="18" xfId="0" applyFont="1" applyFill="1" applyBorder="1" applyProtection="1">
      <protection locked="0" hidden="1"/>
    </xf>
    <xf numFmtId="0" fontId="67" fillId="2" borderId="18" xfId="0" applyFont="1" applyFill="1" applyBorder="1" applyProtection="1">
      <protection locked="0" hidden="1"/>
    </xf>
    <xf numFmtId="0" fontId="67" fillId="2" borderId="19" xfId="0" applyFont="1" applyFill="1" applyBorder="1" applyProtection="1">
      <protection locked="0" hidden="1"/>
    </xf>
    <xf numFmtId="0" fontId="69" fillId="2" borderId="17" xfId="0" quotePrefix="1" applyFont="1" applyFill="1" applyBorder="1" applyAlignment="1" applyProtection="1">
      <alignment horizontal="left"/>
      <protection locked="0" hidden="1"/>
    </xf>
    <xf numFmtId="0" fontId="67" fillId="2" borderId="8" xfId="0" applyFont="1" applyFill="1" applyBorder="1" applyProtection="1">
      <protection locked="0" hidden="1"/>
    </xf>
    <xf numFmtId="0" fontId="69" fillId="2" borderId="20" xfId="0" quotePrefix="1" applyFont="1" applyFill="1" applyBorder="1" applyAlignment="1" applyProtection="1">
      <alignment horizontal="left" vertical="top"/>
      <protection locked="0" hidden="1"/>
    </xf>
    <xf numFmtId="0" fontId="67" fillId="2" borderId="22" xfId="0" applyFont="1" applyFill="1" applyBorder="1" applyProtection="1">
      <protection locked="0" hidden="1"/>
    </xf>
    <xf numFmtId="0" fontId="69" fillId="2" borderId="8" xfId="0" quotePrefix="1" applyFont="1" applyFill="1" applyBorder="1" applyProtection="1">
      <protection locked="0" hidden="1"/>
    </xf>
    <xf numFmtId="0" fontId="69" fillId="2" borderId="11" xfId="0" applyFont="1" applyFill="1" applyBorder="1" applyProtection="1">
      <protection locked="0" hidden="1"/>
    </xf>
    <xf numFmtId="0" fontId="67" fillId="2" borderId="11" xfId="0" applyFont="1" applyFill="1" applyBorder="1" applyProtection="1">
      <protection locked="0" hidden="1"/>
    </xf>
    <xf numFmtId="0" fontId="67" fillId="2" borderId="12" xfId="0" applyFont="1" applyFill="1" applyBorder="1" applyProtection="1">
      <protection locked="0" hidden="1"/>
    </xf>
    <xf numFmtId="0" fontId="69" fillId="2" borderId="0" xfId="0" quotePrefix="1" applyFont="1" applyFill="1" applyProtection="1">
      <protection locked="0" hidden="1"/>
    </xf>
    <xf numFmtId="2" fontId="0" fillId="0" borderId="0" xfId="0" applyNumberFormat="1" applyProtection="1">
      <protection locked="0"/>
    </xf>
    <xf numFmtId="2" fontId="67" fillId="0" borderId="0" xfId="0" applyNumberFormat="1" applyFont="1" applyProtection="1">
      <protection locked="0" hidden="1"/>
    </xf>
    <xf numFmtId="2" fontId="67" fillId="2" borderId="0" xfId="0" applyNumberFormat="1" applyFont="1" applyFill="1" applyProtection="1">
      <protection locked="0" hidden="1"/>
    </xf>
    <xf numFmtId="2" fontId="67" fillId="2" borderId="0" xfId="0" applyNumberFormat="1" applyFont="1" applyFill="1" applyAlignment="1" applyProtection="1">
      <alignment horizontal="left"/>
      <protection locked="0" hidden="1"/>
    </xf>
    <xf numFmtId="2" fontId="67" fillId="2" borderId="7" xfId="0" applyNumberFormat="1" applyFont="1" applyFill="1" applyBorder="1" applyAlignment="1" applyProtection="1">
      <alignment horizontal="center" vertical="center" wrapText="1"/>
      <protection locked="0" hidden="1"/>
    </xf>
    <xf numFmtId="2" fontId="67" fillId="2" borderId="9" xfId="0" applyNumberFormat="1" applyFont="1" applyFill="1" applyBorder="1" applyProtection="1">
      <protection locked="0" hidden="1"/>
    </xf>
    <xf numFmtId="2" fontId="67" fillId="2" borderId="5" xfId="0" applyNumberFormat="1" applyFont="1" applyFill="1" applyBorder="1" applyProtection="1">
      <protection locked="0" hidden="1"/>
    </xf>
    <xf numFmtId="2" fontId="67" fillId="2" borderId="10" xfId="0" applyNumberFormat="1" applyFont="1" applyFill="1" applyBorder="1" applyProtection="1">
      <protection locked="0" hidden="1"/>
    </xf>
    <xf numFmtId="2" fontId="67" fillId="2" borderId="24" xfId="0" applyNumberFormat="1" applyFont="1" applyFill="1" applyBorder="1" applyAlignment="1" applyProtection="1">
      <alignment horizontal="center" vertical="center"/>
      <protection locked="0" hidden="1"/>
    </xf>
    <xf numFmtId="2" fontId="67" fillId="2" borderId="25" xfId="0" applyNumberFormat="1" applyFont="1" applyFill="1" applyBorder="1" applyAlignment="1" applyProtection="1">
      <alignment horizontal="center" vertical="center"/>
      <protection locked="0" hidden="1"/>
    </xf>
    <xf numFmtId="2" fontId="67" fillId="2" borderId="9" xfId="0" applyNumberFormat="1" applyFont="1" applyFill="1" applyBorder="1" applyAlignment="1" applyProtection="1">
      <alignment horizontal="center"/>
      <protection locked="0" hidden="1"/>
    </xf>
    <xf numFmtId="2" fontId="67" fillId="2" borderId="10" xfId="0" applyNumberFormat="1" applyFont="1" applyFill="1" applyBorder="1" applyAlignment="1" applyProtection="1">
      <alignment horizontal="center"/>
      <protection locked="0" hidden="1"/>
    </xf>
    <xf numFmtId="2" fontId="67" fillId="2" borderId="24" xfId="0" applyNumberFormat="1" applyFont="1" applyFill="1" applyBorder="1" applyAlignment="1" applyProtection="1">
      <alignment horizontal="center"/>
      <protection locked="0" hidden="1"/>
    </xf>
    <xf numFmtId="2" fontId="67" fillId="2" borderId="25" xfId="0" applyNumberFormat="1" applyFont="1" applyFill="1" applyBorder="1" applyAlignment="1" applyProtection="1">
      <alignment horizontal="center"/>
      <protection locked="0" hidden="1"/>
    </xf>
    <xf numFmtId="2" fontId="67" fillId="2" borderId="11" xfId="0" applyNumberFormat="1" applyFont="1" applyFill="1" applyBorder="1" applyAlignment="1" applyProtection="1">
      <alignment horizontal="center"/>
      <protection locked="0" hidden="1"/>
    </xf>
    <xf numFmtId="2" fontId="67" fillId="2" borderId="12" xfId="0" applyNumberFormat="1" applyFont="1" applyFill="1" applyBorder="1" applyAlignment="1" applyProtection="1">
      <alignment horizontal="center"/>
      <protection locked="0" hidden="1"/>
    </xf>
    <xf numFmtId="2" fontId="0" fillId="2" borderId="0" xfId="0" applyNumberFormat="1" applyFont="1" applyFill="1" applyProtection="1">
      <protection locked="0" hidden="1"/>
    </xf>
    <xf numFmtId="2" fontId="0" fillId="0" borderId="0" xfId="0" applyNumberFormat="1" applyFont="1" applyProtection="1">
      <protection locked="0" hidden="1"/>
    </xf>
    <xf numFmtId="43" fontId="0" fillId="12" borderId="7" xfId="5" applyNumberFormat="1" applyFont="1" applyFill="1" applyBorder="1" applyAlignment="1" applyProtection="1">
      <alignment horizontal="center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168" fontId="27" fillId="0" borderId="0" xfId="0" applyNumberFormat="1" applyFont="1" applyAlignment="1" applyProtection="1">
      <alignment horizontal="center" vertical="center"/>
      <protection locked="0"/>
    </xf>
    <xf numFmtId="0" fontId="0" fillId="5" borderId="0" xfId="0" applyFill="1" applyProtection="1">
      <protection locked="0" hidden="1"/>
    </xf>
    <xf numFmtId="0" fontId="0" fillId="16" borderId="0" xfId="0" applyFill="1" applyProtection="1">
      <protection locked="0" hidden="1"/>
    </xf>
    <xf numFmtId="0" fontId="0" fillId="8" borderId="0" xfId="0" applyFill="1" applyProtection="1">
      <protection locked="0" hidden="1"/>
    </xf>
    <xf numFmtId="0" fontId="11" fillId="8" borderId="0" xfId="0" applyFont="1" applyFill="1" applyAlignment="1" applyProtection="1">
      <alignment horizontal="center" vertical="center"/>
      <protection locked="0" hidden="1"/>
    </xf>
    <xf numFmtId="0" fontId="39" fillId="8" borderId="0" xfId="0" applyFont="1" applyFill="1" applyAlignment="1" applyProtection="1">
      <alignment horizontal="center" vertical="center"/>
      <protection locked="0" hidden="1"/>
    </xf>
    <xf numFmtId="0" fontId="29" fillId="8" borderId="0" xfId="0" applyFont="1" applyFill="1" applyBorder="1" applyProtection="1">
      <protection locked="0" hidden="1"/>
    </xf>
    <xf numFmtId="0" fontId="0" fillId="8" borderId="0" xfId="0" applyFill="1" applyAlignment="1" applyProtection="1">
      <alignment horizontal="left"/>
      <protection locked="0" hidden="1"/>
    </xf>
    <xf numFmtId="0" fontId="12" fillId="8" borderId="7" xfId="0" applyFont="1" applyFill="1" applyBorder="1" applyAlignment="1" applyProtection="1">
      <alignment horizontal="left" vertical="center"/>
      <protection locked="0" hidden="1"/>
    </xf>
    <xf numFmtId="0" fontId="71" fillId="8" borderId="0" xfId="0" applyFont="1" applyFill="1" applyBorder="1" applyAlignment="1" applyProtection="1">
      <alignment vertical="center"/>
      <protection locked="0" hidden="1"/>
    </xf>
    <xf numFmtId="0" fontId="72" fillId="8" borderId="0" xfId="0" applyFont="1" applyFill="1" applyBorder="1" applyAlignment="1" applyProtection="1">
      <alignment vertical="center"/>
      <protection locked="0" hidden="1"/>
    </xf>
    <xf numFmtId="0" fontId="12" fillId="17" borderId="7" xfId="0" applyFont="1" applyFill="1" applyBorder="1" applyAlignment="1" applyProtection="1">
      <alignment horizontal="left" vertical="center"/>
      <protection locked="0" hidden="1"/>
    </xf>
    <xf numFmtId="0" fontId="0" fillId="3" borderId="5" xfId="0" applyFill="1" applyBorder="1" applyAlignment="1">
      <alignment horizontal="center"/>
    </xf>
    <xf numFmtId="0" fontId="0" fillId="3" borderId="7" xfId="0" applyFill="1" applyBorder="1" applyAlignment="1" applyProtection="1">
      <alignment horizontal="center"/>
      <protection locked="0"/>
    </xf>
    <xf numFmtId="0" fontId="0" fillId="3" borderId="8" xfId="0" applyFill="1" applyBorder="1" applyAlignment="1">
      <alignment horizontal="center"/>
    </xf>
    <xf numFmtId="0" fontId="0" fillId="3" borderId="7" xfId="0" applyFill="1" applyBorder="1" applyAlignment="1" applyProtection="1">
      <alignment horizontal="center" vertical="center"/>
      <protection locked="0"/>
    </xf>
    <xf numFmtId="0" fontId="0" fillId="3" borderId="7" xfId="0" applyFill="1" applyBorder="1" applyAlignment="1">
      <alignment horizontal="center"/>
    </xf>
    <xf numFmtId="0" fontId="26" fillId="0" borderId="0" xfId="0" applyFont="1" applyAlignment="1" applyProtection="1">
      <alignment horizontal="center"/>
      <protection locked="0"/>
    </xf>
    <xf numFmtId="0" fontId="48" fillId="5" borderId="0" xfId="0" quotePrefix="1" applyFont="1" applyFill="1" applyAlignment="1" applyProtection="1">
      <alignment horizontal="center"/>
      <protection locked="0"/>
    </xf>
    <xf numFmtId="0" fontId="73" fillId="16" borderId="0" xfId="0" applyFont="1" applyFill="1" applyProtection="1">
      <protection locked="0"/>
    </xf>
    <xf numFmtId="0" fontId="73" fillId="16" borderId="0" xfId="0" applyFont="1" applyFill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73" fillId="18" borderId="0" xfId="0" applyFont="1" applyFill="1" applyAlignment="1" applyProtection="1">
      <alignment horizontal="center" vertical="center"/>
      <protection locked="0"/>
    </xf>
    <xf numFmtId="0" fontId="48" fillId="0" borderId="0" xfId="0" applyFont="1" applyFill="1" applyAlignment="1" applyProtection="1">
      <alignment horizontal="center"/>
      <protection locked="0" hidden="1"/>
    </xf>
    <xf numFmtId="0" fontId="47" fillId="0" borderId="0" xfId="0" applyFont="1" applyFill="1" applyAlignment="1" applyProtection="1">
      <alignment horizontal="center"/>
      <protection locked="0" hidden="1"/>
    </xf>
    <xf numFmtId="0" fontId="48" fillId="0" borderId="0" xfId="0" applyFont="1" applyFill="1" applyAlignment="1" applyProtection="1">
      <alignment horizontal="justify" vertical="center" wrapText="1"/>
      <protection locked="0" hidden="1"/>
    </xf>
    <xf numFmtId="0" fontId="50" fillId="0" borderId="0" xfId="0" applyFont="1" applyFill="1" applyAlignment="1" applyProtection="1">
      <alignment horizontal="center"/>
      <protection locked="0" hidden="1"/>
    </xf>
    <xf numFmtId="0" fontId="45" fillId="0" borderId="0" xfId="0" applyFont="1" applyFill="1" applyBorder="1" applyProtection="1">
      <protection locked="0" hidden="1"/>
    </xf>
    <xf numFmtId="0" fontId="44" fillId="0" borderId="0" xfId="0" applyFont="1" applyFill="1" applyBorder="1" applyAlignment="1" applyProtection="1">
      <protection locked="0" hidden="1"/>
    </xf>
    <xf numFmtId="0" fontId="48" fillId="0" borderId="0" xfId="0" applyFont="1" applyFill="1" applyBorder="1" applyAlignment="1" applyProtection="1">
      <alignment horizontal="center" vertical="center"/>
      <protection locked="0" hidden="1"/>
    </xf>
    <xf numFmtId="0" fontId="48" fillId="0" borderId="0" xfId="0" applyFont="1" applyFill="1" applyBorder="1" applyAlignment="1" applyProtection="1">
      <alignment vertical="center"/>
      <protection locked="0" hidden="1"/>
    </xf>
    <xf numFmtId="0" fontId="47" fillId="0" borderId="0" xfId="0" applyFont="1" applyFill="1" applyBorder="1" applyAlignment="1" applyProtection="1">
      <alignment horizontal="center" vertical="center"/>
      <protection locked="0" hidden="1"/>
    </xf>
    <xf numFmtId="168" fontId="48" fillId="0" borderId="0" xfId="0" applyNumberFormat="1" applyFont="1" applyFill="1" applyBorder="1" applyAlignment="1" applyProtection="1">
      <alignment horizontal="center" vertical="center"/>
      <protection locked="0" hidden="1"/>
    </xf>
    <xf numFmtId="164" fontId="48" fillId="0" borderId="0" xfId="0" applyNumberFormat="1" applyFont="1" applyFill="1" applyBorder="1" applyAlignment="1" applyProtection="1">
      <alignment vertical="center"/>
      <protection locked="0" hidden="1"/>
    </xf>
    <xf numFmtId="2" fontId="48" fillId="0" borderId="0" xfId="0" applyNumberFormat="1" applyFont="1" applyFill="1" applyBorder="1" applyAlignment="1" applyProtection="1">
      <alignment vertical="center" shrinkToFit="1"/>
      <protection locked="0" hidden="1"/>
    </xf>
    <xf numFmtId="0" fontId="47" fillId="0" borderId="0" xfId="0" applyFont="1" applyFill="1" applyBorder="1" applyAlignment="1" applyProtection="1">
      <alignment vertical="center" wrapText="1"/>
      <protection locked="0" hidden="1"/>
    </xf>
    <xf numFmtId="0" fontId="48" fillId="0" borderId="0" xfId="0" applyFont="1" applyFill="1" applyAlignment="1" applyProtection="1">
      <protection locked="0" hidden="1"/>
    </xf>
    <xf numFmtId="0" fontId="50" fillId="0" borderId="0" xfId="0" applyFont="1" applyFill="1" applyAlignment="1" applyProtection="1">
      <protection locked="0" hidden="1"/>
    </xf>
    <xf numFmtId="0" fontId="48" fillId="0" borderId="0" xfId="0" applyFont="1" applyFill="1" applyBorder="1" applyProtection="1">
      <protection locked="0" hidden="1"/>
    </xf>
    <xf numFmtId="0" fontId="47" fillId="0" borderId="0" xfId="0" applyFont="1" applyFill="1" applyBorder="1" applyAlignment="1" applyProtection="1">
      <protection locked="0" hidden="1"/>
    </xf>
    <xf numFmtId="0" fontId="48" fillId="0" borderId="0" xfId="0" applyFont="1" applyFill="1"/>
    <xf numFmtId="0" fontId="47" fillId="0" borderId="0" xfId="0" applyFont="1" applyFill="1" applyProtection="1">
      <protection locked="0" hidden="1"/>
    </xf>
    <xf numFmtId="0" fontId="47" fillId="0" borderId="0" xfId="0" applyFont="1" applyFill="1" applyBorder="1" applyProtection="1">
      <protection locked="0" hidden="1"/>
    </xf>
    <xf numFmtId="0" fontId="47" fillId="0" borderId="0" xfId="0" applyFont="1" applyFill="1" applyAlignment="1" applyProtection="1">
      <protection locked="0" hidden="1"/>
    </xf>
    <xf numFmtId="0" fontId="47" fillId="0" borderId="7" xfId="0" applyFont="1" applyFill="1" applyBorder="1" applyAlignment="1" applyProtection="1">
      <alignment horizontal="center"/>
      <protection locked="0" hidden="1"/>
    </xf>
    <xf numFmtId="0" fontId="48" fillId="0" borderId="0" xfId="0" applyFont="1" applyFill="1" applyBorder="1" applyAlignment="1" applyProtection="1">
      <protection locked="0" hidden="1"/>
    </xf>
    <xf numFmtId="0" fontId="48" fillId="0" borderId="0" xfId="0" applyFont="1" applyFill="1" applyBorder="1" applyAlignment="1" applyProtection="1">
      <alignment horizontal="center"/>
      <protection locked="0" hidden="1"/>
    </xf>
    <xf numFmtId="164" fontId="48" fillId="0" borderId="0" xfId="0" applyNumberFormat="1" applyFont="1" applyFill="1" applyBorder="1" applyProtection="1">
      <protection locked="0" hidden="1"/>
    </xf>
    <xf numFmtId="168" fontId="48" fillId="0" borderId="0" xfId="0" applyNumberFormat="1" applyFont="1" applyFill="1" applyBorder="1" applyProtection="1">
      <protection locked="0" hidden="1"/>
    </xf>
    <xf numFmtId="0" fontId="48" fillId="0" borderId="0" xfId="0" applyNumberFormat="1" applyFont="1" applyFill="1" applyBorder="1" applyProtection="1">
      <protection locked="0" hidden="1"/>
    </xf>
    <xf numFmtId="0" fontId="47" fillId="0" borderId="0" xfId="0" applyFont="1" applyFill="1" applyAlignment="1" applyProtection="1">
      <alignment horizontal="left"/>
      <protection locked="0" hidden="1"/>
    </xf>
    <xf numFmtId="0" fontId="0" fillId="0" borderId="0" xfId="0" applyFill="1" applyAlignment="1" applyProtection="1">
      <alignment horizontal="center"/>
      <protection locked="0" hidden="1"/>
    </xf>
    <xf numFmtId="0" fontId="48" fillId="0" borderId="0" xfId="0" applyFont="1" applyFill="1" applyAlignment="1" applyProtection="1">
      <alignment horizontal="center"/>
      <protection locked="0" hidden="1"/>
    </xf>
    <xf numFmtId="0" fontId="50" fillId="0" borderId="0" xfId="0" applyFont="1" applyFill="1" applyAlignment="1" applyProtection="1">
      <alignment horizontal="center"/>
      <protection locked="0" hidden="1"/>
    </xf>
    <xf numFmtId="0" fontId="41" fillId="0" borderId="0" xfId="0" applyFont="1" applyFill="1" applyBorder="1" applyAlignment="1" applyProtection="1">
      <alignment horizontal="center" vertical="center"/>
      <protection locked="0" hidden="1"/>
    </xf>
    <xf numFmtId="0" fontId="10" fillId="0" borderId="7" xfId="0" applyFont="1" applyFill="1" applyBorder="1" applyAlignment="1" applyProtection="1">
      <alignment horizontal="center" vertical="center"/>
      <protection locked="0" hidden="1"/>
    </xf>
    <xf numFmtId="0" fontId="41" fillId="0" borderId="0" xfId="0" applyFont="1" applyFill="1" applyBorder="1" applyAlignment="1" applyProtection="1">
      <alignment vertical="center"/>
      <protection locked="0" hidden="1"/>
    </xf>
    <xf numFmtId="0" fontId="11" fillId="8" borderId="0" xfId="0" applyFont="1" applyFill="1" applyAlignment="1" applyProtection="1">
      <alignment horizontal="center" vertical="center"/>
      <protection locked="0" hidden="1"/>
    </xf>
    <xf numFmtId="0" fontId="12" fillId="8" borderId="2" xfId="0" applyFont="1" applyFill="1" applyBorder="1" applyAlignment="1" applyProtection="1">
      <alignment horizontal="left" vertical="center"/>
      <protection locked="0" hidden="1"/>
    </xf>
    <xf numFmtId="0" fontId="12" fillId="8" borderId="13" xfId="0" applyFont="1" applyFill="1" applyBorder="1" applyAlignment="1" applyProtection="1">
      <alignment horizontal="left" vertical="center"/>
      <protection locked="0" hidden="1"/>
    </xf>
    <xf numFmtId="0" fontId="73" fillId="16" borderId="0" xfId="0" applyFont="1" applyFill="1" applyAlignment="1" applyProtection="1">
      <alignment horizontal="center"/>
      <protection locked="0"/>
    </xf>
    <xf numFmtId="0" fontId="73" fillId="18" borderId="0" xfId="0" applyFont="1" applyFill="1" applyAlignment="1" applyProtection="1">
      <alignment horizontal="center" vertical="center"/>
      <protection locked="0"/>
    </xf>
    <xf numFmtId="0" fontId="14" fillId="11" borderId="1" xfId="0" applyFont="1" applyFill="1" applyBorder="1" applyAlignment="1" applyProtection="1">
      <alignment horizontal="center" vertical="center"/>
      <protection locked="0"/>
    </xf>
    <xf numFmtId="0" fontId="14" fillId="11" borderId="4" xfId="0" applyFont="1" applyFill="1" applyBorder="1" applyAlignment="1" applyProtection="1">
      <alignment horizontal="center" vertical="center"/>
      <protection locked="0"/>
    </xf>
    <xf numFmtId="0" fontId="14" fillId="11" borderId="6" xfId="0" applyFont="1" applyFill="1" applyBorder="1" applyAlignment="1" applyProtection="1">
      <alignment horizontal="center" vertical="center"/>
      <protection locked="0"/>
    </xf>
    <xf numFmtId="0" fontId="14" fillId="10" borderId="1" xfId="0" applyFont="1" applyFill="1" applyBorder="1" applyAlignment="1" applyProtection="1">
      <alignment horizontal="center" vertical="center"/>
      <protection locked="0"/>
    </xf>
    <xf numFmtId="0" fontId="14" fillId="10" borderId="4" xfId="0" applyFont="1" applyFill="1" applyBorder="1" applyAlignment="1" applyProtection="1">
      <alignment horizontal="center" vertical="center"/>
      <protection locked="0"/>
    </xf>
    <xf numFmtId="0" fontId="14" fillId="10" borderId="6" xfId="0" applyFont="1" applyFill="1" applyBorder="1" applyAlignment="1" applyProtection="1">
      <alignment horizontal="center" vertical="center"/>
      <protection locked="0"/>
    </xf>
    <xf numFmtId="0" fontId="26" fillId="8" borderId="7" xfId="0" applyFont="1" applyFill="1" applyBorder="1" applyAlignment="1" applyProtection="1">
      <alignment horizontal="center" vertical="center" wrapText="1"/>
      <protection locked="0"/>
    </xf>
    <xf numFmtId="0" fontId="26" fillId="8" borderId="7" xfId="0" applyFont="1" applyFill="1" applyBorder="1" applyAlignment="1" applyProtection="1">
      <alignment horizontal="center" vertical="center"/>
      <protection locked="0"/>
    </xf>
    <xf numFmtId="0" fontId="26" fillId="5" borderId="7" xfId="0" applyFont="1" applyFill="1" applyBorder="1" applyAlignment="1" applyProtection="1">
      <alignment horizontal="center" vertical="center"/>
      <protection locked="0"/>
    </xf>
    <xf numFmtId="0" fontId="26" fillId="6" borderId="7" xfId="0" applyFont="1" applyFill="1" applyBorder="1" applyAlignment="1" applyProtection="1">
      <alignment horizontal="center" vertical="center" wrapText="1"/>
      <protection locked="0"/>
    </xf>
    <xf numFmtId="0" fontId="26" fillId="6" borderId="7" xfId="0" applyFont="1" applyFill="1" applyBorder="1" applyAlignment="1" applyProtection="1">
      <alignment horizontal="center" vertical="center"/>
      <protection locked="0"/>
    </xf>
    <xf numFmtId="0" fontId="26" fillId="7" borderId="7" xfId="0" applyFont="1" applyFill="1" applyBorder="1" applyAlignment="1" applyProtection="1">
      <alignment horizontal="center" vertical="center"/>
      <protection locked="0"/>
    </xf>
    <xf numFmtId="0" fontId="26" fillId="9" borderId="7" xfId="0" applyFont="1" applyFill="1" applyBorder="1" applyAlignment="1" applyProtection="1">
      <alignment horizontal="center" vertical="center"/>
      <protection locked="0"/>
    </xf>
    <xf numFmtId="0" fontId="0" fillId="3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3" borderId="4" xfId="0" applyFill="1" applyBorder="1" applyAlignment="1" applyProtection="1">
      <alignment horizontal="center" vertical="center"/>
      <protection locked="0"/>
    </xf>
    <xf numFmtId="0" fontId="0" fillId="3" borderId="6" xfId="0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3" borderId="4" xfId="0" applyFont="1" applyFill="1" applyBorder="1" applyAlignment="1" applyProtection="1">
      <alignment horizontal="center" vertical="center"/>
      <protection locked="0"/>
    </xf>
    <xf numFmtId="0" fontId="0" fillId="3" borderId="6" xfId="0" applyFont="1" applyFill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5" borderId="4" xfId="0" applyFill="1" applyBorder="1" applyAlignment="1" applyProtection="1">
      <alignment horizontal="center" vertical="center"/>
      <protection locked="0"/>
    </xf>
    <xf numFmtId="0" fontId="0" fillId="5" borderId="6" xfId="0" applyFill="1" applyBorder="1" applyAlignment="1" applyProtection="1">
      <alignment horizontal="center" vertical="center"/>
      <protection locked="0"/>
    </xf>
    <xf numFmtId="0" fontId="0" fillId="5" borderId="7" xfId="0" applyFill="1" applyBorder="1" applyAlignment="1" applyProtection="1">
      <alignment horizontal="center"/>
      <protection locked="0"/>
    </xf>
    <xf numFmtId="0" fontId="0" fillId="3" borderId="7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7" fillId="0" borderId="7" xfId="0" applyFont="1" applyBorder="1" applyAlignment="1" applyProtection="1">
      <alignment horizontal="center" vertical="center"/>
      <protection locked="0"/>
    </xf>
    <xf numFmtId="0" fontId="27" fillId="13" borderId="1" xfId="0" applyFont="1" applyFill="1" applyBorder="1" applyAlignment="1" applyProtection="1">
      <alignment horizontal="center" vertical="center" wrapText="1"/>
      <protection locked="0"/>
    </xf>
    <xf numFmtId="0" fontId="27" fillId="13" borderId="4" xfId="0" applyFont="1" applyFill="1" applyBorder="1" applyAlignment="1" applyProtection="1">
      <alignment horizontal="center" vertical="center" wrapText="1"/>
      <protection locked="0"/>
    </xf>
    <xf numFmtId="0" fontId="27" fillId="13" borderId="5" xfId="0" applyFont="1" applyFill="1" applyBorder="1" applyAlignment="1" applyProtection="1">
      <alignment horizontal="center" vertical="center"/>
      <protection locked="0"/>
    </xf>
    <xf numFmtId="0" fontId="27" fillId="13" borderId="9" xfId="0" applyFont="1" applyFill="1" applyBorder="1" applyAlignment="1" applyProtection="1">
      <alignment horizontal="center" vertical="center"/>
      <protection locked="0"/>
    </xf>
    <xf numFmtId="0" fontId="27" fillId="13" borderId="10" xfId="0" applyFont="1" applyFill="1" applyBorder="1" applyAlignment="1" applyProtection="1">
      <alignment horizontal="center" vertical="center"/>
      <protection locked="0"/>
    </xf>
    <xf numFmtId="0" fontId="27" fillId="13" borderId="8" xfId="0" applyFont="1" applyFill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 applyProtection="1">
      <alignment horizontal="center" vertical="center"/>
      <protection locked="0"/>
    </xf>
    <xf numFmtId="0" fontId="27" fillId="13" borderId="12" xfId="0" applyFont="1" applyFill="1" applyBorder="1" applyAlignment="1" applyProtection="1">
      <alignment horizontal="center" vertical="center"/>
      <protection locked="0"/>
    </xf>
    <xf numFmtId="0" fontId="23" fillId="5" borderId="7" xfId="0" applyFont="1" applyFill="1" applyBorder="1" applyAlignment="1" applyProtection="1">
      <alignment horizontal="center" vertical="center" wrapText="1"/>
      <protection hidden="1"/>
    </xf>
    <xf numFmtId="0" fontId="23" fillId="5" borderId="7" xfId="0" applyFont="1" applyFill="1" applyBorder="1" applyAlignment="1" applyProtection="1">
      <alignment horizontal="center" vertical="center"/>
      <protection hidden="1"/>
    </xf>
    <xf numFmtId="0" fontId="27" fillId="13" borderId="7" xfId="0" applyFont="1" applyFill="1" applyBorder="1" applyAlignment="1" applyProtection="1">
      <alignment horizontal="center" vertical="center"/>
      <protection locked="0"/>
    </xf>
    <xf numFmtId="0" fontId="27" fillId="13" borderId="2" xfId="0" applyFont="1" applyFill="1" applyBorder="1" applyAlignment="1" applyProtection="1">
      <alignment horizontal="center"/>
      <protection locked="0"/>
    </xf>
    <xf numFmtId="0" fontId="27" fillId="13" borderId="3" xfId="0" applyFont="1" applyFill="1" applyBorder="1" applyAlignment="1" applyProtection="1">
      <alignment horizontal="center"/>
      <protection locked="0"/>
    </xf>
    <xf numFmtId="168" fontId="12" fillId="2" borderId="17" xfId="0" applyNumberFormat="1" applyFont="1" applyFill="1" applyBorder="1" applyAlignment="1" applyProtection="1">
      <alignment horizontal="center" vertical="center"/>
      <protection locked="0" hidden="1"/>
    </xf>
    <xf numFmtId="168" fontId="12" fillId="2" borderId="19" xfId="0" applyNumberFormat="1" applyFont="1" applyFill="1" applyBorder="1" applyAlignment="1" applyProtection="1">
      <alignment horizontal="center" vertical="center"/>
      <protection locked="0" hidden="1"/>
    </xf>
    <xf numFmtId="0" fontId="12" fillId="2" borderId="0" xfId="0" applyFont="1" applyFill="1" applyAlignment="1" applyProtection="1">
      <alignment horizontal="center"/>
      <protection locked="0" hidden="1"/>
    </xf>
    <xf numFmtId="0" fontId="12" fillId="2" borderId="2" xfId="0" applyFont="1" applyFill="1" applyBorder="1" applyAlignment="1" applyProtection="1">
      <alignment horizontal="center" vertical="center"/>
      <protection locked="0" hidden="1"/>
    </xf>
    <xf numFmtId="0" fontId="12" fillId="2" borderId="3" xfId="0" applyFont="1" applyFill="1" applyBorder="1" applyAlignment="1" applyProtection="1">
      <alignment horizontal="center" vertical="center"/>
      <protection locked="0" hidden="1"/>
    </xf>
    <xf numFmtId="0" fontId="12" fillId="2" borderId="13" xfId="0" applyFont="1" applyFill="1" applyBorder="1" applyAlignment="1" applyProtection="1">
      <alignment horizontal="center" vertical="center"/>
      <protection locked="0" hidden="1"/>
    </xf>
    <xf numFmtId="0" fontId="12" fillId="2" borderId="2" xfId="0" applyFont="1" applyFill="1" applyBorder="1" applyAlignment="1" applyProtection="1">
      <alignment horizontal="center"/>
      <protection locked="0" hidden="1"/>
    </xf>
    <xf numFmtId="0" fontId="12" fillId="2" borderId="3" xfId="0" applyFont="1" applyFill="1" applyBorder="1" applyAlignment="1" applyProtection="1">
      <alignment horizontal="center"/>
      <protection locked="0" hidden="1"/>
    </xf>
    <xf numFmtId="0" fontId="12" fillId="2" borderId="13" xfId="0" applyFont="1" applyFill="1" applyBorder="1" applyAlignment="1" applyProtection="1">
      <alignment horizontal="center"/>
      <protection locked="0" hidden="1"/>
    </xf>
    <xf numFmtId="0" fontId="6" fillId="2" borderId="0" xfId="0" applyFont="1" applyFill="1" applyAlignment="1" applyProtection="1">
      <alignment horizontal="center"/>
      <protection locked="0" hidden="1"/>
    </xf>
    <xf numFmtId="2" fontId="31" fillId="2" borderId="23" xfId="0" applyNumberFormat="1" applyFont="1" applyFill="1" applyBorder="1" applyAlignment="1" applyProtection="1">
      <alignment horizontal="center" vertical="center"/>
      <protection locked="0" hidden="1"/>
    </xf>
    <xf numFmtId="2" fontId="31" fillId="2" borderId="25" xfId="0" applyNumberFormat="1" applyFont="1" applyFill="1" applyBorder="1" applyAlignment="1" applyProtection="1">
      <alignment horizontal="center" vertical="center"/>
      <protection locked="0" hidden="1"/>
    </xf>
    <xf numFmtId="168" fontId="12" fillId="2" borderId="20" xfId="0" applyNumberFormat="1" applyFont="1" applyFill="1" applyBorder="1" applyAlignment="1" applyProtection="1">
      <alignment horizontal="center"/>
      <protection locked="0" hidden="1"/>
    </xf>
    <xf numFmtId="168" fontId="12" fillId="2" borderId="22" xfId="0" applyNumberFormat="1" applyFont="1" applyFill="1" applyBorder="1" applyAlignment="1" applyProtection="1">
      <alignment horizontal="center"/>
      <protection locked="0" hidden="1"/>
    </xf>
    <xf numFmtId="168" fontId="12" fillId="2" borderId="5" xfId="0" applyNumberFormat="1" applyFont="1" applyFill="1" applyBorder="1" applyAlignment="1" applyProtection="1">
      <alignment horizontal="center"/>
      <protection locked="0" hidden="1"/>
    </xf>
    <xf numFmtId="168" fontId="12" fillId="2" borderId="10" xfId="0" applyNumberFormat="1" applyFont="1" applyFill="1" applyBorder="1" applyAlignment="1" applyProtection="1">
      <alignment horizontal="center"/>
      <protection locked="0" hidden="1"/>
    </xf>
    <xf numFmtId="0" fontId="12" fillId="2" borderId="0" xfId="0" applyNumberFormat="1" applyFont="1" applyFill="1" applyAlignment="1" applyProtection="1">
      <alignment horizontal="left" wrapText="1"/>
      <protection locked="0" hidden="1"/>
    </xf>
    <xf numFmtId="168" fontId="12" fillId="2" borderId="23" xfId="0" applyNumberFormat="1" applyFont="1" applyFill="1" applyBorder="1" applyAlignment="1" applyProtection="1">
      <alignment horizontal="center"/>
      <protection locked="0" hidden="1"/>
    </xf>
    <xf numFmtId="168" fontId="12" fillId="2" borderId="25" xfId="0" applyNumberFormat="1" applyFont="1" applyFill="1" applyBorder="1" applyAlignment="1" applyProtection="1">
      <alignment horizontal="center"/>
      <protection locked="0" hidden="1"/>
    </xf>
    <xf numFmtId="0" fontId="58" fillId="2" borderId="21" xfId="0" applyFont="1" applyFill="1" applyBorder="1" applyAlignment="1" applyProtection="1">
      <alignment horizontal="left" vertical="top" wrapText="1"/>
      <protection locked="0" hidden="1"/>
    </xf>
    <xf numFmtId="0" fontId="12" fillId="2" borderId="0" xfId="0" applyFont="1" applyFill="1" applyAlignment="1" applyProtection="1">
      <alignment horizontal="left" wrapText="1"/>
      <protection locked="0" hidden="1"/>
    </xf>
    <xf numFmtId="0" fontId="12" fillId="2" borderId="2" xfId="0" applyFont="1" applyFill="1" applyBorder="1" applyAlignment="1" applyProtection="1">
      <alignment horizontal="center" vertical="center" wrapText="1"/>
      <protection locked="0" hidden="1"/>
    </xf>
    <xf numFmtId="0" fontId="12" fillId="2" borderId="13" xfId="0" applyFont="1" applyFill="1" applyBorder="1" applyAlignment="1" applyProtection="1">
      <alignment horizontal="center" vertical="center" wrapText="1"/>
      <protection locked="0" hidden="1"/>
    </xf>
    <xf numFmtId="0" fontId="13" fillId="2" borderId="0" xfId="0" applyFont="1" applyFill="1" applyAlignment="1" applyProtection="1">
      <alignment horizontal="center"/>
      <protection locked="0" hidden="1"/>
    </xf>
    <xf numFmtId="0" fontId="6" fillId="0" borderId="0" xfId="0" applyFont="1" applyAlignment="1" applyProtection="1">
      <alignment horizontal="center"/>
      <protection locked="0" hidden="1"/>
    </xf>
    <xf numFmtId="0" fontId="24" fillId="2" borderId="0" xfId="0" applyFont="1" applyFill="1" applyAlignment="1" applyProtection="1">
      <alignment horizontal="center" vertical="center"/>
      <protection locked="0" hidden="1"/>
    </xf>
    <xf numFmtId="0" fontId="24" fillId="2" borderId="0" xfId="0" applyFont="1" applyFill="1" applyAlignment="1" applyProtection="1">
      <alignment horizontal="center" vertical="top"/>
      <protection locked="0" hidden="1"/>
    </xf>
    <xf numFmtId="0" fontId="6" fillId="2" borderId="0" xfId="0" applyFont="1" applyFill="1" applyAlignment="1" applyProtection="1">
      <alignment horizontal="left" wrapText="1"/>
      <protection locked="0" hidden="1"/>
    </xf>
    <xf numFmtId="0" fontId="68" fillId="2" borderId="1" xfId="0" applyFont="1" applyFill="1" applyBorder="1" applyAlignment="1" applyProtection="1">
      <alignment horizontal="center" vertical="center"/>
      <protection locked="0" hidden="1"/>
    </xf>
    <xf numFmtId="0" fontId="68" fillId="2" borderId="6" xfId="0" applyFont="1" applyFill="1" applyBorder="1" applyAlignment="1" applyProtection="1">
      <alignment horizontal="center" vertical="center"/>
      <protection locked="0" hidden="1"/>
    </xf>
    <xf numFmtId="0" fontId="69" fillId="2" borderId="21" xfId="0" applyFont="1" applyFill="1" applyBorder="1" applyAlignment="1" applyProtection="1">
      <alignment horizontal="left" vertical="top" wrapText="1"/>
      <protection locked="0" hidden="1"/>
    </xf>
    <xf numFmtId="2" fontId="67" fillId="2" borderId="17" xfId="0" applyNumberFormat="1" applyFont="1" applyFill="1" applyBorder="1" applyAlignment="1" applyProtection="1">
      <alignment horizontal="center" vertical="center"/>
      <protection locked="0" hidden="1"/>
    </xf>
    <xf numFmtId="2" fontId="67" fillId="2" borderId="19" xfId="0" applyNumberFormat="1" applyFont="1" applyFill="1" applyBorder="1" applyAlignment="1" applyProtection="1">
      <alignment horizontal="center" vertical="center"/>
      <protection locked="0" hidden="1"/>
    </xf>
    <xf numFmtId="2" fontId="67" fillId="2" borderId="5" xfId="0" applyNumberFormat="1" applyFont="1" applyFill="1" applyBorder="1" applyAlignment="1" applyProtection="1">
      <alignment horizontal="center"/>
      <protection locked="0" hidden="1"/>
    </xf>
    <xf numFmtId="2" fontId="67" fillId="2" borderId="10" xfId="0" applyNumberFormat="1" applyFont="1" applyFill="1" applyBorder="1" applyAlignment="1" applyProtection="1">
      <alignment horizontal="center"/>
      <protection locked="0" hidden="1"/>
    </xf>
    <xf numFmtId="0" fontId="67" fillId="2" borderId="0" xfId="0" applyFont="1" applyFill="1" applyAlignment="1" applyProtection="1">
      <alignment horizontal="left" wrapText="1"/>
      <protection locked="0" hidden="1"/>
    </xf>
    <xf numFmtId="0" fontId="67" fillId="2" borderId="2" xfId="0" applyFont="1" applyFill="1" applyBorder="1" applyAlignment="1" applyProtection="1">
      <alignment horizontal="center" vertical="center"/>
      <protection locked="0" hidden="1"/>
    </xf>
    <xf numFmtId="0" fontId="67" fillId="2" borderId="3" xfId="0" applyFont="1" applyFill="1" applyBorder="1" applyAlignment="1" applyProtection="1">
      <alignment horizontal="center" vertical="center"/>
      <protection locked="0" hidden="1"/>
    </xf>
    <xf numFmtId="0" fontId="67" fillId="2" borderId="13" xfId="0" applyFont="1" applyFill="1" applyBorder="1" applyAlignment="1" applyProtection="1">
      <alignment horizontal="center" vertical="center"/>
      <protection locked="0" hidden="1"/>
    </xf>
    <xf numFmtId="2" fontId="67" fillId="2" borderId="2" xfId="0" applyNumberFormat="1" applyFont="1" applyFill="1" applyBorder="1" applyAlignment="1" applyProtection="1">
      <alignment horizontal="center" vertical="center" wrapText="1"/>
      <protection locked="0" hidden="1"/>
    </xf>
    <xf numFmtId="2" fontId="67" fillId="2" borderId="13" xfId="0" applyNumberFormat="1" applyFont="1" applyFill="1" applyBorder="1" applyAlignment="1" applyProtection="1">
      <alignment horizontal="center" vertical="center" wrapText="1"/>
      <protection locked="0" hidden="1"/>
    </xf>
    <xf numFmtId="2" fontId="70" fillId="2" borderId="23" xfId="0" applyNumberFormat="1" applyFont="1" applyFill="1" applyBorder="1" applyAlignment="1" applyProtection="1">
      <alignment horizontal="center" vertical="center"/>
      <protection locked="0" hidden="1"/>
    </xf>
    <xf numFmtId="2" fontId="70" fillId="2" borderId="25" xfId="0" applyNumberFormat="1" applyFont="1" applyFill="1" applyBorder="1" applyAlignment="1" applyProtection="1">
      <alignment horizontal="center" vertical="center"/>
      <protection locked="0" hidden="1"/>
    </xf>
    <xf numFmtId="2" fontId="67" fillId="2" borderId="23" xfId="0" applyNumberFormat="1" applyFont="1" applyFill="1" applyBorder="1" applyAlignment="1" applyProtection="1">
      <alignment horizontal="center"/>
      <protection locked="0" hidden="1"/>
    </xf>
    <xf numFmtId="2" fontId="67" fillId="2" borderId="25" xfId="0" applyNumberFormat="1" applyFont="1" applyFill="1" applyBorder="1" applyAlignment="1" applyProtection="1">
      <alignment horizontal="center"/>
      <protection locked="0" hidden="1"/>
    </xf>
    <xf numFmtId="2" fontId="67" fillId="2" borderId="20" xfId="0" applyNumberFormat="1" applyFont="1" applyFill="1" applyBorder="1" applyAlignment="1" applyProtection="1">
      <alignment horizontal="center"/>
      <protection locked="0" hidden="1"/>
    </xf>
    <xf numFmtId="2" fontId="67" fillId="2" borderId="22" xfId="0" applyNumberFormat="1" applyFont="1" applyFill="1" applyBorder="1" applyAlignment="1" applyProtection="1">
      <alignment horizontal="center"/>
      <protection locked="0" hidden="1"/>
    </xf>
    <xf numFmtId="0" fontId="67" fillId="2" borderId="2" xfId="0" applyFont="1" applyFill="1" applyBorder="1" applyAlignment="1" applyProtection="1">
      <alignment horizontal="center"/>
      <protection locked="0" hidden="1"/>
    </xf>
    <xf numFmtId="0" fontId="67" fillId="2" borderId="3" xfId="0" applyFont="1" applyFill="1" applyBorder="1" applyAlignment="1" applyProtection="1">
      <alignment horizontal="center"/>
      <protection locked="0" hidden="1"/>
    </xf>
    <xf numFmtId="0" fontId="67" fillId="2" borderId="13" xfId="0" applyFont="1" applyFill="1" applyBorder="1" applyAlignment="1" applyProtection="1">
      <alignment horizontal="center"/>
      <protection locked="0" hidden="1"/>
    </xf>
    <xf numFmtId="0" fontId="76" fillId="0" borderId="0" xfId="0" applyFont="1" applyFill="1" applyAlignment="1" applyProtection="1">
      <alignment horizontal="center" vertical="center"/>
      <protection locked="0" hidden="1"/>
    </xf>
    <xf numFmtId="0" fontId="61" fillId="0" borderId="0" xfId="0" applyFont="1" applyFill="1" applyAlignment="1" applyProtection="1">
      <alignment horizontal="center"/>
      <protection locked="0" hidden="1"/>
    </xf>
    <xf numFmtId="0" fontId="49" fillId="0" borderId="0" xfId="0" applyFont="1" applyFill="1" applyAlignment="1">
      <alignment horizontal="justify" vertical="center" wrapText="1"/>
    </xf>
    <xf numFmtId="0" fontId="0" fillId="16" borderId="43" xfId="0" applyFill="1" applyBorder="1" applyAlignment="1" applyProtection="1">
      <alignment horizontal="center" vertical="center"/>
      <protection locked="0" hidden="1"/>
    </xf>
    <xf numFmtId="0" fontId="0" fillId="16" borderId="44" xfId="0" applyFill="1" applyBorder="1" applyAlignment="1" applyProtection="1">
      <alignment horizontal="center" vertical="center"/>
      <protection locked="0" hidden="1"/>
    </xf>
    <xf numFmtId="0" fontId="0" fillId="16" borderId="45" xfId="0" applyFill="1" applyBorder="1" applyAlignment="1" applyProtection="1">
      <alignment horizontal="center" vertical="center"/>
      <protection locked="0" hidden="1"/>
    </xf>
    <xf numFmtId="0" fontId="65" fillId="0" borderId="0" xfId="0" applyFont="1" applyFill="1" applyBorder="1" applyAlignment="1" applyProtection="1">
      <alignment horizontal="center"/>
      <protection locked="0" hidden="1"/>
    </xf>
    <xf numFmtId="0" fontId="64" fillId="0" borderId="0" xfId="0" applyFont="1" applyFill="1" applyBorder="1" applyAlignment="1" applyProtection="1">
      <alignment horizontal="center" vertical="center" shrinkToFit="1"/>
      <protection locked="0" hidden="1"/>
    </xf>
    <xf numFmtId="0" fontId="46" fillId="0" borderId="0" xfId="0" applyFont="1" applyFill="1" applyBorder="1" applyAlignment="1" applyProtection="1">
      <alignment horizontal="center"/>
      <protection locked="0" hidden="1"/>
    </xf>
    <xf numFmtId="0" fontId="74" fillId="0" borderId="0" xfId="0" applyFont="1" applyFill="1" applyAlignment="1" applyProtection="1">
      <alignment horizontal="center"/>
      <protection locked="0" hidden="1"/>
    </xf>
    <xf numFmtId="0" fontId="75" fillId="0" borderId="0" xfId="0" applyFont="1" applyFill="1" applyAlignment="1" applyProtection="1">
      <alignment horizontal="center"/>
      <protection locked="0" hidden="1"/>
    </xf>
    <xf numFmtId="0" fontId="48" fillId="0" borderId="0" xfId="0" applyFont="1" applyFill="1" applyAlignment="1" applyProtection="1">
      <alignment horizontal="justify" vertical="center" wrapText="1"/>
      <protection locked="0" hidden="1"/>
    </xf>
    <xf numFmtId="0" fontId="45" fillId="0" borderId="0" xfId="0" applyFont="1" applyFill="1" applyBorder="1" applyAlignment="1" applyProtection="1">
      <alignment horizontal="center" shrinkToFit="1"/>
      <protection locked="0" hidden="1"/>
    </xf>
    <xf numFmtId="0" fontId="63" fillId="0" borderId="0" xfId="0" applyFont="1" applyFill="1" applyAlignment="1" applyProtection="1">
      <alignment horizontal="center"/>
      <protection locked="0" hidden="1"/>
    </xf>
    <xf numFmtId="0" fontId="22" fillId="0" borderId="2" xfId="0" applyFont="1" applyFill="1" applyBorder="1" applyAlignment="1" applyProtection="1">
      <alignment horizontal="center"/>
      <protection locked="0" hidden="1"/>
    </xf>
    <xf numFmtId="0" fontId="22" fillId="0" borderId="3" xfId="0" applyFont="1" applyFill="1" applyBorder="1" applyAlignment="1" applyProtection="1">
      <alignment horizontal="center"/>
      <protection locked="0" hidden="1"/>
    </xf>
    <xf numFmtId="0" fontId="22" fillId="0" borderId="13" xfId="0" applyFont="1" applyFill="1" applyBorder="1" applyAlignment="1" applyProtection="1">
      <alignment horizontal="center"/>
      <protection locked="0" hidden="1"/>
    </xf>
    <xf numFmtId="0" fontId="6" fillId="0" borderId="0" xfId="0" applyFont="1" applyFill="1" applyAlignment="1" applyProtection="1">
      <alignment horizontal="left"/>
      <protection locked="0" hidden="1"/>
    </xf>
    <xf numFmtId="0" fontId="47" fillId="0" borderId="27" xfId="0" applyFont="1" applyFill="1" applyBorder="1" applyAlignment="1" applyProtection="1">
      <alignment horizontal="center" vertical="center"/>
      <protection locked="0" hidden="1"/>
    </xf>
    <xf numFmtId="0" fontId="47" fillId="0" borderId="28" xfId="0" applyFont="1" applyFill="1" applyBorder="1" applyAlignment="1" applyProtection="1">
      <alignment horizontal="center" vertical="center"/>
      <protection locked="0" hidden="1"/>
    </xf>
    <xf numFmtId="2" fontId="6" fillId="0" borderId="8" xfId="0" applyNumberFormat="1" applyFont="1" applyFill="1" applyBorder="1" applyAlignment="1" applyProtection="1">
      <alignment horizontal="center" vertical="center"/>
      <protection locked="0" hidden="1"/>
    </xf>
    <xf numFmtId="2" fontId="6" fillId="0" borderId="12" xfId="0" applyNumberFormat="1" applyFont="1" applyFill="1" applyBorder="1" applyAlignment="1" applyProtection="1">
      <alignment horizontal="center" vertical="center"/>
      <protection locked="0" hidden="1"/>
    </xf>
    <xf numFmtId="0" fontId="6" fillId="0" borderId="7" xfId="0" applyFont="1" applyFill="1" applyBorder="1" applyAlignment="1" applyProtection="1">
      <alignment horizontal="center" vertical="center"/>
      <protection locked="0" hidden="1"/>
    </xf>
    <xf numFmtId="2" fontId="0" fillId="0" borderId="2" xfId="0" applyNumberFormat="1" applyFill="1" applyBorder="1" applyAlignment="1" applyProtection="1">
      <alignment horizontal="center"/>
      <protection locked="0" hidden="1"/>
    </xf>
    <xf numFmtId="2" fontId="0" fillId="0" borderId="13" xfId="0" applyNumberFormat="1" applyFill="1" applyBorder="1" applyAlignment="1" applyProtection="1">
      <alignment horizontal="center"/>
      <protection locked="0" hidden="1"/>
    </xf>
    <xf numFmtId="0" fontId="47" fillId="0" borderId="30" xfId="0" applyFont="1" applyFill="1" applyBorder="1" applyAlignment="1" applyProtection="1">
      <alignment horizontal="center" vertical="center"/>
      <protection locked="0" hidden="1"/>
    </xf>
    <xf numFmtId="0" fontId="47" fillId="0" borderId="31" xfId="0" applyFont="1" applyFill="1" applyBorder="1" applyAlignment="1" applyProtection="1">
      <alignment horizontal="center" vertical="center"/>
      <protection locked="0" hidden="1"/>
    </xf>
    <xf numFmtId="0" fontId="6" fillId="0" borderId="7" xfId="0" applyFont="1" applyFill="1" applyBorder="1" applyAlignment="1" applyProtection="1">
      <alignment horizontal="center" vertical="center" wrapText="1"/>
      <protection locked="0" hidden="1"/>
    </xf>
    <xf numFmtId="0" fontId="47" fillId="0" borderId="27" xfId="0" applyFont="1" applyFill="1" applyBorder="1" applyAlignment="1" applyProtection="1">
      <alignment horizontal="center" vertical="center" wrapText="1"/>
      <protection locked="0" hidden="1"/>
    </xf>
    <xf numFmtId="0" fontId="47" fillId="0" borderId="28" xfId="0" applyFont="1" applyFill="1" applyBorder="1" applyAlignment="1" applyProtection="1">
      <alignment horizontal="center" vertical="center" wrapText="1"/>
      <protection locked="0" hidden="1"/>
    </xf>
    <xf numFmtId="2" fontId="48" fillId="0" borderId="6" xfId="0" applyNumberFormat="1" applyFont="1" applyFill="1" applyBorder="1" applyAlignment="1" applyProtection="1">
      <alignment horizontal="center" vertical="center" shrinkToFit="1"/>
      <protection locked="0" hidden="1"/>
    </xf>
    <xf numFmtId="2" fontId="48" fillId="0" borderId="29" xfId="0" applyNumberFormat="1" applyFont="1" applyFill="1" applyBorder="1" applyAlignment="1" applyProtection="1">
      <alignment horizontal="center" vertical="center" wrapText="1"/>
      <protection locked="0" hidden="1"/>
    </xf>
    <xf numFmtId="2" fontId="48" fillId="0" borderId="30" xfId="0" applyNumberFormat="1" applyFont="1" applyFill="1" applyBorder="1" applyAlignment="1" applyProtection="1">
      <alignment horizontal="center" vertical="center" wrapText="1"/>
      <protection locked="0" hidden="1"/>
    </xf>
    <xf numFmtId="2" fontId="48" fillId="0" borderId="31" xfId="0" applyNumberFormat="1" applyFont="1" applyFill="1" applyBorder="1" applyAlignment="1" applyProtection="1">
      <alignment horizontal="center" vertical="center" wrapText="1"/>
      <protection locked="0" hidden="1"/>
    </xf>
    <xf numFmtId="164" fontId="48" fillId="0" borderId="2" xfId="0" applyNumberFormat="1" applyFont="1" applyFill="1" applyBorder="1" applyAlignment="1" applyProtection="1">
      <alignment horizontal="center" vertical="center"/>
      <protection locked="0" hidden="1"/>
    </xf>
    <xf numFmtId="164" fontId="48" fillId="0" borderId="13" xfId="0" applyNumberFormat="1" applyFont="1" applyFill="1" applyBorder="1" applyAlignment="1" applyProtection="1">
      <alignment horizontal="center" vertical="center"/>
      <protection locked="0" hidden="1"/>
    </xf>
    <xf numFmtId="164" fontId="48" fillId="0" borderId="32" xfId="0" applyNumberFormat="1" applyFont="1" applyFill="1" applyBorder="1" applyAlignment="1" applyProtection="1">
      <alignment horizontal="center" vertical="center"/>
      <protection locked="0" hidden="1"/>
    </xf>
    <xf numFmtId="164" fontId="48" fillId="0" borderId="33" xfId="0" applyNumberFormat="1" applyFont="1" applyFill="1" applyBorder="1" applyAlignment="1" applyProtection="1">
      <alignment horizontal="center" vertical="center"/>
      <protection locked="0" hidden="1"/>
    </xf>
    <xf numFmtId="168" fontId="48" fillId="0" borderId="29" xfId="0" applyNumberFormat="1" applyFont="1" applyFill="1" applyBorder="1" applyAlignment="1" applyProtection="1">
      <alignment horizontal="center" vertical="center"/>
      <protection locked="0" hidden="1"/>
    </xf>
    <xf numFmtId="168" fontId="48" fillId="0" borderId="31" xfId="0" applyNumberFormat="1" applyFont="1" applyFill="1" applyBorder="1" applyAlignment="1" applyProtection="1">
      <alignment horizontal="center" vertical="center"/>
      <protection locked="0" hidden="1"/>
    </xf>
    <xf numFmtId="0" fontId="47" fillId="0" borderId="0" xfId="0" applyFont="1" applyFill="1" applyAlignment="1" applyProtection="1">
      <alignment horizontal="left"/>
      <protection locked="0" hidden="1"/>
    </xf>
    <xf numFmtId="0" fontId="47" fillId="0" borderId="0" xfId="0" applyFont="1" applyFill="1" applyAlignment="1" applyProtection="1">
      <alignment horizontal="center"/>
      <protection locked="0" hidden="1"/>
    </xf>
    <xf numFmtId="0" fontId="47" fillId="0" borderId="7" xfId="0" applyFont="1" applyFill="1" applyBorder="1" applyAlignment="1" applyProtection="1">
      <alignment horizontal="center" vertical="center"/>
      <protection locked="0" hidden="1"/>
    </xf>
    <xf numFmtId="0" fontId="47" fillId="0" borderId="0" xfId="0" applyFont="1" applyFill="1" applyBorder="1" applyAlignment="1" applyProtection="1">
      <alignment horizontal="center"/>
      <protection locked="0" hidden="1"/>
    </xf>
    <xf numFmtId="0" fontId="47" fillId="0" borderId="0" xfId="0" applyFont="1" applyFill="1" applyBorder="1" applyAlignment="1" applyProtection="1">
      <alignment horizontal="center" vertical="center" shrinkToFit="1"/>
      <protection locked="0" hidden="1"/>
    </xf>
    <xf numFmtId="0" fontId="47" fillId="0" borderId="0" xfId="0" applyFont="1" applyFill="1" applyBorder="1" applyAlignment="1" applyProtection="1">
      <alignment horizontal="center" shrinkToFit="1"/>
      <protection locked="0" hidden="1"/>
    </xf>
    <xf numFmtId="0" fontId="6" fillId="2" borderId="5" xfId="0" applyFont="1" applyFill="1" applyBorder="1" applyAlignment="1" applyProtection="1">
      <alignment horizontal="center" vertical="center"/>
      <protection locked="0" hidden="1"/>
    </xf>
    <xf numFmtId="0" fontId="6" fillId="2" borderId="9" xfId="0" applyFont="1" applyFill="1" applyBorder="1" applyAlignment="1" applyProtection="1">
      <alignment horizontal="center" vertical="center"/>
      <protection locked="0" hidden="1"/>
    </xf>
    <xf numFmtId="0" fontId="6" fillId="2" borderId="10" xfId="0" applyFont="1" applyFill="1" applyBorder="1" applyAlignment="1" applyProtection="1">
      <alignment horizontal="center" vertical="center"/>
      <protection locked="0" hidden="1"/>
    </xf>
    <xf numFmtId="2" fontId="6" fillId="2" borderId="8" xfId="0" applyNumberFormat="1" applyFont="1" applyFill="1" applyBorder="1" applyAlignment="1" applyProtection="1">
      <alignment horizontal="center"/>
      <protection locked="0" hidden="1"/>
    </xf>
    <xf numFmtId="2" fontId="6" fillId="2" borderId="12" xfId="0" applyNumberFormat="1" applyFont="1" applyFill="1" applyBorder="1" applyAlignment="1" applyProtection="1">
      <alignment horizontal="center"/>
      <protection locked="0" hidden="1"/>
    </xf>
    <xf numFmtId="0" fontId="6" fillId="2" borderId="2" xfId="0" applyFont="1" applyFill="1" applyBorder="1" applyAlignment="1" applyProtection="1">
      <alignment horizontal="center" vertical="center" wrapText="1"/>
      <protection locked="0" hidden="1"/>
    </xf>
    <xf numFmtId="0" fontId="6" fillId="2" borderId="13" xfId="0" applyFont="1" applyFill="1" applyBorder="1" applyAlignment="1" applyProtection="1">
      <alignment horizontal="center" vertical="center" wrapText="1"/>
      <protection locked="0" hidden="1"/>
    </xf>
    <xf numFmtId="2" fontId="6" fillId="2" borderId="14" xfId="0" applyNumberFormat="1" applyFont="1" applyFill="1" applyBorder="1" applyAlignment="1" applyProtection="1">
      <alignment horizontal="center"/>
      <protection locked="0" hidden="1"/>
    </xf>
    <xf numFmtId="2" fontId="6" fillId="2" borderId="15" xfId="0" applyNumberFormat="1" applyFont="1" applyFill="1" applyBorder="1" applyAlignment="1" applyProtection="1">
      <alignment horizontal="center"/>
      <protection locked="0" hidden="1"/>
    </xf>
    <xf numFmtId="0" fontId="6" fillId="2" borderId="0" xfId="0" applyFont="1" applyFill="1" applyAlignment="1" applyProtection="1">
      <alignment horizontal="left"/>
      <protection locked="0" hidden="1"/>
    </xf>
    <xf numFmtId="2" fontId="0" fillId="2" borderId="2" xfId="0" applyNumberFormat="1" applyFill="1" applyBorder="1" applyAlignment="1" applyProtection="1">
      <alignment horizontal="center"/>
      <protection locked="0" hidden="1"/>
    </xf>
    <xf numFmtId="2" fontId="0" fillId="2" borderId="13" xfId="0" applyNumberFormat="1" applyFill="1" applyBorder="1" applyAlignment="1" applyProtection="1">
      <alignment horizontal="center"/>
      <protection locked="0" hidden="1"/>
    </xf>
    <xf numFmtId="0" fontId="22" fillId="2" borderId="2" xfId="0" applyFont="1" applyFill="1" applyBorder="1" applyAlignment="1" applyProtection="1">
      <alignment horizontal="center"/>
      <protection locked="0" hidden="1"/>
    </xf>
    <xf numFmtId="0" fontId="22" fillId="2" borderId="3" xfId="0" applyFont="1" applyFill="1" applyBorder="1" applyAlignment="1" applyProtection="1">
      <alignment horizontal="center"/>
      <protection locked="0" hidden="1"/>
    </xf>
    <xf numFmtId="0" fontId="22" fillId="2" borderId="13" xfId="0" applyFont="1" applyFill="1" applyBorder="1" applyAlignment="1" applyProtection="1">
      <alignment horizontal="center"/>
      <protection locked="0" hidden="1"/>
    </xf>
    <xf numFmtId="0" fontId="10" fillId="2" borderId="0" xfId="0" applyFont="1" applyFill="1" applyAlignment="1" applyProtection="1">
      <alignment horizontal="center"/>
      <protection locked="0" hidden="1"/>
    </xf>
    <xf numFmtId="0" fontId="6" fillId="2" borderId="7" xfId="0" applyFont="1" applyFill="1" applyBorder="1" applyAlignment="1" applyProtection="1">
      <alignment horizontal="center" vertical="center"/>
      <protection locked="0" hidden="1"/>
    </xf>
    <xf numFmtId="0" fontId="6" fillId="2" borderId="7" xfId="0" applyFont="1" applyFill="1" applyBorder="1" applyAlignment="1" applyProtection="1">
      <alignment horizontal="center" vertical="center" wrapText="1"/>
      <protection locked="0" hidden="1"/>
    </xf>
    <xf numFmtId="0" fontId="23" fillId="2" borderId="0" xfId="0" applyFont="1" applyFill="1" applyBorder="1" applyAlignment="1" applyProtection="1">
      <alignment horizontal="left" vertical="top" wrapText="1"/>
      <protection locked="0" hidden="1"/>
    </xf>
    <xf numFmtId="2" fontId="6" fillId="2" borderId="8" xfId="0" applyNumberFormat="1" applyFont="1" applyFill="1" applyBorder="1" applyAlignment="1" applyProtection="1">
      <alignment horizontal="center" vertical="center"/>
      <protection locked="0" hidden="1"/>
    </xf>
    <xf numFmtId="2" fontId="6" fillId="2" borderId="12" xfId="0" applyNumberFormat="1" applyFont="1" applyFill="1" applyBorder="1" applyAlignment="1" applyProtection="1">
      <alignment horizontal="center" vertical="center"/>
      <protection locked="0" hidden="1"/>
    </xf>
    <xf numFmtId="2" fontId="6" fillId="2" borderId="5" xfId="0" applyNumberFormat="1" applyFont="1" applyFill="1" applyBorder="1" applyAlignment="1" applyProtection="1">
      <alignment horizontal="center"/>
      <protection locked="0" hidden="1"/>
    </xf>
    <xf numFmtId="2" fontId="6" fillId="2" borderId="10" xfId="0" applyNumberFormat="1" applyFont="1" applyFill="1" applyBorder="1" applyAlignment="1" applyProtection="1">
      <alignment horizontal="center"/>
      <protection locked="0" hidden="1"/>
    </xf>
    <xf numFmtId="0" fontId="36" fillId="2" borderId="7" xfId="0" applyFont="1" applyFill="1" applyBorder="1" applyAlignment="1" applyProtection="1">
      <alignment horizontal="center" vertical="center"/>
      <protection locked="0" hidden="1"/>
    </xf>
    <xf numFmtId="0" fontId="2" fillId="0" borderId="1" xfId="0" applyFont="1" applyBorder="1" applyAlignment="1" applyProtection="1">
      <alignment horizontal="center" vertical="center"/>
      <protection locked="0" hidden="1"/>
    </xf>
    <xf numFmtId="0" fontId="2" fillId="0" borderId="4" xfId="0" applyFont="1" applyBorder="1" applyAlignment="1" applyProtection="1">
      <alignment horizontal="center" vertical="center"/>
      <protection locked="0" hidden="1"/>
    </xf>
    <xf numFmtId="0" fontId="2" fillId="0" borderId="6" xfId="0" applyFont="1" applyBorder="1" applyAlignment="1" applyProtection="1">
      <alignment horizontal="center" vertical="center"/>
      <protection locked="0" hidden="1"/>
    </xf>
    <xf numFmtId="0" fontId="2" fillId="4" borderId="2" xfId="0" applyFont="1" applyFill="1" applyBorder="1" applyAlignment="1" applyProtection="1">
      <alignment horizontal="center"/>
      <protection locked="0" hidden="1"/>
    </xf>
    <xf numFmtId="0" fontId="2" fillId="4" borderId="3" xfId="0" applyFont="1" applyFill="1" applyBorder="1" applyAlignment="1" applyProtection="1">
      <alignment horizontal="center"/>
      <protection locked="0" hidden="1"/>
    </xf>
    <xf numFmtId="0" fontId="2" fillId="4" borderId="13" xfId="0" applyFont="1" applyFill="1" applyBorder="1" applyAlignment="1" applyProtection="1">
      <alignment horizontal="center"/>
      <protection locked="0" hidden="1"/>
    </xf>
    <xf numFmtId="0" fontId="2" fillId="0" borderId="1" xfId="0" applyFont="1" applyBorder="1" applyAlignment="1" applyProtection="1">
      <alignment horizontal="center" vertical="center" wrapText="1"/>
      <protection locked="0" hidden="1"/>
    </xf>
    <xf numFmtId="0" fontId="2" fillId="0" borderId="4" xfId="0" applyFont="1" applyBorder="1" applyAlignment="1" applyProtection="1">
      <alignment horizontal="center" vertical="center" wrapText="1"/>
      <protection locked="0" hidden="1"/>
    </xf>
    <xf numFmtId="0" fontId="2" fillId="0" borderId="6" xfId="0" applyFont="1" applyBorder="1" applyAlignment="1" applyProtection="1">
      <alignment horizontal="center" vertical="center" wrapText="1"/>
      <protection locked="0" hidden="1"/>
    </xf>
    <xf numFmtId="0" fontId="2" fillId="2" borderId="1" xfId="0" applyFont="1" applyFill="1" applyBorder="1" applyAlignment="1" applyProtection="1">
      <alignment horizontal="center" vertical="center" wrapText="1"/>
      <protection locked="0" hidden="1"/>
    </xf>
    <xf numFmtId="0" fontId="2" fillId="2" borderId="4" xfId="0" applyFont="1" applyFill="1" applyBorder="1" applyAlignment="1" applyProtection="1">
      <alignment horizontal="center" vertical="center" wrapText="1"/>
      <protection locked="0" hidden="1"/>
    </xf>
    <xf numFmtId="0" fontId="2" fillId="0" borderId="7" xfId="0" applyFont="1" applyBorder="1" applyAlignment="1" applyProtection="1">
      <alignment horizontal="center"/>
      <protection locked="0" hidden="1"/>
    </xf>
    <xf numFmtId="0" fontId="2" fillId="0" borderId="2" xfId="0" applyFont="1" applyBorder="1" applyAlignment="1" applyProtection="1">
      <alignment horizontal="center"/>
      <protection locked="0" hidden="1"/>
    </xf>
    <xf numFmtId="0" fontId="15" fillId="0" borderId="1" xfId="0" applyFont="1" applyBorder="1" applyAlignment="1" applyProtection="1">
      <alignment horizontal="center" wrapText="1"/>
      <protection locked="0" hidden="1"/>
    </xf>
    <xf numFmtId="0" fontId="15" fillId="0" borderId="4" xfId="0" applyFont="1" applyBorder="1" applyAlignment="1" applyProtection="1">
      <alignment horizontal="center" wrapText="1"/>
      <protection locked="0" hidden="1"/>
    </xf>
    <xf numFmtId="0" fontId="15" fillId="0" borderId="6" xfId="0" applyFont="1" applyBorder="1" applyAlignment="1" applyProtection="1">
      <alignment horizontal="center" wrapText="1"/>
      <protection locked="0" hidden="1"/>
    </xf>
    <xf numFmtId="0" fontId="2" fillId="0" borderId="7" xfId="0" applyFont="1" applyBorder="1" applyAlignment="1" applyProtection="1">
      <alignment horizontal="center" vertical="center"/>
      <protection locked="0" hidden="1"/>
    </xf>
    <xf numFmtId="0" fontId="2" fillId="0" borderId="2" xfId="0" applyFont="1" applyBorder="1" applyAlignment="1" applyProtection="1">
      <alignment horizontal="center" vertical="center"/>
      <protection locked="0" hidden="1"/>
    </xf>
    <xf numFmtId="0" fontId="2" fillId="0" borderId="5" xfId="0" applyFont="1" applyBorder="1" applyAlignment="1" applyProtection="1">
      <alignment horizontal="center" vertical="center"/>
      <protection locked="0" hidden="1"/>
    </xf>
  </cellXfs>
  <cellStyles count="6">
    <cellStyle name="Comma" xfId="5" builtinId="3"/>
    <cellStyle name="Hyperlink" xfId="4" builtinId="8"/>
    <cellStyle name="Normal" xfId="0" builtinId="0"/>
    <cellStyle name="Normal 2" xfId="2" xr:uid="{00000000-0005-0000-0000-000003000000}"/>
    <cellStyle name="Normal 4" xfId="3" xr:uid="{00000000-0005-0000-0000-000004000000}"/>
    <cellStyle name="Normal 5" xfId="1" xr:uid="{00000000-0005-0000-0000-000005000000}"/>
  </cellStyles>
  <dxfs count="0"/>
  <tableStyles count="0" defaultTableStyle="TableStyleMedium2" defaultPivotStyle="PivotStyleLight16"/>
  <colors>
    <mruColors>
      <color rgb="FF007033"/>
      <color rgb="FF003E1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Spin" dx="16" fmlaLink="$M$12" max="200" min="1" page="10"/>
</file>

<file path=xl/ctrlProps/ctrlProp2.xml><?xml version="1.0" encoding="utf-8"?>
<formControlPr xmlns="http://schemas.microsoft.com/office/spreadsheetml/2009/9/main" objectType="Spin" dx="22" fmlaLink="$AE$3" inc="6" max="100" min="1" page="10"/>
</file>

<file path=xl/ctrlProps/ctrlProp3.xml><?xml version="1.0" encoding="utf-8"?>
<formControlPr xmlns="http://schemas.microsoft.com/office/spreadsheetml/2009/9/main" objectType="Spin" dx="16" fmlaLink="$N$9" max="200" min="1" page="10" val="30"/>
</file>

<file path=xl/ctrlProps/ctrlProp4.xml><?xml version="1.0" encoding="utf-8"?>
<formControlPr xmlns="http://schemas.microsoft.com/office/spreadsheetml/2009/9/main" objectType="Spin" dx="16" fmlaLink="$N$12" max="200" min="1" page="10" val="30"/>
</file>

<file path=xl/ctrlProps/ctrlProp5.xml><?xml version="1.0" encoding="utf-8"?>
<formControlPr xmlns="http://schemas.microsoft.com/office/spreadsheetml/2009/9/main" objectType="Spin" dx="16" fmlaLink="$N$21" max="200" min="1" page="10"/>
</file>

<file path=xl/ctrlProps/ctrlProp6.xml><?xml version="1.0" encoding="utf-8"?>
<formControlPr xmlns="http://schemas.microsoft.com/office/spreadsheetml/2009/9/main" objectType="Spin" dx="16" fmlaLink="$R$18" max="200" min="1" page="1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DMIN!A1"/><Relationship Id="rId13" Type="http://schemas.openxmlformats.org/officeDocument/2006/relationships/hyperlink" Target="#AA!A1"/><Relationship Id="rId18" Type="http://schemas.openxmlformats.org/officeDocument/2006/relationships/hyperlink" Target="#IPA!A1"/><Relationship Id="rId26" Type="http://schemas.openxmlformats.org/officeDocument/2006/relationships/hyperlink" Target="#'SKET LULUS'!Print_Area"/><Relationship Id="rId3" Type="http://schemas.openxmlformats.org/officeDocument/2006/relationships/hyperlink" Target="#SISWA!A1"/><Relationship Id="rId21" Type="http://schemas.openxmlformats.org/officeDocument/2006/relationships/hyperlink" Target="#Penjaskes!A1"/><Relationship Id="rId7" Type="http://schemas.openxmlformats.org/officeDocument/2006/relationships/hyperlink" Target="#Matematik!A1"/><Relationship Id="rId12" Type="http://schemas.openxmlformats.org/officeDocument/2006/relationships/hyperlink" Target="#SKI!A1"/><Relationship Id="rId17" Type="http://schemas.openxmlformats.org/officeDocument/2006/relationships/hyperlink" Target="#IJASAH!A1"/><Relationship Id="rId25" Type="http://schemas.openxmlformats.org/officeDocument/2006/relationships/hyperlink" Target="#petunjuk!A1"/><Relationship Id="rId2" Type="http://schemas.openxmlformats.org/officeDocument/2006/relationships/image" Target="../media/image4.jpeg"/><Relationship Id="rId16" Type="http://schemas.openxmlformats.org/officeDocument/2006/relationships/hyperlink" Target="#B.Inggris!A1"/><Relationship Id="rId20" Type="http://schemas.openxmlformats.org/officeDocument/2006/relationships/hyperlink" Target="#SBK!A1"/><Relationship Id="rId1" Type="http://schemas.openxmlformats.org/officeDocument/2006/relationships/image" Target="../media/image3.jpeg"/><Relationship Id="rId6" Type="http://schemas.openxmlformats.org/officeDocument/2006/relationships/hyperlink" Target="#'B Ind'!A1"/><Relationship Id="rId11" Type="http://schemas.openxmlformats.org/officeDocument/2006/relationships/hyperlink" Target="#BA!A1"/><Relationship Id="rId24" Type="http://schemas.openxmlformats.org/officeDocument/2006/relationships/hyperlink" Target="#SKHUS!Print_Area"/><Relationship Id="rId5" Type="http://schemas.openxmlformats.org/officeDocument/2006/relationships/hyperlink" Target="#PKn!A1"/><Relationship Id="rId15" Type="http://schemas.openxmlformats.org/officeDocument/2006/relationships/hyperlink" Target="#'Bhs Drh'!A1"/><Relationship Id="rId23" Type="http://schemas.openxmlformats.org/officeDocument/2006/relationships/hyperlink" Target="#'MULOK 3'!A1"/><Relationship Id="rId10" Type="http://schemas.openxmlformats.org/officeDocument/2006/relationships/hyperlink" Target="#AH!A1"/><Relationship Id="rId19" Type="http://schemas.openxmlformats.org/officeDocument/2006/relationships/hyperlink" Target="#IPS!A1"/><Relationship Id="rId4" Type="http://schemas.openxmlformats.org/officeDocument/2006/relationships/hyperlink" Target="#NILAI!A1"/><Relationship Id="rId9" Type="http://schemas.openxmlformats.org/officeDocument/2006/relationships/image" Target="../media/image5.png"/><Relationship Id="rId14" Type="http://schemas.openxmlformats.org/officeDocument/2006/relationships/hyperlink" Target="#FIQH!A1"/><Relationship Id="rId22" Type="http://schemas.openxmlformats.org/officeDocument/2006/relationships/hyperlink" Target="#DAKOLNUN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DEPAN!A1"/><Relationship Id="rId2" Type="http://schemas.openxmlformats.org/officeDocument/2006/relationships/image" Target="../media/image9.png"/><Relationship Id="rId1" Type="http://schemas.openxmlformats.org/officeDocument/2006/relationships/image" Target="../media/image8.jpeg"/><Relationship Id="rId4" Type="http://schemas.openxmlformats.org/officeDocument/2006/relationships/image" Target="../media/image6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#DEPAN!A1"/><Relationship Id="rId1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6.jpeg"/><Relationship Id="rId1" Type="http://schemas.openxmlformats.org/officeDocument/2006/relationships/hyperlink" Target="#DEPAN!A1"/><Relationship Id="rId4" Type="http://schemas.openxmlformats.org/officeDocument/2006/relationships/image" Target="../media/image1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DEPAN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609600</xdr:colOff>
      <xdr:row>4</xdr:row>
      <xdr:rowOff>114300</xdr:rowOff>
    </xdr:from>
    <xdr:to>
      <xdr:col>10</xdr:col>
      <xdr:colOff>609600</xdr:colOff>
      <xdr:row>13</xdr:row>
      <xdr:rowOff>68916</xdr:rowOff>
    </xdr:to>
    <xdr:pic>
      <xdr:nvPicPr>
        <xdr:cNvPr id="5" name="Picture 4" descr="sma_3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58350" y="1123950"/>
          <a:ext cx="3429000" cy="2314575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</xdr:row>
      <xdr:rowOff>161925</xdr:rowOff>
    </xdr:from>
    <xdr:to>
      <xdr:col>11</xdr:col>
      <xdr:colOff>333374</xdr:colOff>
      <xdr:row>2</xdr:row>
      <xdr:rowOff>561976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00075" y="352425"/>
          <a:ext cx="12896849" cy="590551"/>
        </a:xfrm>
        <a:prstGeom prst="round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2400" b="1" baseline="0"/>
            <a:t>APLIKASI NILAI IJASAH  SEKOLAH DASAR TAHUN 201</a:t>
          </a:r>
          <a:r>
            <a:rPr lang="id-ID" sz="2400" b="1" baseline="0"/>
            <a:t>6</a:t>
          </a:r>
          <a:r>
            <a:rPr lang="en-US" sz="2400" b="1" baseline="0"/>
            <a:t>/2017</a:t>
          </a:r>
        </a:p>
        <a:p>
          <a:pPr algn="ctr"/>
          <a:r>
            <a:rPr lang="en-US" sz="1200" b="1" baseline="0"/>
            <a:t>MASUKKAN NAMA DAN NIP KEPALA SEKOLAH DITEMPAT YANG DISEDIAKAN </a:t>
          </a:r>
          <a:endParaRPr lang="en-US" sz="800" b="1"/>
        </a:p>
      </xdr:txBody>
    </xdr:sp>
    <xdr:clientData/>
  </xdr:twoCellAnchor>
  <xdr:twoCellAnchor editAs="oneCell">
    <xdr:from>
      <xdr:col>1</xdr:col>
      <xdr:colOff>219076</xdr:colOff>
      <xdr:row>4</xdr:row>
      <xdr:rowOff>130949</xdr:rowOff>
    </xdr:from>
    <xdr:to>
      <xdr:col>1</xdr:col>
      <xdr:colOff>3238500</xdr:colOff>
      <xdr:row>13</xdr:row>
      <xdr:rowOff>126065</xdr:rowOff>
    </xdr:to>
    <xdr:pic>
      <xdr:nvPicPr>
        <xdr:cNvPr id="6" name="Picture 5" descr="images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1026" y="1140599"/>
          <a:ext cx="3019424" cy="2355075"/>
        </a:xfrm>
        <a:prstGeom prst="rect">
          <a:avLst/>
        </a:prstGeom>
      </xdr:spPr>
    </xdr:pic>
    <xdr:clientData/>
  </xdr:twoCellAnchor>
  <xdr:twoCellAnchor>
    <xdr:from>
      <xdr:col>1</xdr:col>
      <xdr:colOff>1386702</xdr:colOff>
      <xdr:row>16</xdr:row>
      <xdr:rowOff>85724</xdr:rowOff>
    </xdr:from>
    <xdr:to>
      <xdr:col>1</xdr:col>
      <xdr:colOff>3078785</xdr:colOff>
      <xdr:row>18</xdr:row>
      <xdr:rowOff>91889</xdr:rowOff>
    </xdr:to>
    <xdr:sp macro="" textlink="">
      <xdr:nvSpPr>
        <xdr:cNvPr id="20" name="Rounded Rectangle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939152" y="4705349"/>
          <a:ext cx="1692083" cy="387165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ISI DATA SISWA DAN SKM</a:t>
          </a:r>
        </a:p>
      </xdr:txBody>
    </xdr:sp>
    <xdr:clientData/>
  </xdr:twoCellAnchor>
  <xdr:twoCellAnchor>
    <xdr:from>
      <xdr:col>1</xdr:col>
      <xdr:colOff>3123752</xdr:colOff>
      <xdr:row>16</xdr:row>
      <xdr:rowOff>57150</xdr:rowOff>
    </xdr:from>
    <xdr:to>
      <xdr:col>2</xdr:col>
      <xdr:colOff>961711</xdr:colOff>
      <xdr:row>18</xdr:row>
      <xdr:rowOff>91890</xdr:rowOff>
    </xdr:to>
    <xdr:sp macro="" textlink="">
      <xdr:nvSpPr>
        <xdr:cNvPr id="21" name="Rounded Rectangle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3676202" y="4676775"/>
          <a:ext cx="1695584" cy="41574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FORMAT LAPORAN</a:t>
          </a:r>
        </a:p>
      </xdr:txBody>
    </xdr:sp>
    <xdr:clientData/>
  </xdr:twoCellAnchor>
  <xdr:twoCellAnchor>
    <xdr:from>
      <xdr:col>1</xdr:col>
      <xdr:colOff>2055214</xdr:colOff>
      <xdr:row>19</xdr:row>
      <xdr:rowOff>10332</xdr:rowOff>
    </xdr:from>
    <xdr:to>
      <xdr:col>1</xdr:col>
      <xdr:colOff>3017239</xdr:colOff>
      <xdr:row>20</xdr:row>
      <xdr:rowOff>181782</xdr:rowOff>
    </xdr:to>
    <xdr:sp macro="" textlink="">
      <xdr:nvSpPr>
        <xdr:cNvPr id="24" name="Rounded Rectangl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2607664" y="5201457"/>
          <a:ext cx="962025" cy="361950"/>
        </a:xfrm>
        <a:prstGeom prst="roundRect">
          <a:avLst/>
        </a:prstGeom>
        <a:solidFill>
          <a:srgbClr val="007033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PKN</a:t>
          </a:r>
        </a:p>
      </xdr:txBody>
    </xdr:sp>
    <xdr:clientData/>
  </xdr:twoCellAnchor>
  <xdr:twoCellAnchor>
    <xdr:from>
      <xdr:col>1</xdr:col>
      <xdr:colOff>3097601</xdr:colOff>
      <xdr:row>19</xdr:row>
      <xdr:rowOff>15775</xdr:rowOff>
    </xdr:from>
    <xdr:to>
      <xdr:col>2</xdr:col>
      <xdr:colOff>197839</xdr:colOff>
      <xdr:row>20</xdr:row>
      <xdr:rowOff>187225</xdr:rowOff>
    </xdr:to>
    <xdr:sp macro="" textlink="">
      <xdr:nvSpPr>
        <xdr:cNvPr id="25" name="Rounded Rectangle 2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650051" y="5206900"/>
          <a:ext cx="957863" cy="361950"/>
        </a:xfrm>
        <a:prstGeom prst="roundRect">
          <a:avLst/>
        </a:prstGeom>
        <a:solidFill>
          <a:srgbClr val="FF000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B. INDO</a:t>
          </a:r>
        </a:p>
      </xdr:txBody>
    </xdr:sp>
    <xdr:clientData/>
  </xdr:twoCellAnchor>
  <xdr:twoCellAnchor>
    <xdr:from>
      <xdr:col>2</xdr:col>
      <xdr:colOff>275400</xdr:colOff>
      <xdr:row>19</xdr:row>
      <xdr:rowOff>21217</xdr:rowOff>
    </xdr:from>
    <xdr:to>
      <xdr:col>2</xdr:col>
      <xdr:colOff>1237425</xdr:colOff>
      <xdr:row>21</xdr:row>
      <xdr:rowOff>2167</xdr:rowOff>
    </xdr:to>
    <xdr:sp macro="" textlink="">
      <xdr:nvSpPr>
        <xdr:cNvPr id="26" name="Rounded Rectangle 2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4685475" y="5212342"/>
          <a:ext cx="962025" cy="361950"/>
        </a:xfrm>
        <a:prstGeom prst="roundRect">
          <a:avLst/>
        </a:prstGeom>
        <a:solidFill>
          <a:srgbClr val="FF000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MTK</a:t>
          </a:r>
        </a:p>
      </xdr:txBody>
    </xdr:sp>
    <xdr:clientData/>
  </xdr:twoCellAnchor>
  <xdr:twoCellAnchor>
    <xdr:from>
      <xdr:col>10</xdr:col>
      <xdr:colOff>212952</xdr:colOff>
      <xdr:row>16</xdr:row>
      <xdr:rowOff>135390</xdr:rowOff>
    </xdr:from>
    <xdr:to>
      <xdr:col>11</xdr:col>
      <xdr:colOff>361270</xdr:colOff>
      <xdr:row>21</xdr:row>
      <xdr:rowOff>339</xdr:rowOff>
    </xdr:to>
    <xdr:grpSp>
      <xdr:nvGrpSpPr>
        <xdr:cNvPr id="34" name="Group 3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pSpPr/>
      </xdr:nvGrpSpPr>
      <xdr:grpSpPr>
        <a:xfrm>
          <a:off x="13233627" y="4755015"/>
          <a:ext cx="834118" cy="817449"/>
          <a:chOff x="6965157" y="5370110"/>
          <a:chExt cx="869156" cy="975921"/>
        </a:xfrm>
      </xdr:grpSpPr>
      <xdr:pic>
        <xdr:nvPicPr>
          <xdr:cNvPr id="32" name="Picture 31" descr="pcwatch.png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/>
          <a:stretch>
            <a:fillRect/>
          </a:stretch>
        </xdr:blipFill>
        <xdr:spPr>
          <a:xfrm>
            <a:off x="6965157" y="5370110"/>
            <a:ext cx="797717" cy="797717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</xdr:spPr>
      </xdr:pic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/>
        </xdr:nvSpPr>
        <xdr:spPr>
          <a:xfrm>
            <a:off x="7012782" y="6048375"/>
            <a:ext cx="821531" cy="2976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ADMIN</a:t>
            </a:r>
          </a:p>
        </xdr:txBody>
      </xdr:sp>
    </xdr:grpSp>
    <xdr:clientData/>
  </xdr:twoCellAnchor>
  <xdr:twoCellAnchor>
    <xdr:from>
      <xdr:col>1</xdr:col>
      <xdr:colOff>222250</xdr:colOff>
      <xdr:row>19</xdr:row>
      <xdr:rowOff>6350</xdr:rowOff>
    </xdr:from>
    <xdr:to>
      <xdr:col>1</xdr:col>
      <xdr:colOff>889000</xdr:colOff>
      <xdr:row>20</xdr:row>
      <xdr:rowOff>85725</xdr:rowOff>
    </xdr:to>
    <xdr:sp macro="" textlink="">
      <xdr:nvSpPr>
        <xdr:cNvPr id="38" name="Rectangle 3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774700" y="5197475"/>
          <a:ext cx="666750" cy="269875"/>
        </a:xfrm>
        <a:prstGeom prst="rect">
          <a:avLst/>
        </a:prstGeom>
        <a:solidFill>
          <a:srgbClr val="00206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 b="1"/>
            <a:t>AH</a:t>
          </a:r>
        </a:p>
      </xdr:txBody>
    </xdr:sp>
    <xdr:clientData/>
  </xdr:twoCellAnchor>
  <xdr:twoCellAnchor>
    <xdr:from>
      <xdr:col>1</xdr:col>
      <xdr:colOff>974725</xdr:colOff>
      <xdr:row>18</xdr:row>
      <xdr:rowOff>187325</xdr:rowOff>
    </xdr:from>
    <xdr:to>
      <xdr:col>1</xdr:col>
      <xdr:colOff>1641475</xdr:colOff>
      <xdr:row>20</xdr:row>
      <xdr:rowOff>76200</xdr:rowOff>
    </xdr:to>
    <xdr:sp macro="" textlink="">
      <xdr:nvSpPr>
        <xdr:cNvPr id="39" name="Rectangle 3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1527175" y="5187950"/>
          <a:ext cx="666750" cy="269875"/>
        </a:xfrm>
        <a:prstGeom prst="rect">
          <a:avLst/>
        </a:prstGeom>
        <a:solidFill>
          <a:srgbClr val="00206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 b="1"/>
            <a:t>BA</a:t>
          </a:r>
        </a:p>
      </xdr:txBody>
    </xdr:sp>
    <xdr:clientData/>
  </xdr:twoCellAnchor>
  <xdr:twoCellAnchor>
    <xdr:from>
      <xdr:col>1</xdr:col>
      <xdr:colOff>965200</xdr:colOff>
      <xdr:row>21</xdr:row>
      <xdr:rowOff>6350</xdr:rowOff>
    </xdr:from>
    <xdr:to>
      <xdr:col>1</xdr:col>
      <xdr:colOff>1631950</xdr:colOff>
      <xdr:row>22</xdr:row>
      <xdr:rowOff>85725</xdr:rowOff>
    </xdr:to>
    <xdr:sp macro="" textlink="">
      <xdr:nvSpPr>
        <xdr:cNvPr id="40" name="Rectangle 3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1517650" y="5578475"/>
          <a:ext cx="666750" cy="269875"/>
        </a:xfrm>
        <a:prstGeom prst="rect">
          <a:avLst/>
        </a:prstGeom>
        <a:solidFill>
          <a:srgbClr val="00206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 b="1"/>
            <a:t>SKI</a:t>
          </a:r>
        </a:p>
      </xdr:txBody>
    </xdr:sp>
    <xdr:clientData/>
  </xdr:twoCellAnchor>
  <xdr:twoCellAnchor>
    <xdr:from>
      <xdr:col>1</xdr:col>
      <xdr:colOff>222250</xdr:colOff>
      <xdr:row>16</xdr:row>
      <xdr:rowOff>47625</xdr:rowOff>
    </xdr:from>
    <xdr:to>
      <xdr:col>1</xdr:col>
      <xdr:colOff>889000</xdr:colOff>
      <xdr:row>18</xdr:row>
      <xdr:rowOff>69850</xdr:rowOff>
    </xdr:to>
    <xdr:sp macro="" textlink="">
      <xdr:nvSpPr>
        <xdr:cNvPr id="41" name="Rectangle 4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774700" y="4667250"/>
          <a:ext cx="666750" cy="403225"/>
        </a:xfrm>
        <a:prstGeom prst="rect">
          <a:avLst/>
        </a:prstGeom>
        <a:solidFill>
          <a:srgbClr val="002060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 b="1"/>
            <a:t>AA</a:t>
          </a:r>
        </a:p>
      </xdr:txBody>
    </xdr:sp>
    <xdr:clientData/>
  </xdr:twoCellAnchor>
  <xdr:twoCellAnchor>
    <xdr:from>
      <xdr:col>1</xdr:col>
      <xdr:colOff>219075</xdr:colOff>
      <xdr:row>21</xdr:row>
      <xdr:rowOff>6350</xdr:rowOff>
    </xdr:from>
    <xdr:to>
      <xdr:col>1</xdr:col>
      <xdr:colOff>885825</xdr:colOff>
      <xdr:row>22</xdr:row>
      <xdr:rowOff>85725</xdr:rowOff>
    </xdr:to>
    <xdr:sp macro="" textlink="">
      <xdr:nvSpPr>
        <xdr:cNvPr id="42" name="Rectangle 4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771525" y="5578475"/>
          <a:ext cx="666750" cy="269875"/>
        </a:xfrm>
        <a:prstGeom prst="rect">
          <a:avLst/>
        </a:prstGeom>
        <a:solidFill>
          <a:srgbClr val="00206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 b="1"/>
            <a:t>FIQH</a:t>
          </a:r>
        </a:p>
      </xdr:txBody>
    </xdr:sp>
    <xdr:clientData/>
  </xdr:twoCellAnchor>
  <xdr:twoCellAnchor>
    <xdr:from>
      <xdr:col>5</xdr:col>
      <xdr:colOff>418363</xdr:colOff>
      <xdr:row>19</xdr:row>
      <xdr:rowOff>42309</xdr:rowOff>
    </xdr:from>
    <xdr:to>
      <xdr:col>7</xdr:col>
      <xdr:colOff>3344</xdr:colOff>
      <xdr:row>21</xdr:row>
      <xdr:rowOff>23259</xdr:rowOff>
    </xdr:to>
    <xdr:sp macro="" textlink="">
      <xdr:nvSpPr>
        <xdr:cNvPr id="54" name="Rounded Rectangle 5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10010038" y="5233434"/>
          <a:ext cx="956581" cy="361950"/>
        </a:xfrm>
        <a:prstGeom prst="roundRect">
          <a:avLst/>
        </a:prstGeom>
        <a:solidFill>
          <a:srgbClr val="007033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100"/>
            <a:t>BAHASA</a:t>
          </a:r>
          <a:r>
            <a:rPr lang="id-ID" sz="1100" baseline="0"/>
            <a:t> DAERAH</a:t>
          </a:r>
          <a:endParaRPr lang="en-US" sz="1100"/>
        </a:p>
      </xdr:txBody>
    </xdr:sp>
    <xdr:clientData/>
  </xdr:twoCellAnchor>
  <xdr:twoCellAnchor>
    <xdr:from>
      <xdr:col>7</xdr:col>
      <xdr:colOff>106559</xdr:colOff>
      <xdr:row>19</xdr:row>
      <xdr:rowOff>42309</xdr:rowOff>
    </xdr:from>
    <xdr:to>
      <xdr:col>8</xdr:col>
      <xdr:colOff>395229</xdr:colOff>
      <xdr:row>21</xdr:row>
      <xdr:rowOff>23259</xdr:rowOff>
    </xdr:to>
    <xdr:sp macro="" textlink="">
      <xdr:nvSpPr>
        <xdr:cNvPr id="55" name="Rounded Rectangle 5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11069834" y="5233434"/>
          <a:ext cx="974470" cy="361950"/>
        </a:xfrm>
        <a:prstGeom prst="roundRect">
          <a:avLst/>
        </a:prstGeom>
        <a:solidFill>
          <a:srgbClr val="007033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100"/>
            <a:t>BAHASA INGGRIS</a:t>
          </a:r>
          <a:endParaRPr lang="en-US" sz="1100"/>
        </a:p>
      </xdr:txBody>
    </xdr:sp>
    <xdr:clientData/>
  </xdr:twoCellAnchor>
  <xdr:twoCellAnchor>
    <xdr:from>
      <xdr:col>2</xdr:col>
      <xdr:colOff>1000125</xdr:colOff>
      <xdr:row>16</xdr:row>
      <xdr:rowOff>117105</xdr:rowOff>
    </xdr:from>
    <xdr:to>
      <xdr:col>3</xdr:col>
      <xdr:colOff>309819</xdr:colOff>
      <xdr:row>18</xdr:row>
      <xdr:rowOff>98055</xdr:rowOff>
    </xdr:to>
    <xdr:sp macro="" textlink="">
      <xdr:nvSpPr>
        <xdr:cNvPr id="56" name="Rounded Rectangle 5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5410200" y="4736730"/>
          <a:ext cx="1700469" cy="3619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FORMAT IJASAH</a:t>
          </a:r>
        </a:p>
      </xdr:txBody>
    </xdr:sp>
    <xdr:clientData/>
  </xdr:twoCellAnchor>
  <xdr:twoCellAnchor>
    <xdr:from>
      <xdr:col>2</xdr:col>
      <xdr:colOff>1357736</xdr:colOff>
      <xdr:row>19</xdr:row>
      <xdr:rowOff>25980</xdr:rowOff>
    </xdr:from>
    <xdr:to>
      <xdr:col>2</xdr:col>
      <xdr:colOff>2333707</xdr:colOff>
      <xdr:row>21</xdr:row>
      <xdr:rowOff>6930</xdr:rowOff>
    </xdr:to>
    <xdr:sp macro="" textlink="">
      <xdr:nvSpPr>
        <xdr:cNvPr id="57" name="Rounded Rectangle 56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5767811" y="5217105"/>
          <a:ext cx="975971" cy="361950"/>
        </a:xfrm>
        <a:prstGeom prst="roundRect">
          <a:avLst/>
        </a:prstGeom>
        <a:solidFill>
          <a:srgbClr val="FF000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IPA</a:t>
          </a:r>
        </a:p>
      </xdr:txBody>
    </xdr:sp>
    <xdr:clientData/>
  </xdr:twoCellAnchor>
  <xdr:twoCellAnchor>
    <xdr:from>
      <xdr:col>3</xdr:col>
      <xdr:colOff>25935</xdr:colOff>
      <xdr:row>19</xdr:row>
      <xdr:rowOff>36866</xdr:rowOff>
    </xdr:from>
    <xdr:to>
      <xdr:col>4</xdr:col>
      <xdr:colOff>662411</xdr:colOff>
      <xdr:row>21</xdr:row>
      <xdr:rowOff>17816</xdr:rowOff>
    </xdr:to>
    <xdr:sp macro="" textlink="">
      <xdr:nvSpPr>
        <xdr:cNvPr id="58" name="Rounded Rectangle 5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6826785" y="5227991"/>
          <a:ext cx="988901" cy="361950"/>
        </a:xfrm>
        <a:prstGeom prst="roundRect">
          <a:avLst/>
        </a:prstGeom>
        <a:solidFill>
          <a:srgbClr val="007033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IPS</a:t>
          </a:r>
        </a:p>
      </xdr:txBody>
    </xdr:sp>
    <xdr:clientData/>
  </xdr:twoCellAnchor>
  <xdr:twoCellAnchor>
    <xdr:from>
      <xdr:col>4</xdr:col>
      <xdr:colOff>729086</xdr:colOff>
      <xdr:row>19</xdr:row>
      <xdr:rowOff>36866</xdr:rowOff>
    </xdr:from>
    <xdr:to>
      <xdr:col>4</xdr:col>
      <xdr:colOff>1696835</xdr:colOff>
      <xdr:row>21</xdr:row>
      <xdr:rowOff>17816</xdr:rowOff>
    </xdr:to>
    <xdr:sp macro="" textlink="">
      <xdr:nvSpPr>
        <xdr:cNvPr id="59" name="Rounded Rectangle 5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7882361" y="5227991"/>
          <a:ext cx="967749" cy="361950"/>
        </a:xfrm>
        <a:prstGeom prst="roundRect">
          <a:avLst/>
        </a:prstGeom>
        <a:solidFill>
          <a:schemeClr val="tx1">
            <a:lumMod val="95000"/>
            <a:lumOff val="5000"/>
          </a:schemeClr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SBK</a:t>
          </a:r>
        </a:p>
      </xdr:txBody>
    </xdr:sp>
    <xdr:clientData/>
  </xdr:twoCellAnchor>
  <xdr:twoCellAnchor>
    <xdr:from>
      <xdr:col>4</xdr:col>
      <xdr:colOff>1776777</xdr:colOff>
      <xdr:row>19</xdr:row>
      <xdr:rowOff>42309</xdr:rowOff>
    </xdr:from>
    <xdr:to>
      <xdr:col>5</xdr:col>
      <xdr:colOff>334480</xdr:colOff>
      <xdr:row>21</xdr:row>
      <xdr:rowOff>23259</xdr:rowOff>
    </xdr:to>
    <xdr:sp macro="" textlink="">
      <xdr:nvSpPr>
        <xdr:cNvPr id="60" name="Rounded Rectangle 5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8930052" y="5233434"/>
          <a:ext cx="996103" cy="361950"/>
        </a:xfrm>
        <a:prstGeom prst="roundRect">
          <a:avLst/>
        </a:prstGeom>
        <a:solidFill>
          <a:schemeClr val="tx1">
            <a:lumMod val="95000"/>
            <a:lumOff val="5000"/>
          </a:schemeClr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PJK</a:t>
          </a:r>
        </a:p>
      </xdr:txBody>
    </xdr:sp>
    <xdr:clientData/>
  </xdr:twoCellAnchor>
  <xdr:twoCellAnchor>
    <xdr:from>
      <xdr:col>4</xdr:col>
      <xdr:colOff>38791</xdr:colOff>
      <xdr:row>16</xdr:row>
      <xdr:rowOff>117104</xdr:rowOff>
    </xdr:from>
    <xdr:to>
      <xdr:col>4</xdr:col>
      <xdr:colOff>1257300</xdr:colOff>
      <xdr:row>18</xdr:row>
      <xdr:rowOff>98054</xdr:rowOff>
    </xdr:to>
    <xdr:sp macro="" textlink="">
      <xdr:nvSpPr>
        <xdr:cNvPr id="61" name="Rounded Rectangle 6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7192066" y="4736729"/>
          <a:ext cx="1218509" cy="3619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DAKOL</a:t>
          </a:r>
          <a:r>
            <a:rPr lang="en-US" sz="1100" baseline="0"/>
            <a:t> NUN</a:t>
          </a:r>
          <a:endParaRPr lang="en-US" sz="1100"/>
        </a:p>
      </xdr:txBody>
    </xdr:sp>
    <xdr:clientData/>
  </xdr:twoCellAnchor>
  <xdr:twoCellAnchor>
    <xdr:from>
      <xdr:col>8</xdr:col>
      <xdr:colOff>493483</xdr:colOff>
      <xdr:row>19</xdr:row>
      <xdr:rowOff>42863</xdr:rowOff>
    </xdr:from>
    <xdr:to>
      <xdr:col>10</xdr:col>
      <xdr:colOff>75944</xdr:colOff>
      <xdr:row>21</xdr:row>
      <xdr:rowOff>23813</xdr:rowOff>
    </xdr:to>
    <xdr:sp macro="" textlink="">
      <xdr:nvSpPr>
        <xdr:cNvPr id="62" name="Rounded Rectangle 6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12142558" y="5233988"/>
          <a:ext cx="954061" cy="361950"/>
        </a:xfrm>
        <a:prstGeom prst="roundRect">
          <a:avLst/>
        </a:prstGeom>
        <a:solidFill>
          <a:srgbClr val="FF000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MULOK 3</a:t>
          </a:r>
        </a:p>
      </xdr:txBody>
    </xdr:sp>
    <xdr:clientData/>
  </xdr:twoCellAnchor>
  <xdr:twoCellAnchor>
    <xdr:from>
      <xdr:col>5</xdr:col>
      <xdr:colOff>95250</xdr:colOff>
      <xdr:row>16</xdr:row>
      <xdr:rowOff>104775</xdr:rowOff>
    </xdr:from>
    <xdr:to>
      <xdr:col>7</xdr:col>
      <xdr:colOff>30454</xdr:colOff>
      <xdr:row>18</xdr:row>
      <xdr:rowOff>85725</xdr:rowOff>
    </xdr:to>
    <xdr:sp macro="" textlink="">
      <xdr:nvSpPr>
        <xdr:cNvPr id="63" name="Rounded Rectangle 6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9686925" y="4724400"/>
          <a:ext cx="1306804" cy="3619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S</a:t>
          </a:r>
          <a:r>
            <a:rPr lang="en-US" sz="1100" baseline="0"/>
            <a:t> K H U</a:t>
          </a:r>
          <a:endParaRPr lang="en-US" sz="1100"/>
        </a:p>
      </xdr:txBody>
    </xdr:sp>
    <xdr:clientData/>
  </xdr:twoCellAnchor>
  <xdr:twoCellAnchor>
    <xdr:from>
      <xdr:col>7</xdr:col>
      <xdr:colOff>264921</xdr:colOff>
      <xdr:row>16</xdr:row>
      <xdr:rowOff>123825</xdr:rowOff>
    </xdr:from>
    <xdr:to>
      <xdr:col>9</xdr:col>
      <xdr:colOff>559091</xdr:colOff>
      <xdr:row>18</xdr:row>
      <xdr:rowOff>104775</xdr:rowOff>
    </xdr:to>
    <xdr:sp macro="" textlink="">
      <xdr:nvSpPr>
        <xdr:cNvPr id="64" name="Rounded Rectangle 6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11228196" y="4743450"/>
          <a:ext cx="1665770" cy="3619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PETUNJUK</a:t>
          </a:r>
        </a:p>
      </xdr:txBody>
    </xdr:sp>
    <xdr:clientData/>
  </xdr:twoCellAnchor>
  <xdr:twoCellAnchor>
    <xdr:from>
      <xdr:col>4</xdr:col>
      <xdr:colOff>1285875</xdr:colOff>
      <xdr:row>16</xdr:row>
      <xdr:rowOff>114300</xdr:rowOff>
    </xdr:from>
    <xdr:to>
      <xdr:col>5</xdr:col>
      <xdr:colOff>65984</xdr:colOff>
      <xdr:row>18</xdr:row>
      <xdr:rowOff>95250</xdr:rowOff>
    </xdr:to>
    <xdr:sp macro="" textlink="">
      <xdr:nvSpPr>
        <xdr:cNvPr id="29" name="Rounded Rectangle 60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8439150" y="4733925"/>
          <a:ext cx="1218509" cy="361950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100"/>
            <a:t>SK LULUS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603250</xdr:colOff>
      <xdr:row>0</xdr:row>
      <xdr:rowOff>16933</xdr:rowOff>
    </xdr:from>
    <xdr:to>
      <xdr:col>16</xdr:col>
      <xdr:colOff>496358</xdr:colOff>
      <xdr:row>6</xdr:row>
      <xdr:rowOff>178858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12319000" y="16933"/>
          <a:ext cx="1264708" cy="1419225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552450</xdr:colOff>
      <xdr:row>0</xdr:row>
      <xdr:rowOff>28575</xdr:rowOff>
    </xdr:from>
    <xdr:to>
      <xdr:col>15</xdr:col>
      <xdr:colOff>600075</xdr:colOff>
      <xdr:row>6</xdr:row>
      <xdr:rowOff>190500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12134850" y="28575"/>
          <a:ext cx="1419225" cy="1419225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476250</xdr:colOff>
      <xdr:row>0</xdr:row>
      <xdr:rowOff>39160</xdr:rowOff>
    </xdr:from>
    <xdr:to>
      <xdr:col>16</xdr:col>
      <xdr:colOff>497417</xdr:colOff>
      <xdr:row>6</xdr:row>
      <xdr:rowOff>31750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12068175" y="39160"/>
          <a:ext cx="1392767" cy="1249890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381000</xdr:colOff>
      <xdr:row>0</xdr:row>
      <xdr:rowOff>57150</xdr:rowOff>
    </xdr:from>
    <xdr:to>
      <xdr:col>15</xdr:col>
      <xdr:colOff>428625</xdr:colOff>
      <xdr:row>7</xdr:row>
      <xdr:rowOff>9525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11963400" y="57150"/>
          <a:ext cx="1419225" cy="1419225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314325</xdr:colOff>
      <xdr:row>0</xdr:row>
      <xdr:rowOff>9525</xdr:rowOff>
    </xdr:from>
    <xdr:to>
      <xdr:col>15</xdr:col>
      <xdr:colOff>361950</xdr:colOff>
      <xdr:row>6</xdr:row>
      <xdr:rowOff>171450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pSpPr/>
      </xdr:nvGrpSpPr>
      <xdr:grpSpPr>
        <a:xfrm>
          <a:off x="11982450" y="9525"/>
          <a:ext cx="1419225" cy="1419225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171450</xdr:colOff>
      <xdr:row>0</xdr:row>
      <xdr:rowOff>9525</xdr:rowOff>
    </xdr:from>
    <xdr:to>
      <xdr:col>15</xdr:col>
      <xdr:colOff>219075</xdr:colOff>
      <xdr:row>6</xdr:row>
      <xdr:rowOff>171450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pSpPr/>
      </xdr:nvGrpSpPr>
      <xdr:grpSpPr>
        <a:xfrm>
          <a:off x="11763375" y="9525"/>
          <a:ext cx="1419225" cy="1419225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0E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95250</xdr:colOff>
      <xdr:row>0</xdr:row>
      <xdr:rowOff>0</xdr:rowOff>
    </xdr:from>
    <xdr:to>
      <xdr:col>16</xdr:col>
      <xdr:colOff>31750</xdr:colOff>
      <xdr:row>5</xdr:row>
      <xdr:rowOff>208492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pSpPr/>
      </xdr:nvGrpSpPr>
      <xdr:grpSpPr>
        <a:xfrm>
          <a:off x="11668125" y="0"/>
          <a:ext cx="1308100" cy="1256242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F00-000004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295276</xdr:colOff>
      <xdr:row>0</xdr:row>
      <xdr:rowOff>0</xdr:rowOff>
    </xdr:from>
    <xdr:to>
      <xdr:col>2</xdr:col>
      <xdr:colOff>647701</xdr:colOff>
      <xdr:row>3</xdr:row>
      <xdr:rowOff>123825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pSpPr/>
      </xdr:nvGrpSpPr>
      <xdr:grpSpPr>
        <a:xfrm>
          <a:off x="638176" y="0"/>
          <a:ext cx="790575" cy="752475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1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SpPr txBox="1"/>
        </xdr:nvSpPr>
        <xdr:spPr>
          <a:xfrm>
            <a:off x="7296377" y="4886327"/>
            <a:ext cx="1075907" cy="3945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7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2</xdr:row>
      <xdr:rowOff>0</xdr:rowOff>
    </xdr:from>
    <xdr:to>
      <xdr:col>28</xdr:col>
      <xdr:colOff>577507</xdr:colOff>
      <xdr:row>11</xdr:row>
      <xdr:rowOff>132838</xdr:rowOff>
    </xdr:to>
    <xdr:pic>
      <xdr:nvPicPr>
        <xdr:cNvPr id="7" name="Picture 6" descr="ijasah blkng2.jpg" hidden="1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8000"/>
        </a:blip>
        <a:stretch>
          <a:fillRect/>
        </a:stretch>
      </xdr:blipFill>
      <xdr:spPr>
        <a:xfrm>
          <a:off x="10232571" y="381000"/>
          <a:ext cx="6545943" cy="10599964"/>
        </a:xfrm>
        <a:prstGeom prst="rect">
          <a:avLst/>
        </a:prstGeom>
        <a:gradFill>
          <a:gsLst>
            <a:gs pos="64000">
              <a:schemeClr val="accent1">
                <a:tint val="66000"/>
                <a:satMod val="160000"/>
                <a:alpha val="16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 fLocksWithSheet="0" fPrintsWithSheet="0"/>
  </xdr:twoCellAnchor>
  <xdr:twoCellAnchor editAs="oneCell">
    <xdr:from>
      <xdr:col>0</xdr:col>
      <xdr:colOff>0</xdr:colOff>
      <xdr:row>0</xdr:row>
      <xdr:rowOff>19050</xdr:rowOff>
    </xdr:from>
    <xdr:to>
      <xdr:col>10</xdr:col>
      <xdr:colOff>285189</xdr:colOff>
      <xdr:row>39</xdr:row>
      <xdr:rowOff>112059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6997513" cy="9057715"/>
        </a:xfrm>
        <a:prstGeom prst="rect">
          <a:avLst/>
        </a:prstGeom>
      </xdr:spPr>
    </xdr:pic>
    <xdr:clientData fLocksWithSheet="0"/>
  </xdr:twoCellAnchor>
  <xdr:twoCellAnchor>
    <xdr:from>
      <xdr:col>4</xdr:col>
      <xdr:colOff>0</xdr:colOff>
      <xdr:row>29</xdr:row>
      <xdr:rowOff>89646</xdr:rowOff>
    </xdr:from>
    <xdr:to>
      <xdr:col>4</xdr:col>
      <xdr:colOff>907677</xdr:colOff>
      <xdr:row>34</xdr:row>
      <xdr:rowOff>-1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/>
      </xdr:nvSpPr>
      <xdr:spPr>
        <a:xfrm>
          <a:off x="1994647" y="7082117"/>
          <a:ext cx="907677" cy="1053353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700"/>
            <a:t>Pas</a:t>
          </a:r>
          <a:r>
            <a:rPr lang="en-US" sz="700" baseline="0"/>
            <a:t> Foto</a:t>
          </a:r>
        </a:p>
        <a:p>
          <a:pPr algn="ctr"/>
          <a:r>
            <a:rPr lang="en-US" sz="700" baseline="0"/>
            <a:t>3 cm x 4 cm</a:t>
          </a:r>
        </a:p>
        <a:p>
          <a:pPr algn="ctr"/>
          <a:r>
            <a:rPr lang="en-US" sz="700" baseline="0"/>
            <a:t>Hitam putih atau berwarna</a:t>
          </a:r>
        </a:p>
        <a:p>
          <a:pPr algn="ctr"/>
          <a:endParaRPr lang="en-US" sz="700" baseline="0"/>
        </a:p>
        <a:p>
          <a:pPr algn="ctr"/>
          <a:r>
            <a:rPr lang="en-US" sz="700" baseline="0"/>
            <a:t>cap tiga jari tengah tangan kiri</a:t>
          </a:r>
          <a:endParaRPr lang="en-US" sz="700"/>
        </a:p>
      </xdr:txBody>
    </xdr:sp>
    <xdr:clientData/>
  </xdr:twoCellAnchor>
  <xdr:twoCellAnchor>
    <xdr:from>
      <xdr:col>4</xdr:col>
      <xdr:colOff>0</xdr:colOff>
      <xdr:row>89</xdr:row>
      <xdr:rowOff>0</xdr:rowOff>
    </xdr:from>
    <xdr:to>
      <xdr:col>4</xdr:col>
      <xdr:colOff>818029</xdr:colOff>
      <xdr:row>93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/>
      </xdr:nvSpPr>
      <xdr:spPr>
        <a:xfrm>
          <a:off x="1994647" y="18926735"/>
          <a:ext cx="818029" cy="974912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700"/>
            <a:t>Pas</a:t>
          </a:r>
          <a:r>
            <a:rPr lang="en-US" sz="700" baseline="0"/>
            <a:t> Foto</a:t>
          </a:r>
        </a:p>
        <a:p>
          <a:pPr algn="ctr"/>
          <a:r>
            <a:rPr lang="en-US" sz="700" baseline="0"/>
            <a:t>3 cm x 4 cm</a:t>
          </a:r>
        </a:p>
        <a:p>
          <a:pPr algn="ctr"/>
          <a:r>
            <a:rPr lang="en-US" sz="700" baseline="0"/>
            <a:t>Hitam putih atau berwarna</a:t>
          </a:r>
        </a:p>
        <a:p>
          <a:pPr algn="ctr"/>
          <a:endParaRPr lang="en-US" sz="700" baseline="0"/>
        </a:p>
        <a:p>
          <a:pPr algn="ctr"/>
          <a:r>
            <a:rPr lang="en-US" sz="700" baseline="0"/>
            <a:t>cap tiga jari tengah tangan kiri</a:t>
          </a:r>
          <a:endParaRPr lang="en-US" sz="700"/>
        </a:p>
      </xdr:txBody>
    </xdr:sp>
    <xdr:clientData/>
  </xdr:twoCellAnchor>
  <xdr:twoCellAnchor>
    <xdr:from>
      <xdr:col>12</xdr:col>
      <xdr:colOff>0</xdr:colOff>
      <xdr:row>2</xdr:row>
      <xdr:rowOff>156881</xdr:rowOff>
    </xdr:from>
    <xdr:to>
      <xdr:col>13</xdr:col>
      <xdr:colOff>377077</xdr:colOff>
      <xdr:row>9</xdr:row>
      <xdr:rowOff>7283</xdr:rowOff>
    </xdr:to>
    <xdr:grpSp>
      <xdr:nvGrpSpPr>
        <xdr:cNvPr id="8" name="Group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pSpPr/>
      </xdr:nvGrpSpPr>
      <xdr:grpSpPr>
        <a:xfrm>
          <a:off x="8438029" y="560293"/>
          <a:ext cx="1228724" cy="1251137"/>
          <a:chOff x="7115175" y="3867150"/>
          <a:chExt cx="1419225" cy="1419225"/>
        </a:xfrm>
      </xdr:grpSpPr>
      <xdr:pic>
        <xdr:nvPicPr>
          <xdr:cNvPr id="9" name="Picture 8" descr="WER.jpg">
            <a:extLst>
              <a:ext uri="{FF2B5EF4-FFF2-40B4-BE49-F238E27FC236}">
                <a16:creationId xmlns:a16="http://schemas.microsoft.com/office/drawing/2014/main" id="{00000000-0008-0000-11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1100-00000A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9525</xdr:colOff>
          <xdr:row>11</xdr:row>
          <xdr:rowOff>0</xdr:rowOff>
        </xdr:from>
        <xdr:to>
          <xdr:col>13</xdr:col>
          <xdr:colOff>381000</xdr:colOff>
          <xdr:row>12</xdr:row>
          <xdr:rowOff>0</xdr:rowOff>
        </xdr:to>
        <xdr:sp macro="" textlink="">
          <xdr:nvSpPr>
            <xdr:cNvPr id="15362" name="Spinner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1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0</xdr:colOff>
      <xdr:row>0</xdr:row>
      <xdr:rowOff>0</xdr:rowOff>
    </xdr:from>
    <xdr:to>
      <xdr:col>47</xdr:col>
      <xdr:colOff>577505</xdr:colOff>
      <xdr:row>8</xdr:row>
      <xdr:rowOff>119594</xdr:rowOff>
    </xdr:to>
    <xdr:pic>
      <xdr:nvPicPr>
        <xdr:cNvPr id="2" name="Picture 1" descr="ijasah blkng2.jpg" hidden="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8000"/>
        </a:blip>
        <a:stretch>
          <a:fillRect/>
        </a:stretch>
      </xdr:blipFill>
      <xdr:spPr>
        <a:xfrm>
          <a:off x="12687300" y="400050"/>
          <a:ext cx="6606832" cy="1923538"/>
        </a:xfrm>
        <a:prstGeom prst="rect">
          <a:avLst/>
        </a:prstGeom>
        <a:gradFill>
          <a:gsLst>
            <a:gs pos="64000">
              <a:schemeClr val="accent1">
                <a:tint val="66000"/>
                <a:satMod val="160000"/>
                <a:alpha val="16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xdr:spPr>
    </xdr:pic>
    <xdr:clientData fLocksWithSheet="0"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66675</xdr:colOff>
          <xdr:row>2</xdr:row>
          <xdr:rowOff>9525</xdr:rowOff>
        </xdr:from>
        <xdr:to>
          <xdr:col>31</xdr:col>
          <xdr:colOff>704850</xdr:colOff>
          <xdr:row>4</xdr:row>
          <xdr:rowOff>9525</xdr:rowOff>
        </xdr:to>
        <xdr:sp macro="" textlink="">
          <xdr:nvSpPr>
            <xdr:cNvPr id="28681" name="Spinner 9" hidden="1">
              <a:extLst>
                <a:ext uri="{63B3BB69-23CF-44E3-9099-C40C66FF867C}">
                  <a14:compatExt spid="_x0000_s28681"/>
                </a:ext>
                <a:ext uri="{FF2B5EF4-FFF2-40B4-BE49-F238E27FC236}">
                  <a16:creationId xmlns:a16="http://schemas.microsoft.com/office/drawing/2014/main" id="{00000000-0008-0000-1200-000009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32</xdr:col>
      <xdr:colOff>261937</xdr:colOff>
      <xdr:row>0</xdr:row>
      <xdr:rowOff>166688</xdr:rowOff>
    </xdr:from>
    <xdr:to>
      <xdr:col>34</xdr:col>
      <xdr:colOff>109536</xdr:colOff>
      <xdr:row>6</xdr:row>
      <xdr:rowOff>36700</xdr:rowOff>
    </xdr:to>
    <xdr:grpSp>
      <xdr:nvGrpSpPr>
        <xdr:cNvPr id="4" name="Group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pSpPr/>
      </xdr:nvGrpSpPr>
      <xdr:grpSpPr>
        <a:xfrm>
          <a:off x="22002750" y="166688"/>
          <a:ext cx="1228724" cy="1251137"/>
          <a:chOff x="7115175" y="3867150"/>
          <a:chExt cx="1419225" cy="1419225"/>
        </a:xfrm>
      </xdr:grpSpPr>
      <xdr:pic>
        <xdr:nvPicPr>
          <xdr:cNvPr id="5" name="Picture 4" descr="WER.jpg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95250</xdr:rowOff>
    </xdr:from>
    <xdr:to>
      <xdr:col>14</xdr:col>
      <xdr:colOff>133349</xdr:colOff>
      <xdr:row>3</xdr:row>
      <xdr:rowOff>57151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" y="95250"/>
          <a:ext cx="12896849" cy="590551"/>
        </a:xfrm>
        <a:prstGeom prst="roundRect">
          <a:avLst/>
        </a:prstGeom>
        <a:ln/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2400" b="1" baseline="0"/>
            <a:t>DATA SISWA DAN SKM</a:t>
          </a:r>
        </a:p>
        <a:p>
          <a:pPr algn="ctr"/>
          <a:r>
            <a:rPr lang="en-US" sz="1200" b="1" baseline="0"/>
            <a:t>MASUKKAN IDENTITAS SISWA DAN SKM DITEMPAT YANG DISEDIAKAN </a:t>
          </a:r>
          <a:endParaRPr lang="en-US" sz="800" b="1"/>
        </a:p>
      </xdr:txBody>
    </xdr:sp>
    <xdr:clientData/>
  </xdr:twoCellAnchor>
  <xdr:twoCellAnchor>
    <xdr:from>
      <xdr:col>18</xdr:col>
      <xdr:colOff>2672011</xdr:colOff>
      <xdr:row>0</xdr:row>
      <xdr:rowOff>0</xdr:rowOff>
    </xdr:from>
    <xdr:to>
      <xdr:col>19</xdr:col>
      <xdr:colOff>134471</xdr:colOff>
      <xdr:row>4</xdr:row>
      <xdr:rowOff>0</xdr:rowOff>
    </xdr:to>
    <xdr:grpSp>
      <xdr:nvGrpSpPr>
        <xdr:cNvPr id="6" name="Group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26450893" y="0"/>
          <a:ext cx="1216431" cy="851647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  <xdr:twoCellAnchor>
    <xdr:from>
      <xdr:col>9</xdr:col>
      <xdr:colOff>66053</xdr:colOff>
      <xdr:row>22</xdr:row>
      <xdr:rowOff>69728</xdr:rowOff>
    </xdr:from>
    <xdr:to>
      <xdr:col>10</xdr:col>
      <xdr:colOff>331820</xdr:colOff>
      <xdr:row>24</xdr:row>
      <xdr:rowOff>206064</xdr:rowOff>
    </xdr:to>
    <xdr:grpSp>
      <xdr:nvGrpSpPr>
        <xdr:cNvPr id="7" name="Group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pSpPr/>
      </xdr:nvGrpSpPr>
      <xdr:grpSpPr>
        <a:xfrm>
          <a:off x="10722847" y="5089963"/>
          <a:ext cx="613149" cy="606983"/>
          <a:chOff x="7115175" y="3867150"/>
          <a:chExt cx="1419225" cy="1648825"/>
        </a:xfrm>
      </xdr:grpSpPr>
      <xdr:pic>
        <xdr:nvPicPr>
          <xdr:cNvPr id="8" name="Picture 7" descr="WER.jpg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/>
        </xdr:nvSpPr>
        <xdr:spPr>
          <a:xfrm>
            <a:off x="7381875" y="4886324"/>
            <a:ext cx="414949" cy="6296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endParaRPr lang="en-US" sz="1100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22413</xdr:colOff>
      <xdr:row>1</xdr:row>
      <xdr:rowOff>0</xdr:rowOff>
    </xdr:from>
    <xdr:to>
      <xdr:col>14</xdr:col>
      <xdr:colOff>571501</xdr:colOff>
      <xdr:row>4</xdr:row>
      <xdr:rowOff>212911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pSpPr/>
      </xdr:nvGrpSpPr>
      <xdr:grpSpPr>
        <a:xfrm>
          <a:off x="8127322" y="432955"/>
          <a:ext cx="1193324" cy="992229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  <xdr:twoCellAnchor>
    <xdr:from>
      <xdr:col>4</xdr:col>
      <xdr:colOff>105431</xdr:colOff>
      <xdr:row>39</xdr:row>
      <xdr:rowOff>98863</xdr:rowOff>
    </xdr:from>
    <xdr:to>
      <xdr:col>6</xdr:col>
      <xdr:colOff>46368</xdr:colOff>
      <xdr:row>43</xdr:row>
      <xdr:rowOff>191731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3265103" y="7692587"/>
          <a:ext cx="788334" cy="933696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700"/>
            <a:t>Pas</a:t>
          </a:r>
          <a:r>
            <a:rPr lang="en-US" sz="700" baseline="0"/>
            <a:t> Foto</a:t>
          </a:r>
        </a:p>
        <a:p>
          <a:pPr algn="ctr"/>
          <a:r>
            <a:rPr lang="en-US" sz="700" baseline="0"/>
            <a:t>3 cm x 4 cm</a:t>
          </a:r>
        </a:p>
        <a:p>
          <a:pPr algn="ctr"/>
          <a:r>
            <a:rPr lang="en-US" sz="700" baseline="0"/>
            <a:t>Hitam putih</a:t>
          </a:r>
          <a:r>
            <a:rPr lang="id-ID" sz="700" baseline="0"/>
            <a:t>/</a:t>
          </a:r>
          <a:r>
            <a:rPr lang="en-US" sz="700" baseline="0"/>
            <a:t>warna</a:t>
          </a:r>
        </a:p>
        <a:p>
          <a:pPr algn="ctr"/>
          <a:r>
            <a:rPr lang="id-ID" sz="700" baseline="0"/>
            <a:t>c</a:t>
          </a:r>
          <a:r>
            <a:rPr lang="en-US" sz="700" baseline="0"/>
            <a:t>ap tiga jari tengah tangan kiri</a:t>
          </a:r>
          <a:endParaRPr lang="en-US" sz="7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85725</xdr:colOff>
          <xdr:row>6</xdr:row>
          <xdr:rowOff>219075</xdr:rowOff>
        </xdr:from>
        <xdr:to>
          <xdr:col>15</xdr:col>
          <xdr:colOff>85725</xdr:colOff>
          <xdr:row>9</xdr:row>
          <xdr:rowOff>38100</xdr:rowOff>
        </xdr:to>
        <xdr:sp macro="" textlink="">
          <xdr:nvSpPr>
            <xdr:cNvPr id="17409" name="Spinner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3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29</xdr:col>
      <xdr:colOff>51953</xdr:colOff>
      <xdr:row>0</xdr:row>
      <xdr:rowOff>0</xdr:rowOff>
    </xdr:from>
    <xdr:to>
      <xdr:col>40</xdr:col>
      <xdr:colOff>120214</xdr:colOff>
      <xdr:row>55</xdr:row>
      <xdr:rowOff>173180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793"/>
        <a:stretch/>
      </xdr:blipFill>
      <xdr:spPr>
        <a:xfrm>
          <a:off x="18980726" y="0"/>
          <a:ext cx="7688261" cy="114646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398318</xdr:colOff>
      <xdr:row>6</xdr:row>
      <xdr:rowOff>157931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06591" cy="178584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22413</xdr:colOff>
      <xdr:row>1</xdr:row>
      <xdr:rowOff>0</xdr:rowOff>
    </xdr:from>
    <xdr:to>
      <xdr:col>15</xdr:col>
      <xdr:colOff>1</xdr:colOff>
      <xdr:row>5</xdr:row>
      <xdr:rowOff>3361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/>
      </xdr:nvGrpSpPr>
      <xdr:grpSpPr>
        <a:xfrm>
          <a:off x="8118663" y="435429"/>
          <a:ext cx="1188624" cy="996682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11</xdr:row>
          <xdr:rowOff>47625</xdr:rowOff>
        </xdr:from>
        <xdr:to>
          <xdr:col>14</xdr:col>
          <xdr:colOff>476250</xdr:colOff>
          <xdr:row>13</xdr:row>
          <xdr:rowOff>104775</xdr:rowOff>
        </xdr:to>
        <xdr:sp macro="" textlink="">
          <xdr:nvSpPr>
            <xdr:cNvPr id="37889" name="Spinner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14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11</xdr:col>
      <xdr:colOff>429491</xdr:colOff>
      <xdr:row>6</xdr:row>
      <xdr:rowOff>57893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4691" cy="1696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560295</xdr:colOff>
      <xdr:row>11</xdr:row>
      <xdr:rowOff>11206</xdr:rowOff>
    </xdr:from>
    <xdr:to>
      <xdr:col>14</xdr:col>
      <xdr:colOff>403413</xdr:colOff>
      <xdr:row>17</xdr:row>
      <xdr:rowOff>11206</xdr:rowOff>
    </xdr:to>
    <xdr:grpSp>
      <xdr:nvGrpSpPr>
        <xdr:cNvPr id="4" name="Group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pSpPr/>
      </xdr:nvGrpSpPr>
      <xdr:grpSpPr>
        <a:xfrm>
          <a:off x="7989795" y="2511519"/>
          <a:ext cx="1319493" cy="1285875"/>
          <a:chOff x="7115175" y="3867150"/>
          <a:chExt cx="1419225" cy="1419225"/>
        </a:xfrm>
      </xdr:grpSpPr>
      <xdr:pic>
        <xdr:nvPicPr>
          <xdr:cNvPr id="5" name="Picture 4" descr="WER.jpg"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1500-000006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  <xdr:twoCellAnchor>
    <xdr:from>
      <xdr:col>3</xdr:col>
      <xdr:colOff>627530</xdr:colOff>
      <xdr:row>43</xdr:row>
      <xdr:rowOff>190500</xdr:rowOff>
    </xdr:from>
    <xdr:to>
      <xdr:col>4</xdr:col>
      <xdr:colOff>918882</xdr:colOff>
      <xdr:row>49</xdr:row>
      <xdr:rowOff>22412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1647265" y="10029265"/>
          <a:ext cx="974911" cy="1109382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700"/>
            <a:t>Pas</a:t>
          </a:r>
          <a:r>
            <a:rPr lang="en-US" sz="700" baseline="0"/>
            <a:t> Foto</a:t>
          </a:r>
        </a:p>
        <a:p>
          <a:pPr algn="ctr"/>
          <a:r>
            <a:rPr lang="en-US" sz="700" baseline="0"/>
            <a:t>3 cm x 4 cm</a:t>
          </a:r>
        </a:p>
        <a:p>
          <a:pPr algn="ctr"/>
          <a:r>
            <a:rPr lang="en-US" sz="700" baseline="0"/>
            <a:t>Hitam putih atau berwarna</a:t>
          </a:r>
        </a:p>
        <a:p>
          <a:pPr algn="ctr"/>
          <a:endParaRPr lang="en-US" sz="700" baseline="0"/>
        </a:p>
        <a:p>
          <a:pPr algn="ctr"/>
          <a:r>
            <a:rPr lang="en-US" sz="700" baseline="0"/>
            <a:t>cap tiga jari tengah tangan kiri</a:t>
          </a:r>
          <a:endParaRPr lang="en-US" sz="7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672353</xdr:colOff>
      <xdr:row>1</xdr:row>
      <xdr:rowOff>201706</xdr:rowOff>
    </xdr:to>
    <xdr:pic>
      <xdr:nvPicPr>
        <xdr:cNvPr id="9" name="Picture 8" descr="NNNN.jpg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7395882" cy="414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179294</xdr:rowOff>
    </xdr:from>
    <xdr:to>
      <xdr:col>11</xdr:col>
      <xdr:colOff>672353</xdr:colOff>
      <xdr:row>56</xdr:row>
      <xdr:rowOff>168088</xdr:rowOff>
    </xdr:to>
    <xdr:pic>
      <xdr:nvPicPr>
        <xdr:cNvPr id="10" name="Picture 9" descr="NNNN.jpg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785912"/>
          <a:ext cx="7395882" cy="414618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336177</xdr:colOff>
      <xdr:row>0</xdr:row>
      <xdr:rowOff>22409</xdr:rowOff>
    </xdr:from>
    <xdr:to>
      <xdr:col>12</xdr:col>
      <xdr:colOff>80449</xdr:colOff>
      <xdr:row>57</xdr:row>
      <xdr:rowOff>33616</xdr:rowOff>
    </xdr:to>
    <xdr:pic>
      <xdr:nvPicPr>
        <xdr:cNvPr id="11" name="Picture 10" descr="NNNN.jpg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1637062" y="5445053"/>
          <a:ext cx="11273119" cy="4278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22410</xdr:rowOff>
    </xdr:from>
    <xdr:to>
      <xdr:col>0</xdr:col>
      <xdr:colOff>427831</xdr:colOff>
      <xdr:row>57</xdr:row>
      <xdr:rowOff>44822</xdr:rowOff>
    </xdr:to>
    <xdr:pic>
      <xdr:nvPicPr>
        <xdr:cNvPr id="13" name="Picture 12" descr="NNNN.jpg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-5428246" y="5450656"/>
          <a:ext cx="11284324" cy="42783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9525</xdr:colOff>
          <xdr:row>20</xdr:row>
          <xdr:rowOff>0</xdr:rowOff>
        </xdr:from>
        <xdr:to>
          <xdr:col>14</xdr:col>
          <xdr:colOff>381000</xdr:colOff>
          <xdr:row>21</xdr:row>
          <xdr:rowOff>0</xdr:rowOff>
        </xdr:to>
        <xdr:sp macro="" textlink="">
          <xdr:nvSpPr>
            <xdr:cNvPr id="16385" name="Spinner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5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398508</xdr:colOff>
      <xdr:row>10</xdr:row>
      <xdr:rowOff>22411</xdr:rowOff>
    </xdr:from>
    <xdr:to>
      <xdr:col>18</xdr:col>
      <xdr:colOff>67235</xdr:colOff>
      <xdr:row>15</xdr:row>
      <xdr:rowOff>96930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pSpPr/>
      </xdr:nvGrpSpPr>
      <xdr:grpSpPr>
        <a:xfrm>
          <a:off x="12231920" y="1927411"/>
          <a:ext cx="1215139" cy="1027019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16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0</xdr:colOff>
          <xdr:row>16</xdr:row>
          <xdr:rowOff>180975</xdr:rowOff>
        </xdr:from>
        <xdr:to>
          <xdr:col>18</xdr:col>
          <xdr:colOff>457200</xdr:colOff>
          <xdr:row>19</xdr:row>
          <xdr:rowOff>180975</xdr:rowOff>
        </xdr:to>
        <xdr:sp macro="" textlink="">
          <xdr:nvSpPr>
            <xdr:cNvPr id="14338" name="Spinner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6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2</xdr:row>
      <xdr:rowOff>180974</xdr:rowOff>
    </xdr:from>
    <xdr:to>
      <xdr:col>0</xdr:col>
      <xdr:colOff>1552575</xdr:colOff>
      <xdr:row>8</xdr:row>
      <xdr:rowOff>38099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pSpPr/>
      </xdr:nvGrpSpPr>
      <xdr:grpSpPr>
        <a:xfrm>
          <a:off x="200025" y="600074"/>
          <a:ext cx="1352550" cy="1171575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17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1700-000004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603250</xdr:colOff>
      <xdr:row>0</xdr:row>
      <xdr:rowOff>16933</xdr:rowOff>
    </xdr:from>
    <xdr:to>
      <xdr:col>16</xdr:col>
      <xdr:colOff>496358</xdr:colOff>
      <xdr:row>6</xdr:row>
      <xdr:rowOff>178858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12319000" y="16933"/>
          <a:ext cx="1264708" cy="1419225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603250</xdr:colOff>
      <xdr:row>0</xdr:row>
      <xdr:rowOff>16933</xdr:rowOff>
    </xdr:from>
    <xdr:to>
      <xdr:col>16</xdr:col>
      <xdr:colOff>496358</xdr:colOff>
      <xdr:row>6</xdr:row>
      <xdr:rowOff>178858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12319000" y="16933"/>
          <a:ext cx="1264708" cy="1419225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603250</xdr:colOff>
      <xdr:row>0</xdr:row>
      <xdr:rowOff>16933</xdr:rowOff>
    </xdr:from>
    <xdr:to>
      <xdr:col>16</xdr:col>
      <xdr:colOff>496358</xdr:colOff>
      <xdr:row>6</xdr:row>
      <xdr:rowOff>178858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13004800" y="16933"/>
          <a:ext cx="1264708" cy="1419225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603250</xdr:colOff>
      <xdr:row>0</xdr:row>
      <xdr:rowOff>16933</xdr:rowOff>
    </xdr:from>
    <xdr:to>
      <xdr:col>16</xdr:col>
      <xdr:colOff>496358</xdr:colOff>
      <xdr:row>6</xdr:row>
      <xdr:rowOff>178858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12319000" y="16933"/>
          <a:ext cx="1264708" cy="1419225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428625</xdr:colOff>
      <xdr:row>0</xdr:row>
      <xdr:rowOff>28575</xdr:rowOff>
    </xdr:from>
    <xdr:to>
      <xdr:col>15</xdr:col>
      <xdr:colOff>476250</xdr:colOff>
      <xdr:row>6</xdr:row>
      <xdr:rowOff>190500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12020550" y="28575"/>
          <a:ext cx="1419225" cy="1419225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447675</xdr:colOff>
      <xdr:row>0</xdr:row>
      <xdr:rowOff>0</xdr:rowOff>
    </xdr:from>
    <xdr:to>
      <xdr:col>15</xdr:col>
      <xdr:colOff>495300</xdr:colOff>
      <xdr:row>6</xdr:row>
      <xdr:rowOff>161925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12011025" y="0"/>
          <a:ext cx="1419225" cy="1419225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560916</xdr:colOff>
      <xdr:row>0</xdr:row>
      <xdr:rowOff>0</xdr:rowOff>
    </xdr:from>
    <xdr:to>
      <xdr:col>16</xdr:col>
      <xdr:colOff>560916</xdr:colOff>
      <xdr:row>6</xdr:row>
      <xdr:rowOff>161925</xdr:rowOff>
    </xdr:to>
    <xdr:grpSp>
      <xdr:nvGrpSpPr>
        <xdr:cNvPr id="2" name="Group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3157243" y="0"/>
          <a:ext cx="1380153" cy="1444884"/>
          <a:chOff x="7115175" y="3867150"/>
          <a:chExt cx="1419225" cy="1419225"/>
        </a:xfrm>
      </xdr:grpSpPr>
      <xdr:pic>
        <xdr:nvPicPr>
          <xdr:cNvPr id="3" name="Picture 2" descr="WER.jpg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15175" y="3867150"/>
            <a:ext cx="1419225" cy="141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7381875" y="4886325"/>
            <a:ext cx="836255" cy="2676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none" rtlCol="0" anchor="t">
            <a:spAutoFit/>
          </a:bodyPr>
          <a:lstStyle/>
          <a:p>
            <a:r>
              <a:rPr lang="en-US" sz="1100">
                <a:solidFill>
                  <a:schemeClr val="bg1"/>
                </a:solidFill>
              </a:rPr>
              <a:t>KEMBALI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LKIDi3\AppData\Roaming\Microsoft\AddIns\terbilang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terbilang"/>
    </sheetNames>
    <definedNames>
      <definedName name="TERBILANG"/>
    </definedNames>
    <sheetDataSet>
      <sheetData sheetId="0"/>
      <sheetData sheetId="1"/>
      <sheetData sheetId="2"/>
      <sheetData sheetId="3" refreshError="1"/>
    </sheetDataSet>
  </externalBook>
</externalLink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Apex">
  <a:themeElements>
    <a:clrScheme name="Apex">
      <a:dk1>
        <a:sysClr val="windowText" lastClr="000000"/>
      </a:dk1>
      <a:lt1>
        <a:sysClr val="window" lastClr="FFFFFF"/>
      </a:lt1>
      <a:dk2>
        <a:srgbClr val="69676D"/>
      </a:dk2>
      <a:lt2>
        <a:srgbClr val="C9C2D1"/>
      </a:lt2>
      <a:accent1>
        <a:srgbClr val="CEB966"/>
      </a:accent1>
      <a:accent2>
        <a:srgbClr val="9CB084"/>
      </a:accent2>
      <a:accent3>
        <a:srgbClr val="6BB1C9"/>
      </a:accent3>
      <a:accent4>
        <a:srgbClr val="6585CF"/>
      </a:accent4>
      <a:accent5>
        <a:srgbClr val="7E6BC9"/>
      </a:accent5>
      <a:accent6>
        <a:srgbClr val="A379BB"/>
      </a:accent6>
      <a:hlink>
        <a:srgbClr val="410082"/>
      </a:hlink>
      <a:folHlink>
        <a:srgbClr val="932968"/>
      </a:folHlink>
    </a:clrScheme>
    <a:fontScheme name="Apex">
      <a:majorFont>
        <a:latin typeface="Lucida Sans"/>
        <a:ea typeface=""/>
        <a:cs typeface=""/>
        <a:font script="Grek" typeface="Arial"/>
        <a:font script="Cyrl" typeface="Arial"/>
        <a:font script="Jpan" typeface="HG丸ｺﾞｼｯｸM-PRO"/>
        <a:font script="Hang" typeface="휴먼옛체"/>
        <a:font script="Hans" typeface="黑体"/>
        <a:font script="Hant" typeface="微軟正黑體"/>
        <a:font script="Arab" typeface="Tahoma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Book Antiqua"/>
        <a:ea typeface=""/>
        <a:cs typeface=""/>
        <a:font script="Grek" typeface="Times New Roman"/>
        <a:font script="Cyrl" typeface="Times New Roman"/>
        <a:font script="Jpan" typeface="HG明朝B"/>
        <a:font script="Hang" typeface="돋움"/>
        <a:font script="Hans" typeface="宋体"/>
        <a:font script="Hant" typeface="新細明體"/>
        <a:font script="Arab" typeface="Times New Roman"/>
        <a:font script="Hebr" typeface="David"/>
        <a:font script="Thai" typeface="Eucrosia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Apex">
      <a:fillStyleLst>
        <a:solidFill>
          <a:schemeClr val="phClr"/>
        </a:solidFill>
        <a:gradFill rotWithShape="1">
          <a:gsLst>
            <a:gs pos="20000">
              <a:schemeClr val="phClr">
                <a:tint val="9000"/>
              </a:schemeClr>
            </a:gs>
            <a:gs pos="100000">
              <a:schemeClr val="phClr">
                <a:tint val="70000"/>
                <a:satMod val="100000"/>
              </a:schemeClr>
            </a:gs>
          </a:gsLst>
          <a:path path="circle">
            <a:fillToRect l="-15000" t="-15000" r="115000" b="115000"/>
          </a:path>
        </a:gradFill>
        <a:gradFill rotWithShape="1">
          <a:gsLst>
            <a:gs pos="0">
              <a:schemeClr val="phClr">
                <a:shade val="60000"/>
              </a:schemeClr>
            </a:gs>
            <a:gs pos="33000">
              <a:schemeClr val="phClr">
                <a:tint val="86500"/>
              </a:schemeClr>
            </a:gs>
            <a:gs pos="46750">
              <a:schemeClr val="phClr">
                <a:tint val="71000"/>
                <a:satMod val="112000"/>
              </a:schemeClr>
            </a:gs>
            <a:gs pos="53000">
              <a:schemeClr val="phClr">
                <a:tint val="71000"/>
                <a:satMod val="112000"/>
              </a:schemeClr>
            </a:gs>
            <a:gs pos="68000">
              <a:schemeClr val="phClr">
                <a:tint val="86000"/>
              </a:schemeClr>
            </a:gs>
            <a:gs pos="100000">
              <a:schemeClr val="phClr">
                <a:shade val="60000"/>
              </a:schemeClr>
            </a:gs>
          </a:gsLst>
          <a:lin ang="8350000" scaled="1"/>
        </a:gradFill>
      </a:fillStyleLst>
      <a:lnStyleLst>
        <a:ln w="9525" cap="flat" cmpd="sng" algn="ctr">
          <a:solidFill>
            <a:schemeClr val="phClr">
              <a:shade val="48000"/>
              <a:satMod val="11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130000" dist="101600" dir="2700000" algn="tl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190500" dist="228600" dir="2700000" sy="90000" rotWithShape="0">
              <a:srgbClr val="000000">
                <a:alpha val="25500"/>
              </a:srgbClr>
            </a:outerShdw>
          </a:effectLst>
        </a:effectStyle>
        <a:effectStyle>
          <a:effectLst>
            <a:outerShdw blurRad="190500" dist="228600" dir="2700000" sy="90000" rotWithShape="0">
              <a:srgbClr val="000000">
                <a:alpha val="25500"/>
              </a:srgbClr>
            </a:outerShdw>
          </a:effectLst>
          <a:scene3d>
            <a:camera prst="orthographicFront" fov="0">
              <a:rot lat="0" lon="0" rev="0"/>
            </a:camera>
            <a:lightRig rig="soft" dir="tl">
              <a:rot lat="0" lon="0" rev="20100000"/>
            </a:lightRig>
          </a:scene3d>
          <a:sp3d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180000"/>
              </a:schemeClr>
            </a:gs>
            <a:gs pos="100000">
              <a:schemeClr val="phClr">
                <a:shade val="45000"/>
                <a:satMod val="120000"/>
              </a:schemeClr>
            </a:gs>
          </a:gsLst>
          <a:path path="circle">
            <a:fillToRect r="100000" b="100000"/>
          </a:path>
        </a:gradFill>
        <a:blipFill>
          <a:blip xmlns:r="http://schemas.openxmlformats.org/officeDocument/2006/relationships" r:embed="rId1">
            <a:duotone>
              <a:schemeClr val="phClr">
                <a:shade val="3000"/>
                <a:satMod val="110000"/>
              </a:schemeClr>
              <a:schemeClr val="phClr">
                <a:tint val="60000"/>
                <a:satMod val="425000"/>
              </a:schemeClr>
            </a:duotone>
          </a:blip>
          <a:stretch>
            <a:fillRect/>
          </a:stretch>
        </a:blipFill>
      </a:bgFillStyleLst>
    </a:fmtScheme>
  </a:themeElements>
  <a:objectDefaults>
    <a:spDef>
      <a:spPr>
        <a:blipFill dpi="0" rotWithShape="1">
          <a:blip xmlns:r="http://schemas.openxmlformats.org/officeDocument/2006/relationships" r:embed="rId2" cstate="print">
            <a:alphaModFix amt="48000"/>
          </a:blip>
          <a:srcRect/>
          <a:stretch>
            <a:fillRect/>
          </a:stretch>
        </a:blipFill>
      </a:spPr>
      <a:bodyPr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3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4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Relationship Id="rId4" Type="http://schemas.openxmlformats.org/officeDocument/2006/relationships/ctrlProp" Target="../ctrlProps/ctrlProp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Relationship Id="rId4" Type="http://schemas.openxmlformats.org/officeDocument/2006/relationships/ctrlProp" Target="../ctrlProps/ctrlProp6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c.kurniawan@ymail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A365"/>
  <sheetViews>
    <sheetView topLeftCell="A10" zoomScaleNormal="100" workbookViewId="0"/>
  </sheetViews>
  <sheetFormatPr defaultColWidth="9" defaultRowHeight="16.5" x14ac:dyDescent="0.3"/>
  <cols>
    <col min="1" max="1" width="7.25" style="4" customWidth="1"/>
    <col min="2" max="2" width="50.625" style="4" customWidth="1"/>
    <col min="3" max="3" width="31.375" style="4" customWidth="1"/>
    <col min="4" max="4" width="4.625" style="4" customWidth="1"/>
    <col min="5" max="5" width="32" style="4" customWidth="1"/>
    <col min="6" max="21" width="9" style="4" customWidth="1"/>
    <col min="22" max="16384" width="9" style="4"/>
  </cols>
  <sheetData>
    <row r="1" spans="1:27" ht="15" customHeight="1" x14ac:dyDescent="0.3">
      <c r="A1" s="375"/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</row>
    <row r="2" spans="1:27" ht="15" customHeight="1" x14ac:dyDescent="0.3">
      <c r="A2" s="375"/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5"/>
      <c r="X2" s="375"/>
    </row>
    <row r="3" spans="1:27" ht="49.5" customHeight="1" x14ac:dyDescent="0.3">
      <c r="A3" s="375"/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</row>
    <row r="4" spans="1:27" ht="32.25" customHeight="1" x14ac:dyDescent="0.3">
      <c r="A4" s="375"/>
      <c r="B4" s="377"/>
      <c r="C4" s="377"/>
      <c r="D4" s="378" t="s">
        <v>140</v>
      </c>
      <c r="E4" s="378"/>
      <c r="F4" s="377"/>
      <c r="G4" s="377"/>
      <c r="H4" s="377"/>
      <c r="I4" s="377"/>
      <c r="J4" s="377"/>
      <c r="K4" s="377"/>
      <c r="L4" s="377"/>
      <c r="M4" s="375"/>
      <c r="N4" s="375"/>
      <c r="O4" s="375"/>
      <c r="P4" s="375"/>
      <c r="Q4" s="375"/>
      <c r="R4" s="375"/>
      <c r="S4" s="375"/>
      <c r="T4" s="375"/>
      <c r="U4" s="375"/>
      <c r="V4" s="375"/>
      <c r="W4" s="375"/>
      <c r="X4" s="375"/>
    </row>
    <row r="5" spans="1:27" ht="15" customHeight="1" x14ac:dyDescent="0.3">
      <c r="A5" s="375"/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</row>
    <row r="6" spans="1:27" ht="25.5" customHeight="1" x14ac:dyDescent="0.3">
      <c r="A6" s="375"/>
      <c r="B6" s="376"/>
      <c r="C6" s="382" t="s">
        <v>15</v>
      </c>
      <c r="D6" s="384" t="s">
        <v>191</v>
      </c>
      <c r="E6" s="381" t="s">
        <v>190</v>
      </c>
      <c r="F6" s="376"/>
      <c r="G6" s="376"/>
      <c r="H6" s="376"/>
      <c r="I6" s="376"/>
      <c r="J6" s="376"/>
      <c r="K6" s="376"/>
      <c r="L6" s="376"/>
      <c r="M6" s="375"/>
      <c r="N6" s="375"/>
      <c r="O6" s="375"/>
      <c r="P6" s="375"/>
      <c r="Q6" s="375"/>
      <c r="R6" s="375"/>
      <c r="S6" s="375"/>
      <c r="T6" s="375"/>
      <c r="U6" s="375"/>
      <c r="V6" s="375"/>
      <c r="W6" s="375"/>
      <c r="X6" s="375"/>
      <c r="Y6" s="4" t="str">
        <f>IF(LEMBAGA="MI","Madrasah Ibtidaiyah","Sekolah Dasar")</f>
        <v>Madrasah Ibtidaiyah</v>
      </c>
      <c r="AA6" s="4" t="str">
        <f>E6</f>
        <v>Nurul Islam Labruk Kidul</v>
      </c>
    </row>
    <row r="7" spans="1:27" ht="20.25" customHeight="1" x14ac:dyDescent="0.3">
      <c r="A7" s="375"/>
      <c r="B7" s="376"/>
      <c r="C7" s="379"/>
      <c r="D7" s="380"/>
      <c r="E7" s="380"/>
      <c r="F7" s="376"/>
      <c r="G7" s="376"/>
      <c r="H7" s="376"/>
      <c r="I7" s="376"/>
      <c r="J7" s="376"/>
      <c r="K7" s="376"/>
      <c r="L7" s="376"/>
      <c r="M7" s="375"/>
      <c r="N7" s="375"/>
      <c r="O7" s="375"/>
      <c r="P7" s="375"/>
      <c r="Q7" s="375"/>
      <c r="R7" s="375"/>
      <c r="S7" s="375"/>
      <c r="T7" s="375"/>
      <c r="U7" s="375"/>
      <c r="V7" s="375"/>
      <c r="W7" s="375"/>
      <c r="X7" s="375"/>
      <c r="Y7" s="4" t="str">
        <f>LEMBAGA&amp;" "&amp;E6</f>
        <v>MI Nurul Islam Labruk Kidul</v>
      </c>
    </row>
    <row r="8" spans="1:27" ht="25.5" customHeight="1" x14ac:dyDescent="0.3">
      <c r="A8" s="375"/>
      <c r="B8" s="376"/>
      <c r="C8" s="382" t="s">
        <v>16</v>
      </c>
      <c r="D8" s="381" t="s">
        <v>172</v>
      </c>
      <c r="E8" s="381"/>
      <c r="F8" s="376"/>
      <c r="G8" s="376"/>
      <c r="H8" s="376"/>
      <c r="I8" s="376"/>
      <c r="J8" s="376"/>
      <c r="K8" s="376"/>
      <c r="L8" s="376"/>
      <c r="M8" s="375"/>
      <c r="N8" s="375"/>
      <c r="O8" s="375"/>
      <c r="P8" s="375"/>
      <c r="Q8" s="375"/>
      <c r="R8" s="375"/>
      <c r="S8" s="375"/>
      <c r="T8" s="375"/>
      <c r="U8" s="375"/>
      <c r="V8" s="375"/>
      <c r="W8" s="375"/>
      <c r="X8" s="375"/>
    </row>
    <row r="9" spans="1:27" ht="21.75" customHeight="1" x14ac:dyDescent="0.3">
      <c r="A9" s="375"/>
      <c r="B9" s="376"/>
      <c r="C9" s="379"/>
      <c r="D9" s="380"/>
      <c r="E9" s="380"/>
      <c r="F9" s="376"/>
      <c r="G9" s="376"/>
      <c r="H9" s="376"/>
      <c r="I9" s="376"/>
      <c r="J9" s="376"/>
      <c r="K9" s="376"/>
      <c r="L9" s="376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</row>
    <row r="10" spans="1:27" ht="22.5" customHeight="1" x14ac:dyDescent="0.3">
      <c r="A10" s="375"/>
      <c r="B10" s="376"/>
      <c r="C10" s="383" t="s">
        <v>31</v>
      </c>
      <c r="D10" s="432" t="s">
        <v>168</v>
      </c>
      <c r="E10" s="433"/>
      <c r="F10" s="376"/>
      <c r="G10" s="376"/>
      <c r="H10" s="376"/>
      <c r="I10" s="376"/>
      <c r="J10" s="376"/>
      <c r="K10" s="376"/>
      <c r="L10" s="376"/>
      <c r="M10" s="375"/>
      <c r="N10" s="375"/>
      <c r="O10" s="375"/>
      <c r="P10" s="375"/>
      <c r="Q10" s="375"/>
      <c r="R10" s="375"/>
      <c r="S10" s="375"/>
      <c r="T10" s="375"/>
      <c r="U10" s="375"/>
      <c r="V10" s="375"/>
      <c r="W10" s="375"/>
      <c r="X10" s="375"/>
    </row>
    <row r="11" spans="1:27" ht="15" customHeight="1" x14ac:dyDescent="0.3">
      <c r="A11" s="375"/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5"/>
      <c r="N11" s="375"/>
      <c r="O11" s="375"/>
      <c r="P11" s="375"/>
      <c r="Q11" s="375"/>
      <c r="R11" s="375"/>
      <c r="S11" s="375"/>
      <c r="T11" s="375"/>
      <c r="U11" s="375"/>
      <c r="V11" s="375"/>
      <c r="W11" s="375"/>
      <c r="X11" s="375"/>
    </row>
    <row r="12" spans="1:27" ht="25.5" customHeight="1" x14ac:dyDescent="0.3">
      <c r="A12" s="375"/>
      <c r="B12" s="376"/>
      <c r="C12" s="382" t="s">
        <v>73</v>
      </c>
      <c r="D12" s="432" t="s">
        <v>169</v>
      </c>
      <c r="E12" s="433"/>
      <c r="F12" s="376"/>
      <c r="G12" s="376"/>
      <c r="H12" s="376"/>
      <c r="I12" s="376"/>
      <c r="J12" s="376"/>
      <c r="K12" s="376"/>
      <c r="L12" s="376"/>
      <c r="M12" s="375"/>
      <c r="N12" s="375"/>
      <c r="O12" s="375"/>
      <c r="P12" s="375"/>
      <c r="Q12" s="375"/>
      <c r="R12" s="375"/>
      <c r="S12" s="375"/>
      <c r="T12" s="375"/>
      <c r="U12" s="375"/>
      <c r="V12" s="375"/>
      <c r="W12" s="375"/>
      <c r="X12" s="375"/>
    </row>
    <row r="13" spans="1:27" ht="15" customHeight="1" x14ac:dyDescent="0.3">
      <c r="A13" s="375"/>
      <c r="B13" s="376"/>
      <c r="C13" s="376"/>
      <c r="D13" s="376"/>
      <c r="E13" s="376"/>
      <c r="F13" s="376"/>
      <c r="G13" s="376"/>
      <c r="H13" s="376"/>
      <c r="I13" s="376"/>
      <c r="J13" s="376"/>
      <c r="K13" s="376"/>
      <c r="L13" s="376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</row>
    <row r="14" spans="1:27" ht="25.5" customHeight="1" x14ac:dyDescent="0.3">
      <c r="A14" s="375"/>
      <c r="B14" s="376"/>
      <c r="C14" s="382" t="s">
        <v>193</v>
      </c>
      <c r="D14" s="432" t="s">
        <v>194</v>
      </c>
      <c r="E14" s="433"/>
      <c r="F14" s="376"/>
      <c r="G14" s="376"/>
      <c r="H14" s="376"/>
      <c r="I14" s="376"/>
      <c r="J14" s="376"/>
      <c r="K14" s="376"/>
      <c r="L14" s="376"/>
      <c r="M14" s="375"/>
      <c r="N14" s="375"/>
      <c r="O14" s="375"/>
      <c r="P14" s="375"/>
      <c r="Q14" s="375"/>
      <c r="R14" s="375"/>
      <c r="S14" s="375"/>
      <c r="T14" s="375"/>
      <c r="U14" s="375"/>
      <c r="V14" s="375"/>
      <c r="W14" s="375"/>
      <c r="X14" s="375"/>
      <c r="Y14" s="4" t="str">
        <f>C14&amp;" "&amp;D14</f>
        <v>KABUPATEN LUMAJANG</v>
      </c>
    </row>
    <row r="15" spans="1:27" ht="15" customHeight="1" x14ac:dyDescent="0.3">
      <c r="A15" s="375"/>
      <c r="B15" s="376"/>
      <c r="C15" s="376"/>
      <c r="D15" s="376"/>
      <c r="E15" s="376"/>
      <c r="F15" s="376"/>
      <c r="G15" s="376"/>
      <c r="H15" s="376"/>
      <c r="I15" s="376"/>
      <c r="J15" s="376"/>
      <c r="K15" s="376"/>
      <c r="L15" s="376"/>
      <c r="M15" s="375"/>
      <c r="N15" s="375"/>
      <c r="O15" s="375"/>
      <c r="P15" s="375"/>
      <c r="Q15" s="375"/>
      <c r="R15" s="375"/>
      <c r="S15" s="375"/>
      <c r="T15" s="375"/>
      <c r="U15" s="375"/>
      <c r="V15" s="375"/>
      <c r="W15" s="375"/>
      <c r="X15" s="375"/>
    </row>
    <row r="16" spans="1:27" ht="25.5" customHeight="1" x14ac:dyDescent="0.3">
      <c r="A16" s="375"/>
      <c r="B16" s="376"/>
      <c r="C16" s="382" t="s">
        <v>189</v>
      </c>
      <c r="D16" s="432" t="s">
        <v>394</v>
      </c>
      <c r="E16" s="433"/>
      <c r="F16" s="376"/>
      <c r="G16" s="376"/>
      <c r="H16" s="376"/>
      <c r="I16" s="376"/>
      <c r="J16" s="376"/>
      <c r="K16" s="376"/>
      <c r="L16" s="376"/>
      <c r="M16" s="375"/>
      <c r="N16" s="375"/>
      <c r="O16" s="375"/>
      <c r="P16" s="375"/>
      <c r="Q16" s="375"/>
      <c r="R16" s="375"/>
      <c r="S16" s="375"/>
      <c r="T16" s="375"/>
      <c r="U16" s="375"/>
      <c r="V16" s="375"/>
      <c r="W16" s="375"/>
      <c r="X16" s="375"/>
      <c r="Y16" s="4" t="str">
        <f>C16&amp;" "&amp;D16</f>
        <v>TAHUN PELAJARAN 2016/2017</v>
      </c>
    </row>
    <row r="17" spans="1:24" ht="15" customHeight="1" x14ac:dyDescent="0.3">
      <c r="A17" s="375"/>
      <c r="B17" s="376"/>
      <c r="C17" s="376"/>
      <c r="D17" s="376"/>
      <c r="E17" s="376"/>
      <c r="F17" s="376"/>
      <c r="G17" s="376"/>
      <c r="H17" s="376"/>
      <c r="I17" s="376"/>
      <c r="J17" s="376"/>
      <c r="K17" s="376"/>
      <c r="L17" s="376"/>
      <c r="M17" s="375"/>
      <c r="N17" s="375"/>
      <c r="O17" s="375"/>
      <c r="P17" s="375"/>
      <c r="Q17" s="375"/>
      <c r="R17" s="375"/>
      <c r="S17" s="375"/>
      <c r="T17" s="375"/>
      <c r="U17" s="375"/>
      <c r="V17" s="375"/>
      <c r="W17" s="375"/>
      <c r="X17" s="375"/>
    </row>
    <row r="18" spans="1:24" ht="15" customHeight="1" x14ac:dyDescent="0.3">
      <c r="A18" s="375"/>
      <c r="B18" s="376"/>
      <c r="C18" s="376"/>
      <c r="D18" s="376"/>
      <c r="E18" s="376"/>
      <c r="F18" s="376"/>
      <c r="G18" s="376"/>
      <c r="H18" s="376"/>
      <c r="I18" s="376"/>
      <c r="J18" s="376"/>
      <c r="K18" s="376"/>
      <c r="L18" s="376"/>
      <c r="M18" s="375"/>
      <c r="N18" s="375"/>
      <c r="O18" s="375"/>
      <c r="P18" s="375"/>
      <c r="Q18" s="375"/>
      <c r="R18" s="375"/>
      <c r="S18" s="375"/>
      <c r="T18" s="375"/>
      <c r="U18" s="375"/>
      <c r="V18" s="375"/>
      <c r="W18" s="375"/>
      <c r="X18" s="375"/>
    </row>
    <row r="19" spans="1:24" ht="15" customHeight="1" x14ac:dyDescent="0.3">
      <c r="A19" s="375"/>
      <c r="B19" s="376"/>
      <c r="C19" s="376"/>
      <c r="D19" s="376"/>
      <c r="E19" s="376"/>
      <c r="F19" s="376"/>
      <c r="G19" s="376"/>
      <c r="H19" s="376"/>
      <c r="I19" s="376"/>
      <c r="J19" s="376"/>
      <c r="K19" s="376"/>
      <c r="L19" s="376"/>
      <c r="M19" s="375"/>
      <c r="N19" s="375"/>
      <c r="O19" s="375"/>
      <c r="P19" s="375"/>
      <c r="Q19" s="375"/>
      <c r="R19" s="375"/>
      <c r="S19" s="375"/>
      <c r="T19" s="375"/>
      <c r="U19" s="375"/>
      <c r="V19" s="375"/>
      <c r="W19" s="375"/>
      <c r="X19" s="375"/>
    </row>
    <row r="20" spans="1:24" ht="15" customHeight="1" x14ac:dyDescent="0.3">
      <c r="A20" s="375"/>
      <c r="B20" s="376"/>
      <c r="C20" s="376"/>
      <c r="D20" s="376"/>
      <c r="E20" s="376"/>
      <c r="F20" s="376"/>
      <c r="G20" s="376"/>
      <c r="H20" s="376"/>
      <c r="I20" s="376"/>
      <c r="J20" s="376"/>
      <c r="K20" s="376"/>
      <c r="L20" s="376"/>
      <c r="M20" s="375"/>
      <c r="N20" s="375"/>
      <c r="O20" s="375"/>
      <c r="P20" s="375"/>
      <c r="Q20" s="375"/>
      <c r="R20" s="375"/>
      <c r="S20" s="375"/>
      <c r="T20" s="375"/>
      <c r="U20" s="375"/>
      <c r="V20" s="375"/>
      <c r="W20" s="375"/>
      <c r="X20" s="375"/>
    </row>
    <row r="21" spans="1:24" ht="15" customHeight="1" x14ac:dyDescent="0.3">
      <c r="A21" s="375"/>
      <c r="B21" s="376"/>
      <c r="C21" s="376"/>
      <c r="D21" s="376"/>
      <c r="E21" s="376"/>
      <c r="F21" s="376"/>
      <c r="G21" s="376"/>
      <c r="H21" s="376"/>
      <c r="I21" s="376"/>
      <c r="J21" s="376"/>
      <c r="K21" s="376"/>
      <c r="L21" s="376"/>
      <c r="M21" s="375"/>
      <c r="N21" s="375"/>
      <c r="O21" s="375"/>
      <c r="P21" s="375"/>
      <c r="Q21" s="375"/>
      <c r="R21" s="375"/>
      <c r="S21" s="375"/>
      <c r="T21" s="375"/>
      <c r="U21" s="375"/>
      <c r="V21" s="375"/>
      <c r="W21" s="375"/>
      <c r="X21" s="375"/>
    </row>
    <row r="22" spans="1:24" ht="15" customHeight="1" x14ac:dyDescent="0.3">
      <c r="A22" s="375"/>
      <c r="B22" s="376"/>
      <c r="C22" s="376"/>
      <c r="D22" s="376"/>
      <c r="E22" s="376"/>
      <c r="F22" s="376"/>
      <c r="G22" s="376"/>
      <c r="H22" s="376"/>
      <c r="I22" s="376"/>
      <c r="J22" s="376"/>
      <c r="K22" s="376"/>
      <c r="L22" s="376"/>
      <c r="M22" s="375"/>
      <c r="N22" s="375"/>
      <c r="O22" s="375"/>
      <c r="P22" s="375"/>
      <c r="Q22" s="375"/>
      <c r="R22" s="375"/>
      <c r="S22" s="375"/>
      <c r="T22" s="375"/>
      <c r="U22" s="375"/>
      <c r="V22" s="375"/>
      <c r="W22" s="375"/>
      <c r="X22" s="375"/>
    </row>
    <row r="23" spans="1:24" ht="15" customHeight="1" x14ac:dyDescent="0.3">
      <c r="A23" s="375"/>
      <c r="B23" s="376"/>
      <c r="C23" s="376"/>
      <c r="D23" s="376"/>
      <c r="E23" s="376"/>
      <c r="F23" s="376"/>
      <c r="G23" s="376"/>
      <c r="H23" s="376"/>
      <c r="I23" s="376"/>
      <c r="J23" s="376"/>
      <c r="K23" s="376"/>
      <c r="L23" s="376"/>
      <c r="M23" s="375"/>
      <c r="N23" s="375"/>
      <c r="O23" s="375"/>
      <c r="P23" s="375"/>
      <c r="Q23" s="375"/>
      <c r="R23" s="375"/>
      <c r="S23" s="375"/>
      <c r="T23" s="375"/>
      <c r="U23" s="375"/>
      <c r="V23" s="375"/>
      <c r="W23" s="375"/>
      <c r="X23" s="375"/>
    </row>
    <row r="24" spans="1:24" ht="15" customHeight="1" x14ac:dyDescent="0.3">
      <c r="A24" s="375"/>
      <c r="B24" s="376"/>
      <c r="C24" s="376"/>
      <c r="D24" s="376"/>
      <c r="E24" s="376"/>
      <c r="F24" s="376"/>
      <c r="G24" s="376"/>
      <c r="H24" s="376"/>
      <c r="I24" s="376"/>
      <c r="J24" s="376"/>
      <c r="K24" s="376"/>
      <c r="L24" s="376"/>
      <c r="M24" s="375"/>
      <c r="N24" s="375"/>
      <c r="O24" s="375"/>
      <c r="P24" s="375"/>
      <c r="Q24" s="375"/>
      <c r="R24" s="375"/>
      <c r="S24" s="375"/>
      <c r="T24" s="375"/>
      <c r="U24" s="375"/>
      <c r="V24" s="375"/>
      <c r="W24" s="375"/>
      <c r="X24" s="375"/>
    </row>
    <row r="25" spans="1:24" x14ac:dyDescent="0.3">
      <c r="A25" s="375"/>
      <c r="B25" s="376"/>
      <c r="C25" s="376"/>
      <c r="D25" s="376"/>
      <c r="E25" s="376"/>
      <c r="F25" s="376"/>
      <c r="G25" s="376"/>
      <c r="H25" s="376"/>
      <c r="I25" s="376"/>
      <c r="J25" s="376"/>
      <c r="K25" s="376"/>
      <c r="L25" s="376"/>
      <c r="M25" s="375"/>
      <c r="N25" s="375"/>
      <c r="O25" s="375"/>
      <c r="P25" s="375"/>
      <c r="Q25" s="375"/>
      <c r="R25" s="375"/>
      <c r="S25" s="375"/>
      <c r="T25" s="375"/>
      <c r="U25" s="375"/>
      <c r="V25" s="375"/>
      <c r="W25" s="375"/>
      <c r="X25" s="375"/>
    </row>
    <row r="26" spans="1:24" x14ac:dyDescent="0.3">
      <c r="A26" s="375"/>
      <c r="B26" s="376"/>
      <c r="C26" s="376"/>
      <c r="D26" s="376"/>
      <c r="E26" s="376"/>
      <c r="F26" s="376"/>
      <c r="G26" s="376"/>
      <c r="H26" s="376"/>
      <c r="I26" s="376"/>
      <c r="J26" s="376"/>
      <c r="K26" s="376"/>
      <c r="L26" s="376"/>
      <c r="M26" s="375"/>
      <c r="N26" s="375"/>
      <c r="O26" s="375"/>
      <c r="P26" s="375"/>
      <c r="Q26" s="375"/>
      <c r="R26" s="375"/>
      <c r="S26" s="375"/>
      <c r="T26" s="375"/>
      <c r="U26" s="375"/>
      <c r="V26" s="375"/>
      <c r="W26" s="375"/>
      <c r="X26" s="375"/>
    </row>
    <row r="27" spans="1:24" x14ac:dyDescent="0.3">
      <c r="A27" s="375"/>
      <c r="B27" s="376"/>
      <c r="C27" s="376"/>
      <c r="D27" s="376"/>
      <c r="E27" s="376"/>
      <c r="F27" s="376"/>
      <c r="G27" s="376"/>
      <c r="H27" s="376"/>
      <c r="I27" s="376"/>
      <c r="J27" s="376"/>
      <c r="K27" s="376"/>
      <c r="L27" s="376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</row>
    <row r="28" spans="1:24" x14ac:dyDescent="0.3">
      <c r="A28" s="375"/>
      <c r="B28" s="376"/>
      <c r="C28" s="376"/>
      <c r="D28" s="376"/>
      <c r="E28" s="376"/>
      <c r="F28" s="376"/>
      <c r="G28" s="376"/>
      <c r="H28" s="376"/>
      <c r="I28" s="376"/>
      <c r="J28" s="376"/>
      <c r="K28" s="376"/>
      <c r="L28" s="376"/>
      <c r="M28" s="375"/>
      <c r="N28" s="375"/>
      <c r="O28" s="375"/>
      <c r="P28" s="375"/>
      <c r="Q28" s="375"/>
      <c r="R28" s="375"/>
      <c r="S28" s="375"/>
      <c r="T28" s="375"/>
      <c r="U28" s="375"/>
      <c r="V28" s="375"/>
      <c r="W28" s="375"/>
      <c r="X28" s="375"/>
    </row>
    <row r="29" spans="1:24" x14ac:dyDescent="0.3">
      <c r="A29" s="375"/>
      <c r="B29" s="376"/>
      <c r="C29" s="376"/>
      <c r="D29" s="376"/>
      <c r="E29" s="376"/>
      <c r="F29" s="376"/>
      <c r="G29" s="376"/>
      <c r="H29" s="376"/>
      <c r="I29" s="376"/>
      <c r="J29" s="376"/>
      <c r="K29" s="376"/>
      <c r="L29" s="376"/>
      <c r="M29" s="375"/>
      <c r="N29" s="375"/>
      <c r="O29" s="375"/>
      <c r="P29" s="375"/>
      <c r="Q29" s="375"/>
      <c r="R29" s="375"/>
      <c r="S29" s="375"/>
      <c r="T29" s="375"/>
      <c r="U29" s="375"/>
      <c r="V29" s="375"/>
      <c r="W29" s="375"/>
      <c r="X29" s="375"/>
    </row>
    <row r="30" spans="1:24" x14ac:dyDescent="0.3">
      <c r="A30" s="375"/>
      <c r="B30" s="376"/>
      <c r="C30" s="376"/>
      <c r="D30" s="376"/>
      <c r="E30" s="376"/>
      <c r="F30" s="376"/>
      <c r="G30" s="376"/>
      <c r="H30" s="376"/>
      <c r="I30" s="376"/>
      <c r="J30" s="376"/>
      <c r="K30" s="376"/>
      <c r="L30" s="376"/>
      <c r="M30" s="375"/>
      <c r="N30" s="375"/>
      <c r="O30" s="375"/>
      <c r="P30" s="375"/>
      <c r="Q30" s="375"/>
      <c r="R30" s="375"/>
      <c r="S30" s="375"/>
      <c r="T30" s="375"/>
      <c r="U30" s="375"/>
      <c r="V30" s="375"/>
      <c r="W30" s="375"/>
      <c r="X30" s="375"/>
    </row>
    <row r="31" spans="1:24" x14ac:dyDescent="0.3">
      <c r="A31" s="375"/>
      <c r="B31" s="376"/>
      <c r="C31" s="376"/>
      <c r="D31" s="376"/>
      <c r="E31" s="376"/>
      <c r="F31" s="376"/>
      <c r="G31" s="376"/>
      <c r="H31" s="376"/>
      <c r="I31" s="376"/>
      <c r="J31" s="376"/>
      <c r="K31" s="376"/>
      <c r="L31" s="376"/>
      <c r="M31" s="375"/>
      <c r="N31" s="375"/>
      <c r="O31" s="375"/>
      <c r="P31" s="375"/>
      <c r="Q31" s="375"/>
      <c r="R31" s="375"/>
      <c r="S31" s="375"/>
      <c r="T31" s="375"/>
      <c r="U31" s="375"/>
      <c r="V31" s="375"/>
      <c r="W31" s="375"/>
      <c r="X31" s="375"/>
    </row>
    <row r="32" spans="1:24" x14ac:dyDescent="0.3">
      <c r="A32" s="375"/>
      <c r="B32" s="376"/>
      <c r="C32" s="376"/>
      <c r="D32" s="376"/>
      <c r="E32" s="376"/>
      <c r="F32" s="376"/>
      <c r="G32" s="376"/>
      <c r="H32" s="376"/>
      <c r="I32" s="376"/>
      <c r="J32" s="376"/>
      <c r="K32" s="376"/>
      <c r="L32" s="376"/>
      <c r="M32" s="375"/>
      <c r="N32" s="375"/>
      <c r="O32" s="375"/>
      <c r="P32" s="375"/>
      <c r="Q32" s="375"/>
      <c r="R32" s="375"/>
      <c r="S32" s="375"/>
      <c r="T32" s="375"/>
      <c r="U32" s="375"/>
      <c r="V32" s="375"/>
      <c r="W32" s="375"/>
      <c r="X32" s="375"/>
    </row>
    <row r="33" spans="1:24" x14ac:dyDescent="0.3">
      <c r="A33" s="375"/>
      <c r="B33" s="376"/>
      <c r="C33" s="376"/>
      <c r="D33" s="376"/>
      <c r="E33" s="376"/>
      <c r="F33" s="376"/>
      <c r="G33" s="376"/>
      <c r="H33" s="376"/>
      <c r="I33" s="376"/>
      <c r="J33" s="376"/>
      <c r="K33" s="376"/>
      <c r="L33" s="376"/>
      <c r="M33" s="375"/>
      <c r="N33" s="375"/>
      <c r="O33" s="375"/>
      <c r="P33" s="375"/>
      <c r="Q33" s="375"/>
      <c r="R33" s="375"/>
      <c r="S33" s="375"/>
      <c r="T33" s="375"/>
      <c r="U33" s="375"/>
      <c r="V33" s="375"/>
      <c r="W33" s="375"/>
      <c r="X33" s="375"/>
    </row>
    <row r="34" spans="1:24" x14ac:dyDescent="0.3">
      <c r="A34" s="375"/>
      <c r="B34" s="376"/>
      <c r="C34" s="376"/>
      <c r="D34" s="376"/>
      <c r="E34" s="376"/>
      <c r="F34" s="376"/>
      <c r="G34" s="376"/>
      <c r="H34" s="376"/>
      <c r="I34" s="376"/>
      <c r="J34" s="376"/>
      <c r="K34" s="376"/>
      <c r="L34" s="376"/>
      <c r="M34" s="375"/>
      <c r="N34" s="375"/>
      <c r="O34" s="375"/>
      <c r="P34" s="375"/>
      <c r="Q34" s="375"/>
      <c r="R34" s="375"/>
      <c r="S34" s="375"/>
      <c r="T34" s="375"/>
      <c r="U34" s="375"/>
      <c r="V34" s="375"/>
      <c r="W34" s="375"/>
      <c r="X34" s="375"/>
    </row>
    <row r="35" spans="1:24" x14ac:dyDescent="0.3">
      <c r="A35" s="375"/>
      <c r="B35" s="376"/>
      <c r="C35" s="376"/>
      <c r="D35" s="376"/>
      <c r="E35" s="376"/>
      <c r="F35" s="376"/>
      <c r="G35" s="376"/>
      <c r="H35" s="376"/>
      <c r="I35" s="376"/>
      <c r="J35" s="376"/>
      <c r="K35" s="376"/>
      <c r="L35" s="376"/>
      <c r="M35" s="375"/>
      <c r="N35" s="375"/>
      <c r="O35" s="375"/>
      <c r="P35" s="375"/>
      <c r="Q35" s="375"/>
      <c r="R35" s="375"/>
      <c r="S35" s="375"/>
      <c r="T35" s="375"/>
      <c r="U35" s="375"/>
      <c r="V35" s="375"/>
      <c r="W35" s="375"/>
      <c r="X35" s="375"/>
    </row>
    <row r="36" spans="1:24" x14ac:dyDescent="0.3">
      <c r="A36" s="375"/>
      <c r="B36" s="376"/>
      <c r="C36" s="376"/>
      <c r="D36" s="376"/>
      <c r="E36" s="376"/>
      <c r="F36" s="376"/>
      <c r="G36" s="376"/>
      <c r="H36" s="376"/>
      <c r="I36" s="376"/>
      <c r="J36" s="376"/>
      <c r="K36" s="376"/>
      <c r="L36" s="376"/>
      <c r="M36" s="375"/>
      <c r="N36" s="375"/>
      <c r="O36" s="375"/>
      <c r="P36" s="375"/>
      <c r="Q36" s="375"/>
      <c r="R36" s="375"/>
      <c r="S36" s="375"/>
      <c r="T36" s="375"/>
      <c r="U36" s="375"/>
      <c r="V36" s="375"/>
      <c r="W36" s="375"/>
      <c r="X36" s="375"/>
    </row>
    <row r="37" spans="1:24" x14ac:dyDescent="0.3">
      <c r="A37" s="375"/>
      <c r="B37" s="376"/>
      <c r="C37" s="376"/>
      <c r="D37" s="376"/>
      <c r="E37" s="376"/>
      <c r="F37" s="376"/>
      <c r="G37" s="376"/>
      <c r="H37" s="376"/>
      <c r="I37" s="376"/>
      <c r="J37" s="376"/>
      <c r="K37" s="376"/>
      <c r="L37" s="376"/>
      <c r="M37" s="375"/>
      <c r="N37" s="375"/>
      <c r="O37" s="375"/>
      <c r="P37" s="375"/>
      <c r="Q37" s="375"/>
      <c r="R37" s="375"/>
      <c r="S37" s="375"/>
      <c r="T37" s="375"/>
      <c r="U37" s="375"/>
      <c r="V37" s="375"/>
      <c r="W37" s="375"/>
      <c r="X37" s="375"/>
    </row>
    <row r="38" spans="1:24" x14ac:dyDescent="0.3">
      <c r="A38" s="375"/>
      <c r="B38" s="376"/>
      <c r="C38" s="376"/>
      <c r="D38" s="376"/>
      <c r="E38" s="376"/>
      <c r="F38" s="376"/>
      <c r="G38" s="376"/>
      <c r="H38" s="376"/>
      <c r="I38" s="376"/>
      <c r="J38" s="376"/>
      <c r="K38" s="376"/>
      <c r="L38" s="376"/>
      <c r="M38" s="375"/>
      <c r="N38" s="375"/>
      <c r="O38" s="375"/>
      <c r="P38" s="375"/>
      <c r="Q38" s="375"/>
      <c r="R38" s="375"/>
      <c r="S38" s="375"/>
      <c r="T38" s="375"/>
      <c r="U38" s="375"/>
      <c r="V38" s="375"/>
      <c r="W38" s="375"/>
      <c r="X38" s="375"/>
    </row>
    <row r="39" spans="1:24" x14ac:dyDescent="0.3">
      <c r="A39" s="375"/>
      <c r="B39" s="376"/>
      <c r="C39" s="376"/>
      <c r="D39" s="376"/>
      <c r="E39" s="376"/>
      <c r="F39" s="376"/>
      <c r="G39" s="376"/>
      <c r="H39" s="376"/>
      <c r="I39" s="376"/>
      <c r="J39" s="376"/>
      <c r="K39" s="376"/>
      <c r="L39" s="376"/>
      <c r="M39" s="375"/>
      <c r="N39" s="375"/>
      <c r="O39" s="375"/>
      <c r="P39" s="375"/>
      <c r="Q39" s="375"/>
      <c r="R39" s="375"/>
      <c r="S39" s="375"/>
      <c r="T39" s="375"/>
      <c r="U39" s="375"/>
      <c r="V39" s="375"/>
      <c r="W39" s="375"/>
      <c r="X39" s="375"/>
    </row>
    <row r="40" spans="1:24" x14ac:dyDescent="0.3">
      <c r="A40" s="375"/>
      <c r="B40" s="376"/>
      <c r="C40" s="376"/>
      <c r="D40" s="376"/>
      <c r="E40" s="376"/>
      <c r="F40" s="376"/>
      <c r="G40" s="376"/>
      <c r="H40" s="376"/>
      <c r="I40" s="376"/>
      <c r="J40" s="376"/>
      <c r="K40" s="376"/>
      <c r="L40" s="376"/>
      <c r="M40" s="375"/>
      <c r="N40" s="375"/>
      <c r="O40" s="375"/>
      <c r="P40" s="375"/>
      <c r="Q40" s="375"/>
      <c r="R40" s="375"/>
      <c r="S40" s="375"/>
      <c r="T40" s="375"/>
      <c r="U40" s="375"/>
      <c r="V40" s="375"/>
      <c r="W40" s="375"/>
      <c r="X40" s="375"/>
    </row>
    <row r="41" spans="1:24" x14ac:dyDescent="0.3">
      <c r="A41" s="375"/>
      <c r="B41" s="376"/>
      <c r="C41" s="376"/>
      <c r="D41" s="376"/>
      <c r="E41" s="376"/>
      <c r="F41" s="376"/>
      <c r="G41" s="376"/>
      <c r="H41" s="376"/>
      <c r="I41" s="376"/>
      <c r="J41" s="376"/>
      <c r="K41" s="376"/>
      <c r="L41" s="376"/>
      <c r="M41" s="375"/>
      <c r="N41" s="375"/>
      <c r="O41" s="375"/>
      <c r="P41" s="375"/>
      <c r="Q41" s="375"/>
      <c r="R41" s="375"/>
      <c r="S41" s="375"/>
      <c r="T41" s="375"/>
      <c r="U41" s="375"/>
      <c r="V41" s="375"/>
      <c r="W41" s="375"/>
      <c r="X41" s="375"/>
    </row>
    <row r="42" spans="1:24" x14ac:dyDescent="0.3">
      <c r="A42" s="375"/>
      <c r="B42" s="376"/>
      <c r="C42" s="376"/>
      <c r="D42" s="376"/>
      <c r="E42" s="376"/>
      <c r="F42" s="376"/>
      <c r="G42" s="376"/>
      <c r="H42" s="376"/>
      <c r="I42" s="376"/>
      <c r="J42" s="376"/>
      <c r="K42" s="376"/>
      <c r="L42" s="376"/>
      <c r="M42" s="375"/>
      <c r="N42" s="375"/>
      <c r="O42" s="375"/>
      <c r="P42" s="375"/>
      <c r="Q42" s="375"/>
      <c r="R42" s="375"/>
      <c r="S42" s="375"/>
      <c r="T42" s="375"/>
      <c r="U42" s="375"/>
      <c r="V42" s="375"/>
      <c r="W42" s="375"/>
      <c r="X42" s="375"/>
    </row>
    <row r="43" spans="1:24" x14ac:dyDescent="0.3">
      <c r="A43" s="375"/>
      <c r="B43" s="376"/>
      <c r="C43" s="376"/>
      <c r="D43" s="376"/>
      <c r="E43" s="376"/>
      <c r="F43" s="376"/>
      <c r="G43" s="376"/>
      <c r="H43" s="376"/>
      <c r="I43" s="376"/>
      <c r="J43" s="376"/>
      <c r="K43" s="376"/>
      <c r="L43" s="376"/>
      <c r="M43" s="375"/>
      <c r="N43" s="375"/>
      <c r="O43" s="375"/>
      <c r="P43" s="375"/>
      <c r="Q43" s="375"/>
      <c r="R43" s="375"/>
      <c r="S43" s="375"/>
      <c r="T43" s="375"/>
      <c r="U43" s="375"/>
      <c r="V43" s="375"/>
      <c r="W43" s="375"/>
      <c r="X43" s="375"/>
    </row>
    <row r="44" spans="1:24" x14ac:dyDescent="0.3">
      <c r="A44" s="375"/>
      <c r="B44" s="376"/>
      <c r="C44" s="376"/>
      <c r="D44" s="376"/>
      <c r="E44" s="376"/>
      <c r="F44" s="376"/>
      <c r="G44" s="376"/>
      <c r="H44" s="376"/>
      <c r="I44" s="376"/>
      <c r="J44" s="376"/>
      <c r="K44" s="376"/>
      <c r="L44" s="376"/>
      <c r="M44" s="375"/>
      <c r="N44" s="375"/>
      <c r="O44" s="375"/>
      <c r="P44" s="375"/>
      <c r="Q44" s="375"/>
      <c r="R44" s="375"/>
      <c r="S44" s="375"/>
      <c r="T44" s="375"/>
      <c r="U44" s="375"/>
      <c r="V44" s="375"/>
      <c r="W44" s="375"/>
      <c r="X44" s="375"/>
    </row>
    <row r="45" spans="1:24" x14ac:dyDescent="0.3">
      <c r="A45" s="375"/>
      <c r="B45" s="376"/>
      <c r="C45" s="376"/>
      <c r="D45" s="376"/>
      <c r="E45" s="376"/>
      <c r="F45" s="376"/>
      <c r="G45" s="376"/>
      <c r="H45" s="376"/>
      <c r="I45" s="376"/>
      <c r="J45" s="376"/>
      <c r="K45" s="376"/>
      <c r="L45" s="376"/>
      <c r="M45" s="375"/>
      <c r="N45" s="375"/>
      <c r="O45" s="375"/>
      <c r="P45" s="375"/>
      <c r="Q45" s="375"/>
      <c r="R45" s="375"/>
      <c r="S45" s="375"/>
      <c r="T45" s="375"/>
      <c r="U45" s="375"/>
      <c r="V45" s="375"/>
      <c r="W45" s="375"/>
      <c r="X45" s="375"/>
    </row>
    <row r="46" spans="1:24" x14ac:dyDescent="0.3">
      <c r="A46" s="375"/>
      <c r="B46" s="376"/>
      <c r="C46" s="376"/>
      <c r="D46" s="376"/>
      <c r="E46" s="376"/>
      <c r="F46" s="376"/>
      <c r="G46" s="376"/>
      <c r="H46" s="376"/>
      <c r="I46" s="376"/>
      <c r="J46" s="376"/>
      <c r="K46" s="376"/>
      <c r="L46" s="376"/>
      <c r="M46" s="375"/>
      <c r="N46" s="375"/>
      <c r="O46" s="375"/>
      <c r="P46" s="375"/>
      <c r="Q46" s="375"/>
      <c r="R46" s="375"/>
      <c r="S46" s="375"/>
      <c r="T46" s="375"/>
      <c r="U46" s="375"/>
      <c r="V46" s="375"/>
      <c r="W46" s="375"/>
      <c r="X46" s="375"/>
    </row>
    <row r="47" spans="1:24" x14ac:dyDescent="0.3">
      <c r="A47" s="375"/>
      <c r="B47" s="376"/>
      <c r="C47" s="376"/>
      <c r="D47" s="376"/>
      <c r="E47" s="376"/>
      <c r="F47" s="376"/>
      <c r="G47" s="376"/>
      <c r="H47" s="376"/>
      <c r="I47" s="376"/>
      <c r="J47" s="376"/>
      <c r="K47" s="376"/>
      <c r="L47" s="376"/>
      <c r="M47" s="375"/>
      <c r="N47" s="375"/>
      <c r="O47" s="375"/>
      <c r="P47" s="375"/>
      <c r="Q47" s="375"/>
      <c r="R47" s="375"/>
      <c r="S47" s="375"/>
      <c r="T47" s="375"/>
      <c r="U47" s="375"/>
      <c r="V47" s="375"/>
      <c r="W47" s="375"/>
      <c r="X47" s="375"/>
    </row>
    <row r="48" spans="1:24" x14ac:dyDescent="0.3">
      <c r="A48" s="375"/>
      <c r="B48" s="376"/>
      <c r="C48" s="376"/>
      <c r="D48" s="376"/>
      <c r="E48" s="376"/>
      <c r="F48" s="376"/>
      <c r="G48" s="376"/>
      <c r="H48" s="376"/>
      <c r="I48" s="376"/>
      <c r="J48" s="376"/>
      <c r="K48" s="376"/>
      <c r="L48" s="376"/>
      <c r="M48" s="375"/>
      <c r="N48" s="375"/>
      <c r="O48" s="375"/>
      <c r="P48" s="375"/>
      <c r="Q48" s="375"/>
      <c r="R48" s="375"/>
      <c r="S48" s="375"/>
      <c r="T48" s="375"/>
      <c r="U48" s="375"/>
      <c r="V48" s="375"/>
      <c r="W48" s="375"/>
      <c r="X48" s="375"/>
    </row>
    <row r="49" spans="1:24" x14ac:dyDescent="0.3">
      <c r="A49" s="375"/>
      <c r="B49" s="376"/>
      <c r="C49" s="376"/>
      <c r="D49" s="376"/>
      <c r="E49" s="376"/>
      <c r="F49" s="376"/>
      <c r="G49" s="376"/>
      <c r="H49" s="376"/>
      <c r="I49" s="376"/>
      <c r="J49" s="376"/>
      <c r="K49" s="376"/>
      <c r="L49" s="376"/>
      <c r="M49" s="375"/>
      <c r="N49" s="375"/>
      <c r="O49" s="375"/>
      <c r="P49" s="375"/>
      <c r="Q49" s="375"/>
      <c r="R49" s="375"/>
      <c r="S49" s="375"/>
      <c r="T49" s="375"/>
      <c r="U49" s="375"/>
      <c r="V49" s="375"/>
      <c r="W49" s="375"/>
      <c r="X49" s="375"/>
    </row>
    <row r="50" spans="1:24" x14ac:dyDescent="0.3">
      <c r="A50" s="375"/>
      <c r="B50" s="376"/>
      <c r="C50" s="376"/>
      <c r="D50" s="376"/>
      <c r="E50" s="376"/>
      <c r="F50" s="376"/>
      <c r="G50" s="376"/>
      <c r="H50" s="376"/>
      <c r="I50" s="376"/>
      <c r="J50" s="376"/>
      <c r="K50" s="376"/>
      <c r="L50" s="376"/>
      <c r="M50" s="375"/>
      <c r="N50" s="375"/>
      <c r="O50" s="375"/>
      <c r="P50" s="375"/>
      <c r="Q50" s="375"/>
      <c r="R50" s="375"/>
      <c r="S50" s="375"/>
      <c r="T50" s="375"/>
      <c r="U50" s="375"/>
      <c r="V50" s="375"/>
      <c r="W50" s="375"/>
      <c r="X50" s="375"/>
    </row>
    <row r="51" spans="1:24" x14ac:dyDescent="0.3">
      <c r="A51" s="375"/>
      <c r="B51" s="376"/>
      <c r="C51" s="376"/>
      <c r="D51" s="376"/>
      <c r="E51" s="376"/>
      <c r="F51" s="376"/>
      <c r="G51" s="376"/>
      <c r="H51" s="376"/>
      <c r="I51" s="376"/>
      <c r="J51" s="376"/>
      <c r="K51" s="376"/>
      <c r="L51" s="376"/>
      <c r="M51" s="375"/>
      <c r="N51" s="375"/>
      <c r="O51" s="375"/>
      <c r="P51" s="375"/>
      <c r="Q51" s="375"/>
      <c r="R51" s="375"/>
      <c r="S51" s="375"/>
      <c r="T51" s="375"/>
      <c r="U51" s="375"/>
      <c r="V51" s="375"/>
      <c r="W51" s="375"/>
      <c r="X51" s="375"/>
    </row>
    <row r="52" spans="1:24" x14ac:dyDescent="0.3">
      <c r="A52" s="375"/>
      <c r="B52" s="376"/>
      <c r="C52" s="376"/>
      <c r="D52" s="376"/>
      <c r="E52" s="376"/>
      <c r="F52" s="376"/>
      <c r="G52" s="376"/>
      <c r="H52" s="376"/>
      <c r="I52" s="376"/>
      <c r="J52" s="376"/>
      <c r="K52" s="376"/>
      <c r="L52" s="376"/>
      <c r="M52" s="375"/>
      <c r="N52" s="375"/>
      <c r="O52" s="375"/>
      <c r="P52" s="375"/>
      <c r="Q52" s="375"/>
      <c r="R52" s="375"/>
      <c r="S52" s="375"/>
      <c r="T52" s="375"/>
      <c r="U52" s="375"/>
      <c r="V52" s="375"/>
      <c r="W52" s="375"/>
      <c r="X52" s="375"/>
    </row>
    <row r="53" spans="1:24" x14ac:dyDescent="0.3">
      <c r="A53" s="375"/>
      <c r="B53" s="376"/>
      <c r="C53" s="376"/>
      <c r="D53" s="376"/>
      <c r="E53" s="376"/>
      <c r="F53" s="376"/>
      <c r="G53" s="376"/>
      <c r="H53" s="376"/>
      <c r="I53" s="376"/>
      <c r="J53" s="376"/>
      <c r="K53" s="376"/>
      <c r="L53" s="376"/>
      <c r="M53" s="375"/>
      <c r="N53" s="375"/>
      <c r="O53" s="375"/>
      <c r="P53" s="375"/>
      <c r="Q53" s="375"/>
      <c r="R53" s="375"/>
      <c r="S53" s="375"/>
      <c r="T53" s="375"/>
      <c r="U53" s="375"/>
      <c r="V53" s="375"/>
      <c r="W53" s="375"/>
      <c r="X53" s="375"/>
    </row>
    <row r="54" spans="1:24" x14ac:dyDescent="0.3">
      <c r="A54" s="375"/>
      <c r="B54" s="376"/>
      <c r="C54" s="376"/>
      <c r="D54" s="376"/>
      <c r="E54" s="376"/>
      <c r="F54" s="376"/>
      <c r="G54" s="376"/>
      <c r="H54" s="376"/>
      <c r="I54" s="376"/>
      <c r="J54" s="376"/>
      <c r="K54" s="376"/>
      <c r="L54" s="376"/>
      <c r="M54" s="375"/>
      <c r="N54" s="375"/>
      <c r="O54" s="375"/>
      <c r="P54" s="375"/>
      <c r="Q54" s="375"/>
      <c r="R54" s="375"/>
      <c r="S54" s="375"/>
      <c r="T54" s="375"/>
      <c r="U54" s="375"/>
      <c r="V54" s="375"/>
      <c r="W54" s="375"/>
      <c r="X54" s="375"/>
    </row>
    <row r="55" spans="1:24" x14ac:dyDescent="0.3">
      <c r="A55" s="375"/>
      <c r="B55" s="376"/>
      <c r="C55" s="376"/>
      <c r="D55" s="376"/>
      <c r="E55" s="376"/>
      <c r="F55" s="376"/>
      <c r="G55" s="376"/>
      <c r="H55" s="376"/>
      <c r="I55" s="376"/>
      <c r="J55" s="376"/>
      <c r="K55" s="376"/>
      <c r="L55" s="376"/>
      <c r="M55" s="375"/>
      <c r="N55" s="375"/>
      <c r="O55" s="375"/>
      <c r="P55" s="375"/>
      <c r="Q55" s="375"/>
      <c r="R55" s="375"/>
      <c r="S55" s="375"/>
      <c r="T55" s="375"/>
      <c r="U55" s="375"/>
      <c r="V55" s="375"/>
      <c r="W55" s="375"/>
      <c r="X55" s="375"/>
    </row>
    <row r="56" spans="1:24" x14ac:dyDescent="0.3">
      <c r="A56" s="375"/>
      <c r="B56" s="376"/>
      <c r="C56" s="376"/>
      <c r="D56" s="376"/>
      <c r="E56" s="376"/>
      <c r="F56" s="376"/>
      <c r="G56" s="376"/>
      <c r="H56" s="376"/>
      <c r="I56" s="376"/>
      <c r="J56" s="376"/>
      <c r="K56" s="376"/>
      <c r="L56" s="376"/>
      <c r="M56" s="375"/>
      <c r="N56" s="375"/>
      <c r="O56" s="375"/>
      <c r="P56" s="375"/>
      <c r="Q56" s="375"/>
      <c r="R56" s="375"/>
      <c r="S56" s="375"/>
      <c r="T56" s="375"/>
      <c r="U56" s="375"/>
      <c r="V56" s="375"/>
      <c r="W56" s="375"/>
      <c r="X56" s="375"/>
    </row>
    <row r="57" spans="1:24" x14ac:dyDescent="0.3">
      <c r="A57" s="375"/>
      <c r="B57" s="376"/>
      <c r="C57" s="376"/>
      <c r="D57" s="376"/>
      <c r="E57" s="376"/>
      <c r="F57" s="376"/>
      <c r="G57" s="376"/>
      <c r="H57" s="376"/>
      <c r="I57" s="376"/>
      <c r="J57" s="376"/>
      <c r="K57" s="376"/>
      <c r="L57" s="376"/>
      <c r="M57" s="375"/>
      <c r="N57" s="375"/>
      <c r="O57" s="375"/>
      <c r="P57" s="375"/>
      <c r="Q57" s="375"/>
      <c r="R57" s="375"/>
      <c r="S57" s="375"/>
      <c r="T57" s="375"/>
      <c r="U57" s="375"/>
      <c r="V57" s="375"/>
      <c r="W57" s="375"/>
      <c r="X57" s="375"/>
    </row>
    <row r="58" spans="1:24" x14ac:dyDescent="0.3">
      <c r="A58" s="375"/>
      <c r="B58" s="376"/>
      <c r="C58" s="376"/>
      <c r="D58" s="376"/>
      <c r="E58" s="376"/>
      <c r="F58" s="376"/>
      <c r="G58" s="376"/>
      <c r="H58" s="376"/>
      <c r="I58" s="376"/>
      <c r="J58" s="376"/>
      <c r="K58" s="376"/>
      <c r="L58" s="376"/>
      <c r="M58" s="375"/>
      <c r="N58" s="375"/>
      <c r="O58" s="375"/>
      <c r="P58" s="375"/>
      <c r="Q58" s="375"/>
      <c r="R58" s="375"/>
      <c r="S58" s="375"/>
      <c r="T58" s="375"/>
      <c r="U58" s="375"/>
      <c r="V58" s="375"/>
      <c r="W58" s="375"/>
      <c r="X58" s="375"/>
    </row>
    <row r="59" spans="1:24" x14ac:dyDescent="0.3">
      <c r="A59" s="375"/>
      <c r="B59" s="376"/>
      <c r="C59" s="376"/>
      <c r="D59" s="376"/>
      <c r="E59" s="376"/>
      <c r="F59" s="376"/>
      <c r="G59" s="376"/>
      <c r="H59" s="376"/>
      <c r="I59" s="376"/>
      <c r="J59" s="376"/>
      <c r="K59" s="376"/>
      <c r="L59" s="376"/>
      <c r="M59" s="375"/>
      <c r="N59" s="375"/>
      <c r="O59" s="375"/>
      <c r="P59" s="375"/>
      <c r="Q59" s="375"/>
      <c r="R59" s="375"/>
      <c r="S59" s="375"/>
      <c r="T59" s="375"/>
      <c r="U59" s="375"/>
      <c r="V59" s="375"/>
      <c r="W59" s="375"/>
      <c r="X59" s="375"/>
    </row>
    <row r="60" spans="1:24" x14ac:dyDescent="0.3">
      <c r="A60" s="375"/>
      <c r="B60" s="376"/>
      <c r="C60" s="376"/>
      <c r="D60" s="376"/>
      <c r="E60" s="376"/>
      <c r="F60" s="376"/>
      <c r="G60" s="376"/>
      <c r="H60" s="376"/>
      <c r="I60" s="376"/>
      <c r="J60" s="376"/>
      <c r="K60" s="376"/>
      <c r="L60" s="376"/>
      <c r="M60" s="375"/>
      <c r="N60" s="375"/>
      <c r="O60" s="375"/>
      <c r="P60" s="375"/>
      <c r="Q60" s="375"/>
      <c r="R60" s="375"/>
      <c r="S60" s="375"/>
      <c r="T60" s="375"/>
      <c r="U60" s="375"/>
      <c r="V60" s="375"/>
      <c r="W60" s="375"/>
      <c r="X60" s="375"/>
    </row>
    <row r="61" spans="1:24" x14ac:dyDescent="0.3">
      <c r="A61" s="375"/>
      <c r="B61" s="376"/>
      <c r="C61" s="376"/>
      <c r="D61" s="376"/>
      <c r="E61" s="376"/>
      <c r="F61" s="376"/>
      <c r="G61" s="376"/>
      <c r="H61" s="376"/>
      <c r="I61" s="376"/>
      <c r="J61" s="376"/>
      <c r="K61" s="376"/>
      <c r="L61" s="376"/>
      <c r="M61" s="375"/>
      <c r="N61" s="375"/>
      <c r="O61" s="375"/>
      <c r="P61" s="375"/>
      <c r="Q61" s="375"/>
      <c r="R61" s="375"/>
      <c r="S61" s="375"/>
      <c r="T61" s="375"/>
      <c r="U61" s="375"/>
      <c r="V61" s="375"/>
      <c r="W61" s="375"/>
      <c r="X61" s="375"/>
    </row>
    <row r="62" spans="1:24" x14ac:dyDescent="0.3">
      <c r="A62" s="375"/>
      <c r="B62" s="376"/>
      <c r="C62" s="376"/>
      <c r="D62" s="376"/>
      <c r="E62" s="376"/>
      <c r="F62" s="376"/>
      <c r="G62" s="376"/>
      <c r="H62" s="376"/>
      <c r="I62" s="376"/>
      <c r="J62" s="376"/>
      <c r="K62" s="376"/>
      <c r="L62" s="376"/>
      <c r="M62" s="375"/>
      <c r="N62" s="375"/>
      <c r="O62" s="375"/>
      <c r="P62" s="375"/>
      <c r="Q62" s="375"/>
      <c r="R62" s="375"/>
      <c r="S62" s="375"/>
      <c r="T62" s="375"/>
      <c r="U62" s="375"/>
      <c r="V62" s="375"/>
      <c r="W62" s="375"/>
      <c r="X62" s="375"/>
    </row>
    <row r="63" spans="1:24" x14ac:dyDescent="0.3">
      <c r="A63" s="375"/>
      <c r="B63" s="376"/>
      <c r="C63" s="376"/>
      <c r="D63" s="376"/>
      <c r="E63" s="376"/>
      <c r="F63" s="376"/>
      <c r="G63" s="376"/>
      <c r="H63" s="376"/>
      <c r="I63" s="376"/>
      <c r="J63" s="376"/>
      <c r="K63" s="376"/>
      <c r="L63" s="376"/>
      <c r="M63" s="375"/>
      <c r="N63" s="375"/>
      <c r="O63" s="375"/>
      <c r="P63" s="375"/>
      <c r="Q63" s="375"/>
      <c r="R63" s="375"/>
      <c r="S63" s="375"/>
      <c r="T63" s="375"/>
      <c r="U63" s="375"/>
      <c r="V63" s="375"/>
      <c r="W63" s="375"/>
      <c r="X63" s="375"/>
    </row>
    <row r="64" spans="1:24" x14ac:dyDescent="0.3">
      <c r="A64" s="375"/>
      <c r="B64" s="376"/>
      <c r="C64" s="376"/>
      <c r="D64" s="376"/>
      <c r="E64" s="376"/>
      <c r="F64" s="376"/>
      <c r="G64" s="376"/>
      <c r="H64" s="376"/>
      <c r="I64" s="376"/>
      <c r="J64" s="376"/>
      <c r="K64" s="376"/>
      <c r="L64" s="376"/>
      <c r="M64" s="375"/>
      <c r="N64" s="375"/>
      <c r="O64" s="375"/>
      <c r="P64" s="375"/>
      <c r="Q64" s="375"/>
      <c r="R64" s="375"/>
      <c r="S64" s="375"/>
      <c r="T64" s="375"/>
      <c r="U64" s="375"/>
      <c r="V64" s="375"/>
      <c r="W64" s="375"/>
      <c r="X64" s="375"/>
    </row>
    <row r="65" spans="1:24" x14ac:dyDescent="0.3">
      <c r="A65" s="375"/>
      <c r="B65" s="376"/>
      <c r="C65" s="376"/>
      <c r="D65" s="376"/>
      <c r="E65" s="376"/>
      <c r="F65" s="376"/>
      <c r="G65" s="376"/>
      <c r="H65" s="376"/>
      <c r="I65" s="376"/>
      <c r="J65" s="376"/>
      <c r="K65" s="376"/>
      <c r="L65" s="376"/>
      <c r="M65" s="375"/>
      <c r="N65" s="375"/>
      <c r="O65" s="375"/>
      <c r="P65" s="375"/>
      <c r="Q65" s="375"/>
      <c r="R65" s="375"/>
      <c r="S65" s="375"/>
      <c r="T65" s="375"/>
      <c r="U65" s="375"/>
      <c r="V65" s="375"/>
      <c r="W65" s="375"/>
      <c r="X65" s="375"/>
    </row>
    <row r="66" spans="1:24" x14ac:dyDescent="0.3">
      <c r="A66" s="375"/>
      <c r="B66" s="376"/>
      <c r="C66" s="376"/>
      <c r="D66" s="376"/>
      <c r="E66" s="376"/>
      <c r="F66" s="376"/>
      <c r="G66" s="376"/>
      <c r="H66" s="376"/>
      <c r="I66" s="376"/>
      <c r="J66" s="376"/>
      <c r="K66" s="376"/>
      <c r="L66" s="376"/>
      <c r="M66" s="375"/>
      <c r="N66" s="375"/>
      <c r="O66" s="375"/>
      <c r="P66" s="375"/>
      <c r="Q66" s="375"/>
      <c r="R66" s="375"/>
      <c r="S66" s="375"/>
      <c r="T66" s="375"/>
      <c r="U66" s="375"/>
      <c r="V66" s="375"/>
      <c r="W66" s="375"/>
      <c r="X66" s="375"/>
    </row>
    <row r="67" spans="1:24" x14ac:dyDescent="0.3">
      <c r="A67" s="375"/>
      <c r="B67" s="376"/>
      <c r="C67" s="376"/>
      <c r="D67" s="376"/>
      <c r="E67" s="376"/>
      <c r="F67" s="376"/>
      <c r="G67" s="376"/>
      <c r="H67" s="376"/>
      <c r="I67" s="376"/>
      <c r="J67" s="376"/>
      <c r="K67" s="376"/>
      <c r="L67" s="376"/>
      <c r="M67" s="375"/>
      <c r="N67" s="375"/>
      <c r="O67" s="375"/>
      <c r="P67" s="375"/>
      <c r="Q67" s="375"/>
      <c r="R67" s="375"/>
      <c r="S67" s="375"/>
      <c r="T67" s="375"/>
      <c r="U67" s="375"/>
      <c r="V67" s="375"/>
      <c r="W67" s="375"/>
      <c r="X67" s="375"/>
    </row>
    <row r="68" spans="1:24" x14ac:dyDescent="0.3">
      <c r="A68" s="375"/>
      <c r="B68" s="376"/>
      <c r="C68" s="376"/>
      <c r="D68" s="376"/>
      <c r="E68" s="376"/>
      <c r="F68" s="376"/>
      <c r="G68" s="376"/>
      <c r="H68" s="376"/>
      <c r="I68" s="376"/>
      <c r="J68" s="376"/>
      <c r="K68" s="376"/>
      <c r="L68" s="376"/>
      <c r="M68" s="375"/>
      <c r="N68" s="375"/>
      <c r="O68" s="375"/>
      <c r="P68" s="375"/>
      <c r="Q68" s="375"/>
      <c r="R68" s="375"/>
      <c r="S68" s="375"/>
      <c r="T68" s="375"/>
      <c r="U68" s="375"/>
      <c r="V68" s="375"/>
      <c r="W68" s="375"/>
      <c r="X68" s="375"/>
    </row>
    <row r="69" spans="1:24" x14ac:dyDescent="0.3">
      <c r="A69" s="375"/>
      <c r="B69" s="376"/>
      <c r="C69" s="376"/>
      <c r="D69" s="376"/>
      <c r="E69" s="376"/>
      <c r="F69" s="376"/>
      <c r="G69" s="376"/>
      <c r="H69" s="376"/>
      <c r="I69" s="376"/>
      <c r="J69" s="376"/>
      <c r="K69" s="376"/>
      <c r="L69" s="376"/>
      <c r="M69" s="375"/>
      <c r="N69" s="375"/>
      <c r="O69" s="375"/>
      <c r="P69" s="375"/>
      <c r="Q69" s="375"/>
      <c r="R69" s="375"/>
      <c r="S69" s="375"/>
      <c r="T69" s="375"/>
      <c r="U69" s="375"/>
      <c r="V69" s="375"/>
      <c r="W69" s="375"/>
      <c r="X69" s="375"/>
    </row>
    <row r="70" spans="1:24" x14ac:dyDescent="0.3">
      <c r="A70" s="375"/>
      <c r="B70" s="376"/>
      <c r="C70" s="376"/>
      <c r="D70" s="376"/>
      <c r="E70" s="376"/>
      <c r="F70" s="376"/>
      <c r="G70" s="376"/>
      <c r="H70" s="376"/>
      <c r="I70" s="376"/>
      <c r="J70" s="376"/>
      <c r="K70" s="376"/>
      <c r="L70" s="376"/>
      <c r="M70" s="375"/>
      <c r="N70" s="375"/>
      <c r="O70" s="375"/>
      <c r="P70" s="375"/>
      <c r="Q70" s="375"/>
      <c r="R70" s="375"/>
      <c r="S70" s="375"/>
      <c r="T70" s="375"/>
      <c r="U70" s="375"/>
      <c r="V70" s="375"/>
      <c r="W70" s="375"/>
      <c r="X70" s="375"/>
    </row>
    <row r="71" spans="1:24" x14ac:dyDescent="0.3">
      <c r="A71" s="375"/>
      <c r="B71" s="376"/>
      <c r="C71" s="376"/>
      <c r="D71" s="376"/>
      <c r="E71" s="376"/>
      <c r="F71" s="376"/>
      <c r="G71" s="376"/>
      <c r="H71" s="376"/>
      <c r="I71" s="376"/>
      <c r="J71" s="376"/>
      <c r="K71" s="376"/>
      <c r="L71" s="376"/>
      <c r="M71" s="375"/>
      <c r="N71" s="375"/>
      <c r="O71" s="375"/>
      <c r="P71" s="375"/>
      <c r="Q71" s="375"/>
      <c r="R71" s="375"/>
      <c r="S71" s="375"/>
      <c r="T71" s="375"/>
      <c r="U71" s="375"/>
      <c r="V71" s="375"/>
      <c r="W71" s="375"/>
      <c r="X71" s="375"/>
    </row>
    <row r="72" spans="1:24" x14ac:dyDescent="0.3">
      <c r="A72" s="375"/>
      <c r="B72" s="376"/>
      <c r="C72" s="376"/>
      <c r="D72" s="376"/>
      <c r="E72" s="376"/>
      <c r="F72" s="376"/>
      <c r="G72" s="376"/>
      <c r="H72" s="376"/>
      <c r="I72" s="376"/>
      <c r="J72" s="376"/>
      <c r="K72" s="376"/>
      <c r="L72" s="376"/>
      <c r="M72" s="375"/>
      <c r="N72" s="375"/>
      <c r="O72" s="375"/>
      <c r="P72" s="375"/>
      <c r="Q72" s="375"/>
      <c r="R72" s="375"/>
      <c r="S72" s="375"/>
      <c r="T72" s="375"/>
      <c r="U72" s="375"/>
      <c r="V72" s="375"/>
      <c r="W72" s="375"/>
      <c r="X72" s="375"/>
    </row>
    <row r="73" spans="1:24" x14ac:dyDescent="0.3">
      <c r="A73" s="375"/>
      <c r="B73" s="376"/>
      <c r="C73" s="376"/>
      <c r="D73" s="376"/>
      <c r="E73" s="376"/>
      <c r="F73" s="376"/>
      <c r="G73" s="376"/>
      <c r="H73" s="376"/>
      <c r="I73" s="376"/>
      <c r="J73" s="376"/>
      <c r="K73" s="376"/>
      <c r="L73" s="376"/>
      <c r="M73" s="375"/>
      <c r="N73" s="375"/>
      <c r="O73" s="375"/>
      <c r="P73" s="375"/>
      <c r="Q73" s="375"/>
      <c r="R73" s="375"/>
      <c r="S73" s="375"/>
      <c r="T73" s="375"/>
      <c r="U73" s="375"/>
      <c r="V73" s="375"/>
      <c r="W73" s="375"/>
      <c r="X73" s="375"/>
    </row>
    <row r="74" spans="1:24" x14ac:dyDescent="0.3">
      <c r="A74" s="375"/>
      <c r="B74" s="376"/>
      <c r="C74" s="376"/>
      <c r="D74" s="376"/>
      <c r="E74" s="376"/>
      <c r="F74" s="376"/>
      <c r="G74" s="376"/>
      <c r="H74" s="376"/>
      <c r="I74" s="376"/>
      <c r="J74" s="376"/>
      <c r="K74" s="376"/>
      <c r="L74" s="376"/>
      <c r="M74" s="375"/>
      <c r="N74" s="375"/>
      <c r="O74" s="375"/>
      <c r="P74" s="375"/>
      <c r="Q74" s="375"/>
      <c r="R74" s="375"/>
      <c r="S74" s="375"/>
      <c r="T74" s="375"/>
      <c r="U74" s="375"/>
      <c r="V74" s="375"/>
      <c r="W74" s="375"/>
      <c r="X74" s="375"/>
    </row>
    <row r="75" spans="1:24" x14ac:dyDescent="0.3">
      <c r="A75" s="375"/>
      <c r="B75" s="376"/>
      <c r="C75" s="376"/>
      <c r="D75" s="376"/>
      <c r="E75" s="376"/>
      <c r="F75" s="376"/>
      <c r="G75" s="376"/>
      <c r="H75" s="376"/>
      <c r="I75" s="376"/>
      <c r="J75" s="376"/>
      <c r="K75" s="376"/>
      <c r="L75" s="376"/>
      <c r="M75" s="375"/>
      <c r="N75" s="375"/>
      <c r="O75" s="375"/>
      <c r="P75" s="375"/>
      <c r="Q75" s="375"/>
      <c r="R75" s="375"/>
      <c r="S75" s="375"/>
      <c r="T75" s="375"/>
      <c r="U75" s="375"/>
      <c r="V75" s="375"/>
      <c r="W75" s="375"/>
      <c r="X75" s="375"/>
    </row>
    <row r="76" spans="1:24" x14ac:dyDescent="0.3">
      <c r="A76" s="375"/>
      <c r="B76" s="376"/>
      <c r="C76" s="376"/>
      <c r="D76" s="376"/>
      <c r="E76" s="376"/>
      <c r="F76" s="376"/>
      <c r="G76" s="376"/>
      <c r="H76" s="376"/>
      <c r="I76" s="376"/>
      <c r="J76" s="376"/>
      <c r="K76" s="376"/>
      <c r="L76" s="376"/>
      <c r="M76" s="375"/>
      <c r="N76" s="375"/>
      <c r="O76" s="375"/>
      <c r="P76" s="375"/>
      <c r="Q76" s="375"/>
      <c r="R76" s="375"/>
      <c r="S76" s="375"/>
      <c r="T76" s="375"/>
      <c r="U76" s="375"/>
      <c r="V76" s="375"/>
      <c r="W76" s="375"/>
      <c r="X76" s="375"/>
    </row>
    <row r="77" spans="1:24" x14ac:dyDescent="0.3">
      <c r="A77" s="375"/>
      <c r="B77" s="376"/>
      <c r="C77" s="376"/>
      <c r="D77" s="376"/>
      <c r="E77" s="376"/>
      <c r="F77" s="376"/>
      <c r="G77" s="376"/>
      <c r="H77" s="376"/>
      <c r="I77" s="376"/>
      <c r="J77" s="376"/>
      <c r="K77" s="376"/>
      <c r="L77" s="376"/>
      <c r="M77" s="375"/>
      <c r="N77" s="375"/>
      <c r="O77" s="375"/>
      <c r="P77" s="375"/>
      <c r="Q77" s="375"/>
      <c r="R77" s="375"/>
      <c r="S77" s="375"/>
      <c r="T77" s="375"/>
      <c r="U77" s="375"/>
      <c r="V77" s="375"/>
      <c r="W77" s="375"/>
      <c r="X77" s="375"/>
    </row>
    <row r="78" spans="1:24" x14ac:dyDescent="0.3">
      <c r="A78" s="375"/>
      <c r="B78" s="376"/>
      <c r="C78" s="376"/>
      <c r="D78" s="376"/>
      <c r="E78" s="376"/>
      <c r="F78" s="376"/>
      <c r="G78" s="376"/>
      <c r="H78" s="376"/>
      <c r="I78" s="376"/>
      <c r="J78" s="376"/>
      <c r="K78" s="376"/>
      <c r="L78" s="376"/>
      <c r="M78" s="375"/>
      <c r="N78" s="375"/>
      <c r="O78" s="375"/>
      <c r="P78" s="375"/>
      <c r="Q78" s="375"/>
      <c r="R78" s="375"/>
      <c r="S78" s="375"/>
      <c r="T78" s="375"/>
      <c r="U78" s="375"/>
      <c r="V78" s="375"/>
      <c r="W78" s="375"/>
      <c r="X78" s="375"/>
    </row>
    <row r="79" spans="1:24" x14ac:dyDescent="0.3">
      <c r="A79" s="375"/>
      <c r="B79" s="376"/>
      <c r="C79" s="376"/>
      <c r="D79" s="376"/>
      <c r="E79" s="376"/>
      <c r="F79" s="376"/>
      <c r="G79" s="376"/>
      <c r="H79" s="376"/>
      <c r="I79" s="376"/>
      <c r="J79" s="376"/>
      <c r="K79" s="376"/>
      <c r="L79" s="376"/>
      <c r="M79" s="375"/>
      <c r="N79" s="375"/>
      <c r="O79" s="375"/>
      <c r="P79" s="375"/>
      <c r="Q79" s="375"/>
      <c r="R79" s="375"/>
      <c r="S79" s="375"/>
      <c r="T79" s="375"/>
      <c r="U79" s="375"/>
      <c r="V79" s="375"/>
      <c r="W79" s="375"/>
      <c r="X79" s="375"/>
    </row>
    <row r="80" spans="1:24" x14ac:dyDescent="0.3">
      <c r="A80" s="375"/>
      <c r="B80" s="376"/>
      <c r="C80" s="376"/>
      <c r="D80" s="376"/>
      <c r="E80" s="376"/>
      <c r="F80" s="376"/>
      <c r="G80" s="376"/>
      <c r="H80" s="376"/>
      <c r="I80" s="376"/>
      <c r="J80" s="376"/>
      <c r="K80" s="376"/>
      <c r="L80" s="376"/>
      <c r="M80" s="375"/>
      <c r="N80" s="375"/>
      <c r="O80" s="375"/>
      <c r="P80" s="375"/>
      <c r="Q80" s="375"/>
      <c r="R80" s="375"/>
      <c r="S80" s="375"/>
      <c r="T80" s="375"/>
      <c r="U80" s="375"/>
      <c r="V80" s="375"/>
      <c r="W80" s="375"/>
      <c r="X80" s="375"/>
    </row>
    <row r="81" spans="1:24" x14ac:dyDescent="0.3">
      <c r="A81" s="375"/>
      <c r="B81" s="376"/>
      <c r="C81" s="376"/>
      <c r="D81" s="376"/>
      <c r="E81" s="376"/>
      <c r="F81" s="376"/>
      <c r="G81" s="376"/>
      <c r="H81" s="376"/>
      <c r="I81" s="376"/>
      <c r="J81" s="376"/>
      <c r="K81" s="376"/>
      <c r="L81" s="376"/>
      <c r="M81" s="375"/>
      <c r="N81" s="375"/>
      <c r="O81" s="375"/>
      <c r="P81" s="375"/>
      <c r="Q81" s="375"/>
      <c r="R81" s="375"/>
      <c r="S81" s="375"/>
      <c r="T81" s="375"/>
      <c r="U81" s="375"/>
      <c r="V81" s="375"/>
      <c r="W81" s="375"/>
      <c r="X81" s="375"/>
    </row>
    <row r="82" spans="1:24" x14ac:dyDescent="0.3">
      <c r="A82" s="375"/>
      <c r="B82" s="376"/>
      <c r="C82" s="376"/>
      <c r="D82" s="376"/>
      <c r="E82" s="376"/>
      <c r="F82" s="376"/>
      <c r="G82" s="376"/>
      <c r="H82" s="376"/>
      <c r="I82" s="376"/>
      <c r="J82" s="376"/>
      <c r="K82" s="376"/>
      <c r="L82" s="376"/>
      <c r="M82" s="375"/>
      <c r="N82" s="375"/>
      <c r="O82" s="375"/>
      <c r="P82" s="375"/>
      <c r="Q82" s="375"/>
      <c r="R82" s="375"/>
      <c r="S82" s="375"/>
      <c r="T82" s="375"/>
      <c r="U82" s="375"/>
      <c r="V82" s="375"/>
      <c r="W82" s="375"/>
      <c r="X82" s="375"/>
    </row>
    <row r="83" spans="1:24" x14ac:dyDescent="0.3">
      <c r="A83" s="375"/>
      <c r="B83" s="376"/>
      <c r="C83" s="376"/>
      <c r="D83" s="376"/>
      <c r="E83" s="376"/>
      <c r="F83" s="376"/>
      <c r="G83" s="376"/>
      <c r="H83" s="376"/>
      <c r="I83" s="376"/>
      <c r="J83" s="376"/>
      <c r="K83" s="376"/>
      <c r="L83" s="376"/>
      <c r="M83" s="375"/>
      <c r="N83" s="375"/>
      <c r="O83" s="375"/>
      <c r="P83" s="375"/>
      <c r="Q83" s="375"/>
      <c r="R83" s="375"/>
      <c r="S83" s="375"/>
      <c r="T83" s="375"/>
      <c r="U83" s="375"/>
      <c r="V83" s="375"/>
      <c r="W83" s="375"/>
      <c r="X83" s="375"/>
    </row>
    <row r="84" spans="1:24" x14ac:dyDescent="0.3">
      <c r="A84" s="375"/>
      <c r="B84" s="376"/>
      <c r="C84" s="376"/>
      <c r="D84" s="376"/>
      <c r="E84" s="376"/>
      <c r="F84" s="376"/>
      <c r="G84" s="376"/>
      <c r="H84" s="376"/>
      <c r="I84" s="376"/>
      <c r="J84" s="376"/>
      <c r="K84" s="376"/>
      <c r="L84" s="376"/>
      <c r="M84" s="375"/>
      <c r="N84" s="375"/>
      <c r="O84" s="375"/>
      <c r="P84" s="375"/>
      <c r="Q84" s="375"/>
      <c r="R84" s="375"/>
      <c r="S84" s="375"/>
      <c r="T84" s="375"/>
      <c r="U84" s="375"/>
      <c r="V84" s="375"/>
      <c r="W84" s="375"/>
      <c r="X84" s="375"/>
    </row>
    <row r="85" spans="1:24" x14ac:dyDescent="0.3">
      <c r="A85" s="375"/>
      <c r="B85" s="376"/>
      <c r="C85" s="376"/>
      <c r="D85" s="376"/>
      <c r="E85" s="376"/>
      <c r="F85" s="376"/>
      <c r="G85" s="376"/>
      <c r="H85" s="376"/>
      <c r="I85" s="376"/>
      <c r="J85" s="376"/>
      <c r="K85" s="376"/>
      <c r="L85" s="376"/>
      <c r="M85" s="375"/>
      <c r="N85" s="375"/>
      <c r="O85" s="375"/>
      <c r="P85" s="375"/>
      <c r="Q85" s="375"/>
      <c r="R85" s="375"/>
      <c r="S85" s="375"/>
      <c r="T85" s="375"/>
      <c r="U85" s="375"/>
      <c r="V85" s="375"/>
      <c r="W85" s="375"/>
      <c r="X85" s="375"/>
    </row>
    <row r="86" spans="1:24" x14ac:dyDescent="0.3">
      <c r="A86" s="375"/>
      <c r="B86" s="376"/>
      <c r="C86" s="376"/>
      <c r="D86" s="376"/>
      <c r="E86" s="376"/>
      <c r="F86" s="376"/>
      <c r="G86" s="376"/>
      <c r="H86" s="376"/>
      <c r="I86" s="376"/>
      <c r="J86" s="376"/>
      <c r="K86" s="376"/>
      <c r="L86" s="376"/>
      <c r="M86" s="375"/>
      <c r="N86" s="375"/>
      <c r="O86" s="375"/>
      <c r="P86" s="375"/>
      <c r="Q86" s="375"/>
      <c r="R86" s="375"/>
      <c r="S86" s="375"/>
      <c r="T86" s="375"/>
      <c r="U86" s="375"/>
      <c r="V86" s="375"/>
      <c r="W86" s="375"/>
      <c r="X86" s="375"/>
    </row>
    <row r="87" spans="1:24" x14ac:dyDescent="0.3">
      <c r="A87" s="375"/>
      <c r="B87" s="376"/>
      <c r="C87" s="376"/>
      <c r="D87" s="376"/>
      <c r="E87" s="376"/>
      <c r="F87" s="376"/>
      <c r="G87" s="376"/>
      <c r="H87" s="376"/>
      <c r="I87" s="376"/>
      <c r="J87" s="376"/>
      <c r="K87" s="376"/>
      <c r="L87" s="376"/>
      <c r="M87" s="375"/>
      <c r="N87" s="375"/>
      <c r="O87" s="375"/>
      <c r="P87" s="375"/>
      <c r="Q87" s="375"/>
      <c r="R87" s="375"/>
      <c r="S87" s="375"/>
      <c r="T87" s="375"/>
      <c r="U87" s="375"/>
      <c r="V87" s="375"/>
      <c r="W87" s="375"/>
      <c r="X87" s="375"/>
    </row>
    <row r="88" spans="1:24" x14ac:dyDescent="0.3">
      <c r="A88" s="375"/>
      <c r="B88" s="376"/>
      <c r="C88" s="376"/>
      <c r="D88" s="376"/>
      <c r="E88" s="376"/>
      <c r="F88" s="376"/>
      <c r="G88" s="376"/>
      <c r="H88" s="376"/>
      <c r="I88" s="376"/>
      <c r="J88" s="376"/>
      <c r="K88" s="376"/>
      <c r="L88" s="376"/>
      <c r="M88" s="375"/>
      <c r="N88" s="375"/>
      <c r="O88" s="375"/>
      <c r="P88" s="375"/>
      <c r="Q88" s="375"/>
      <c r="R88" s="375"/>
      <c r="S88" s="375"/>
      <c r="T88" s="375"/>
      <c r="U88" s="375"/>
      <c r="V88" s="375"/>
      <c r="W88" s="375"/>
      <c r="X88" s="375"/>
    </row>
    <row r="89" spans="1:24" x14ac:dyDescent="0.3">
      <c r="A89" s="375"/>
      <c r="B89" s="376"/>
      <c r="C89" s="376"/>
      <c r="D89" s="376"/>
      <c r="E89" s="376"/>
      <c r="F89" s="376"/>
      <c r="G89" s="376"/>
      <c r="H89" s="376"/>
      <c r="I89" s="376"/>
      <c r="J89" s="376"/>
      <c r="K89" s="376"/>
      <c r="L89" s="376"/>
      <c r="M89" s="375"/>
      <c r="N89" s="375"/>
      <c r="O89" s="375"/>
      <c r="P89" s="375"/>
      <c r="Q89" s="375"/>
      <c r="R89" s="375"/>
      <c r="S89" s="375"/>
      <c r="T89" s="375"/>
      <c r="U89" s="375"/>
      <c r="V89" s="375"/>
      <c r="W89" s="375"/>
      <c r="X89" s="375"/>
    </row>
    <row r="90" spans="1:24" x14ac:dyDescent="0.3">
      <c r="A90" s="375"/>
      <c r="B90" s="376"/>
      <c r="C90" s="376"/>
      <c r="D90" s="376"/>
      <c r="E90" s="376"/>
      <c r="F90" s="376"/>
      <c r="G90" s="376"/>
      <c r="H90" s="376"/>
      <c r="I90" s="376"/>
      <c r="J90" s="376"/>
      <c r="K90" s="376"/>
      <c r="L90" s="376"/>
      <c r="M90" s="375"/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</row>
    <row r="91" spans="1:24" x14ac:dyDescent="0.3">
      <c r="A91" s="375"/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5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</row>
    <row r="92" spans="1:24" x14ac:dyDescent="0.3">
      <c r="A92" s="375"/>
      <c r="B92" s="376"/>
      <c r="C92" s="376"/>
      <c r="D92" s="376"/>
      <c r="E92" s="376"/>
      <c r="F92" s="376"/>
      <c r="G92" s="376"/>
      <c r="H92" s="376"/>
      <c r="I92" s="376"/>
      <c r="J92" s="376"/>
      <c r="K92" s="376"/>
      <c r="L92" s="376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5"/>
    </row>
    <row r="93" spans="1:24" x14ac:dyDescent="0.3">
      <c r="A93" s="375"/>
      <c r="B93" s="376"/>
      <c r="C93" s="376"/>
      <c r="D93" s="376"/>
      <c r="E93" s="376"/>
      <c r="F93" s="376"/>
      <c r="G93" s="376"/>
      <c r="H93" s="376"/>
      <c r="I93" s="376"/>
      <c r="J93" s="376"/>
      <c r="K93" s="376"/>
      <c r="L93" s="376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X93" s="375"/>
    </row>
    <row r="94" spans="1:24" x14ac:dyDescent="0.3">
      <c r="A94" s="375"/>
      <c r="B94" s="376"/>
      <c r="C94" s="376"/>
      <c r="D94" s="376"/>
      <c r="E94" s="376"/>
      <c r="F94" s="376"/>
      <c r="G94" s="376"/>
      <c r="H94" s="376"/>
      <c r="I94" s="376"/>
      <c r="J94" s="376"/>
      <c r="K94" s="376"/>
      <c r="L94" s="376"/>
      <c r="M94" s="375"/>
      <c r="N94" s="375"/>
      <c r="O94" s="375"/>
      <c r="P94" s="375"/>
      <c r="Q94" s="375"/>
      <c r="R94" s="375"/>
      <c r="S94" s="375"/>
      <c r="T94" s="375"/>
      <c r="U94" s="375"/>
      <c r="V94" s="375"/>
      <c r="W94" s="375"/>
      <c r="X94" s="375"/>
    </row>
    <row r="95" spans="1:24" x14ac:dyDescent="0.3">
      <c r="A95" s="375"/>
      <c r="B95" s="376"/>
      <c r="C95" s="376"/>
      <c r="D95" s="376"/>
      <c r="E95" s="376"/>
      <c r="F95" s="376"/>
      <c r="G95" s="376"/>
      <c r="H95" s="376"/>
      <c r="I95" s="376"/>
      <c r="J95" s="376"/>
      <c r="K95" s="376"/>
      <c r="L95" s="376"/>
      <c r="M95" s="375"/>
      <c r="N95" s="375"/>
      <c r="O95" s="375"/>
      <c r="P95" s="375"/>
      <c r="Q95" s="375"/>
      <c r="R95" s="375"/>
      <c r="S95" s="375"/>
      <c r="T95" s="375"/>
      <c r="U95" s="375"/>
      <c r="V95" s="375"/>
      <c r="W95" s="375"/>
      <c r="X95" s="375"/>
    </row>
    <row r="96" spans="1:24" x14ac:dyDescent="0.3">
      <c r="A96" s="375"/>
      <c r="B96" s="376"/>
      <c r="C96" s="376"/>
      <c r="D96" s="376"/>
      <c r="E96" s="376"/>
      <c r="F96" s="376"/>
      <c r="G96" s="376"/>
      <c r="H96" s="376"/>
      <c r="I96" s="376"/>
      <c r="J96" s="376"/>
      <c r="K96" s="376"/>
      <c r="L96" s="376"/>
      <c r="M96" s="375"/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X96" s="375"/>
    </row>
    <row r="97" spans="1:24" x14ac:dyDescent="0.3">
      <c r="A97" s="375"/>
      <c r="B97" s="376"/>
      <c r="C97" s="376"/>
      <c r="D97" s="376"/>
      <c r="E97" s="376"/>
      <c r="F97" s="376"/>
      <c r="G97" s="376"/>
      <c r="H97" s="376"/>
      <c r="I97" s="376"/>
      <c r="J97" s="376"/>
      <c r="K97" s="376"/>
      <c r="L97" s="376"/>
      <c r="M97" s="375"/>
      <c r="N97" s="375"/>
      <c r="O97" s="375"/>
      <c r="P97" s="375"/>
      <c r="Q97" s="375"/>
      <c r="R97" s="375"/>
      <c r="S97" s="375"/>
      <c r="T97" s="375"/>
      <c r="U97" s="375"/>
      <c r="V97" s="375"/>
      <c r="W97" s="375"/>
      <c r="X97" s="375"/>
    </row>
    <row r="98" spans="1:24" x14ac:dyDescent="0.3">
      <c r="A98" s="375"/>
      <c r="B98" s="376"/>
      <c r="C98" s="376"/>
      <c r="D98" s="376"/>
      <c r="E98" s="376"/>
      <c r="F98" s="376"/>
      <c r="G98" s="376"/>
      <c r="H98" s="376"/>
      <c r="I98" s="376"/>
      <c r="J98" s="376"/>
      <c r="K98" s="376"/>
      <c r="L98" s="376"/>
      <c r="M98" s="375"/>
      <c r="N98" s="375"/>
      <c r="O98" s="375"/>
      <c r="P98" s="375"/>
      <c r="Q98" s="375"/>
      <c r="R98" s="375"/>
      <c r="S98" s="375"/>
      <c r="T98" s="375"/>
      <c r="U98" s="375"/>
      <c r="V98" s="375"/>
      <c r="W98" s="375"/>
      <c r="X98" s="375"/>
    </row>
    <row r="99" spans="1:24" x14ac:dyDescent="0.3">
      <c r="A99" s="375"/>
      <c r="B99" s="376"/>
      <c r="C99" s="376"/>
      <c r="D99" s="376"/>
      <c r="E99" s="376"/>
      <c r="F99" s="376"/>
      <c r="G99" s="376"/>
      <c r="H99" s="376"/>
      <c r="I99" s="376"/>
      <c r="J99" s="376"/>
      <c r="K99" s="376"/>
      <c r="L99" s="376"/>
      <c r="M99" s="375"/>
      <c r="N99" s="375"/>
      <c r="O99" s="375"/>
      <c r="P99" s="375"/>
      <c r="Q99" s="375"/>
      <c r="R99" s="375"/>
      <c r="S99" s="375"/>
      <c r="T99" s="375"/>
      <c r="U99" s="375"/>
      <c r="V99" s="375"/>
      <c r="W99" s="375"/>
      <c r="X99" s="375"/>
    </row>
    <row r="100" spans="1:24" x14ac:dyDescent="0.3">
      <c r="A100" s="375"/>
      <c r="B100" s="376"/>
      <c r="C100" s="376"/>
      <c r="D100" s="376"/>
      <c r="E100" s="376"/>
      <c r="F100" s="376"/>
      <c r="G100" s="376"/>
      <c r="H100" s="376"/>
      <c r="I100" s="376"/>
      <c r="J100" s="376"/>
      <c r="K100" s="376"/>
      <c r="L100" s="376"/>
      <c r="M100" s="375"/>
      <c r="N100" s="375"/>
      <c r="O100" s="375"/>
      <c r="P100" s="375"/>
      <c r="Q100" s="375"/>
      <c r="R100" s="375"/>
      <c r="S100" s="375"/>
      <c r="T100" s="375"/>
      <c r="U100" s="375"/>
      <c r="V100" s="375"/>
      <c r="W100" s="375"/>
      <c r="X100" s="375"/>
    </row>
    <row r="101" spans="1:24" x14ac:dyDescent="0.3">
      <c r="A101" s="375"/>
      <c r="B101" s="376"/>
      <c r="C101" s="376"/>
      <c r="D101" s="376"/>
      <c r="E101" s="376"/>
      <c r="F101" s="376"/>
      <c r="G101" s="376"/>
      <c r="H101" s="376"/>
      <c r="I101" s="376"/>
      <c r="J101" s="376"/>
      <c r="K101" s="376"/>
      <c r="L101" s="376"/>
      <c r="M101" s="375"/>
      <c r="N101" s="375"/>
      <c r="O101" s="375"/>
      <c r="P101" s="375"/>
      <c r="Q101" s="375"/>
      <c r="R101" s="375"/>
      <c r="S101" s="375"/>
      <c r="T101" s="375"/>
      <c r="U101" s="375"/>
      <c r="V101" s="375"/>
      <c r="W101" s="375"/>
      <c r="X101" s="375"/>
    </row>
    <row r="102" spans="1:24" x14ac:dyDescent="0.3">
      <c r="A102" s="375"/>
      <c r="B102" s="376"/>
      <c r="C102" s="376"/>
      <c r="D102" s="376"/>
      <c r="E102" s="376"/>
      <c r="F102" s="376"/>
      <c r="G102" s="376"/>
      <c r="H102" s="376"/>
      <c r="I102" s="376"/>
      <c r="J102" s="376"/>
      <c r="K102" s="376"/>
      <c r="L102" s="376"/>
      <c r="M102" s="375"/>
      <c r="N102" s="375"/>
      <c r="O102" s="375"/>
      <c r="P102" s="375"/>
      <c r="Q102" s="375"/>
      <c r="R102" s="375"/>
      <c r="S102" s="375"/>
      <c r="T102" s="375"/>
      <c r="U102" s="375"/>
      <c r="V102" s="375"/>
      <c r="W102" s="375"/>
      <c r="X102" s="375"/>
    </row>
    <row r="103" spans="1:24" x14ac:dyDescent="0.3">
      <c r="A103" s="375"/>
      <c r="B103" s="376"/>
      <c r="C103" s="376"/>
      <c r="D103" s="376"/>
      <c r="E103" s="376"/>
      <c r="F103" s="376"/>
      <c r="G103" s="376"/>
      <c r="H103" s="376"/>
      <c r="I103" s="376"/>
      <c r="J103" s="376"/>
      <c r="K103" s="376"/>
      <c r="L103" s="376"/>
      <c r="M103" s="375"/>
      <c r="N103" s="375"/>
      <c r="O103" s="375"/>
      <c r="P103" s="375"/>
      <c r="Q103" s="375"/>
      <c r="R103" s="375"/>
      <c r="S103" s="375"/>
      <c r="T103" s="375"/>
      <c r="U103" s="375"/>
      <c r="V103" s="375"/>
      <c r="W103" s="375"/>
      <c r="X103" s="375"/>
    </row>
    <row r="104" spans="1:24" x14ac:dyDescent="0.3">
      <c r="A104" s="375"/>
      <c r="B104" s="376"/>
      <c r="C104" s="376"/>
      <c r="D104" s="376"/>
      <c r="E104" s="376"/>
      <c r="F104" s="376"/>
      <c r="G104" s="376"/>
      <c r="H104" s="376"/>
      <c r="I104" s="376"/>
      <c r="J104" s="376"/>
      <c r="K104" s="376"/>
      <c r="L104" s="376"/>
      <c r="M104" s="375"/>
      <c r="N104" s="375"/>
      <c r="O104" s="375"/>
      <c r="P104" s="375"/>
      <c r="Q104" s="375"/>
      <c r="R104" s="375"/>
      <c r="S104" s="375"/>
      <c r="T104" s="375"/>
      <c r="U104" s="375"/>
      <c r="V104" s="375"/>
      <c r="W104" s="375"/>
      <c r="X104" s="375"/>
    </row>
    <row r="105" spans="1:24" x14ac:dyDescent="0.3">
      <c r="A105" s="375"/>
      <c r="B105" s="376"/>
      <c r="C105" s="376"/>
      <c r="D105" s="376"/>
      <c r="E105" s="376"/>
      <c r="F105" s="376"/>
      <c r="G105" s="376"/>
      <c r="H105" s="376"/>
      <c r="I105" s="376"/>
      <c r="J105" s="376"/>
      <c r="K105" s="376"/>
      <c r="L105" s="376"/>
      <c r="M105" s="375"/>
      <c r="N105" s="375"/>
      <c r="O105" s="375"/>
      <c r="P105" s="375"/>
      <c r="Q105" s="375"/>
      <c r="R105" s="375"/>
      <c r="S105" s="375"/>
      <c r="T105" s="375"/>
      <c r="U105" s="375"/>
      <c r="V105" s="375"/>
      <c r="W105" s="375"/>
      <c r="X105" s="375"/>
    </row>
    <row r="106" spans="1:24" x14ac:dyDescent="0.3">
      <c r="A106" s="375"/>
      <c r="B106" s="376"/>
      <c r="C106" s="376"/>
      <c r="D106" s="376"/>
      <c r="E106" s="376"/>
      <c r="F106" s="376"/>
      <c r="G106" s="376"/>
      <c r="H106" s="376"/>
      <c r="I106" s="376"/>
      <c r="J106" s="376"/>
      <c r="K106" s="376"/>
      <c r="L106" s="376"/>
      <c r="M106" s="375"/>
      <c r="N106" s="375"/>
      <c r="O106" s="375"/>
      <c r="P106" s="375"/>
      <c r="Q106" s="375"/>
      <c r="R106" s="375"/>
      <c r="S106" s="375"/>
      <c r="T106" s="375"/>
      <c r="U106" s="375"/>
      <c r="V106" s="375"/>
      <c r="W106" s="375"/>
      <c r="X106" s="375"/>
    </row>
    <row r="107" spans="1:24" x14ac:dyDescent="0.3">
      <c r="A107" s="375"/>
      <c r="B107" s="376"/>
      <c r="C107" s="376"/>
      <c r="D107" s="376"/>
      <c r="E107" s="376"/>
      <c r="F107" s="376"/>
      <c r="G107" s="376"/>
      <c r="H107" s="376"/>
      <c r="I107" s="376"/>
      <c r="J107" s="376"/>
      <c r="K107" s="376"/>
      <c r="L107" s="376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</row>
    <row r="108" spans="1:24" x14ac:dyDescent="0.3">
      <c r="A108" s="375"/>
      <c r="B108" s="376"/>
      <c r="C108" s="376"/>
      <c r="D108" s="376"/>
      <c r="E108" s="376"/>
      <c r="F108" s="376"/>
      <c r="G108" s="376"/>
      <c r="H108" s="376"/>
      <c r="I108" s="376"/>
      <c r="J108" s="376"/>
      <c r="K108" s="376"/>
      <c r="L108" s="376"/>
      <c r="M108" s="375"/>
      <c r="N108" s="375"/>
      <c r="O108" s="375"/>
      <c r="P108" s="375"/>
      <c r="Q108" s="375"/>
      <c r="R108" s="375"/>
      <c r="S108" s="375"/>
      <c r="T108" s="375"/>
      <c r="U108" s="375"/>
      <c r="V108" s="375"/>
      <c r="W108" s="375"/>
      <c r="X108" s="375"/>
    </row>
    <row r="109" spans="1:24" x14ac:dyDescent="0.3">
      <c r="A109" s="375"/>
      <c r="B109" s="376"/>
      <c r="C109" s="376"/>
      <c r="D109" s="376"/>
      <c r="E109" s="376"/>
      <c r="F109" s="376"/>
      <c r="G109" s="376"/>
      <c r="H109" s="376"/>
      <c r="I109" s="376"/>
      <c r="J109" s="376"/>
      <c r="K109" s="376"/>
      <c r="L109" s="376"/>
      <c r="M109" s="375"/>
      <c r="N109" s="375"/>
      <c r="O109" s="375"/>
      <c r="P109" s="375"/>
      <c r="Q109" s="375"/>
      <c r="R109" s="375"/>
      <c r="S109" s="375"/>
      <c r="T109" s="375"/>
      <c r="U109" s="375"/>
      <c r="V109" s="375"/>
      <c r="W109" s="375"/>
      <c r="X109" s="375"/>
    </row>
    <row r="110" spans="1:24" x14ac:dyDescent="0.3">
      <c r="A110" s="375"/>
      <c r="B110" s="376"/>
      <c r="C110" s="376"/>
      <c r="D110" s="376"/>
      <c r="E110" s="376"/>
      <c r="F110" s="376"/>
      <c r="G110" s="376"/>
      <c r="H110" s="376"/>
      <c r="I110" s="376"/>
      <c r="J110" s="376"/>
      <c r="K110" s="376"/>
      <c r="L110" s="376"/>
      <c r="M110" s="375"/>
      <c r="N110" s="375"/>
      <c r="O110" s="375"/>
      <c r="P110" s="375"/>
      <c r="Q110" s="375"/>
      <c r="R110" s="375"/>
      <c r="S110" s="375"/>
      <c r="T110" s="375"/>
      <c r="U110" s="375"/>
      <c r="V110" s="375"/>
      <c r="W110" s="375"/>
      <c r="X110" s="375"/>
    </row>
    <row r="111" spans="1:24" x14ac:dyDescent="0.3">
      <c r="A111" s="375"/>
      <c r="B111" s="376"/>
      <c r="C111" s="376"/>
      <c r="D111" s="376"/>
      <c r="E111" s="376"/>
      <c r="F111" s="376"/>
      <c r="G111" s="376"/>
      <c r="H111" s="376"/>
      <c r="I111" s="376"/>
      <c r="J111" s="376"/>
      <c r="K111" s="376"/>
      <c r="L111" s="376"/>
      <c r="M111" s="375"/>
      <c r="N111" s="375"/>
      <c r="O111" s="375"/>
      <c r="P111" s="375"/>
      <c r="Q111" s="375"/>
      <c r="R111" s="375"/>
      <c r="S111" s="375"/>
      <c r="T111" s="375"/>
      <c r="U111" s="375"/>
      <c r="V111" s="375"/>
      <c r="W111" s="375"/>
      <c r="X111" s="375"/>
    </row>
    <row r="112" spans="1:24" x14ac:dyDescent="0.3">
      <c r="A112" s="375"/>
      <c r="B112" s="376"/>
      <c r="C112" s="376"/>
      <c r="D112" s="376"/>
      <c r="E112" s="376"/>
      <c r="F112" s="376"/>
      <c r="G112" s="376"/>
      <c r="H112" s="376"/>
      <c r="I112" s="376"/>
      <c r="J112" s="376"/>
      <c r="K112" s="376"/>
      <c r="L112" s="376"/>
      <c r="M112" s="375"/>
      <c r="N112" s="375"/>
      <c r="O112" s="375"/>
      <c r="P112" s="375"/>
      <c r="Q112" s="375"/>
      <c r="R112" s="375"/>
      <c r="S112" s="375"/>
      <c r="T112" s="375"/>
      <c r="U112" s="375"/>
      <c r="V112" s="375"/>
      <c r="W112" s="375"/>
      <c r="X112" s="375"/>
    </row>
    <row r="113" spans="1:24" x14ac:dyDescent="0.3">
      <c r="A113" s="375"/>
      <c r="B113" s="376"/>
      <c r="C113" s="376"/>
      <c r="D113" s="376"/>
      <c r="E113" s="376"/>
      <c r="F113" s="376"/>
      <c r="G113" s="376"/>
      <c r="H113" s="376"/>
      <c r="I113" s="376"/>
      <c r="J113" s="376"/>
      <c r="K113" s="376"/>
      <c r="L113" s="376"/>
      <c r="M113" s="375"/>
      <c r="N113" s="375"/>
      <c r="O113" s="375"/>
      <c r="P113" s="375"/>
      <c r="Q113" s="375"/>
      <c r="R113" s="375"/>
      <c r="S113" s="375"/>
      <c r="T113" s="375"/>
      <c r="U113" s="375"/>
      <c r="V113" s="375"/>
      <c r="W113" s="375"/>
      <c r="X113" s="375"/>
    </row>
    <row r="114" spans="1:24" x14ac:dyDescent="0.3">
      <c r="A114" s="375"/>
      <c r="B114" s="376"/>
      <c r="C114" s="376"/>
      <c r="D114" s="376"/>
      <c r="E114" s="376"/>
      <c r="F114" s="376"/>
      <c r="G114" s="376"/>
      <c r="H114" s="376"/>
      <c r="I114" s="376"/>
      <c r="J114" s="376"/>
      <c r="K114" s="376"/>
      <c r="L114" s="376"/>
      <c r="M114" s="375"/>
      <c r="N114" s="375"/>
      <c r="O114" s="375"/>
      <c r="P114" s="375"/>
      <c r="Q114" s="375"/>
      <c r="R114" s="375"/>
      <c r="S114" s="375"/>
      <c r="T114" s="375"/>
      <c r="U114" s="375"/>
      <c r="V114" s="375"/>
      <c r="W114" s="375"/>
      <c r="X114" s="375"/>
    </row>
    <row r="115" spans="1:24" x14ac:dyDescent="0.3">
      <c r="A115" s="375"/>
      <c r="B115" s="376"/>
      <c r="C115" s="376"/>
      <c r="D115" s="376"/>
      <c r="E115" s="376"/>
      <c r="F115" s="376"/>
      <c r="G115" s="376"/>
      <c r="H115" s="376"/>
      <c r="I115" s="376"/>
      <c r="J115" s="376"/>
      <c r="K115" s="376"/>
      <c r="L115" s="376"/>
      <c r="M115" s="375"/>
      <c r="N115" s="375"/>
      <c r="O115" s="375"/>
      <c r="P115" s="375"/>
      <c r="Q115" s="375"/>
      <c r="R115" s="375"/>
      <c r="S115" s="375"/>
      <c r="T115" s="375"/>
      <c r="U115" s="375"/>
      <c r="V115" s="375"/>
      <c r="W115" s="375"/>
      <c r="X115" s="375"/>
    </row>
    <row r="116" spans="1:24" x14ac:dyDescent="0.3">
      <c r="A116" s="375"/>
      <c r="B116" s="376"/>
      <c r="C116" s="376"/>
      <c r="D116" s="376"/>
      <c r="E116" s="376"/>
      <c r="F116" s="376"/>
      <c r="G116" s="376"/>
      <c r="H116" s="376"/>
      <c r="I116" s="376"/>
      <c r="J116" s="376"/>
      <c r="K116" s="376"/>
      <c r="L116" s="376"/>
      <c r="M116" s="375"/>
      <c r="N116" s="375"/>
      <c r="O116" s="375"/>
      <c r="P116" s="375"/>
      <c r="Q116" s="375"/>
      <c r="R116" s="375"/>
      <c r="S116" s="375"/>
      <c r="T116" s="375"/>
      <c r="U116" s="375"/>
      <c r="V116" s="375"/>
      <c r="W116" s="375"/>
      <c r="X116" s="375"/>
    </row>
    <row r="117" spans="1:24" x14ac:dyDescent="0.3">
      <c r="A117" s="375"/>
      <c r="B117" s="376"/>
      <c r="C117" s="376"/>
      <c r="D117" s="376"/>
      <c r="E117" s="376"/>
      <c r="F117" s="376"/>
      <c r="G117" s="376"/>
      <c r="H117" s="376"/>
      <c r="I117" s="376"/>
      <c r="J117" s="376"/>
      <c r="K117" s="376"/>
      <c r="L117" s="376"/>
      <c r="M117" s="375"/>
      <c r="N117" s="375"/>
      <c r="O117" s="375"/>
      <c r="P117" s="375"/>
      <c r="Q117" s="375"/>
      <c r="R117" s="375"/>
      <c r="S117" s="375"/>
      <c r="T117" s="375"/>
      <c r="U117" s="375"/>
      <c r="V117" s="375"/>
      <c r="W117" s="375"/>
      <c r="X117" s="375"/>
    </row>
    <row r="118" spans="1:24" x14ac:dyDescent="0.3">
      <c r="A118" s="375"/>
      <c r="B118" s="376"/>
      <c r="C118" s="376"/>
      <c r="D118" s="376"/>
      <c r="E118" s="376"/>
      <c r="F118" s="376"/>
      <c r="G118" s="376"/>
      <c r="H118" s="376"/>
      <c r="I118" s="376"/>
      <c r="J118" s="376"/>
      <c r="K118" s="376"/>
      <c r="L118" s="376"/>
      <c r="M118" s="375"/>
      <c r="N118" s="375"/>
      <c r="O118" s="375"/>
      <c r="P118" s="375"/>
      <c r="Q118" s="375"/>
      <c r="R118" s="375"/>
      <c r="S118" s="375"/>
      <c r="T118" s="375"/>
      <c r="U118" s="375"/>
      <c r="V118" s="375"/>
      <c r="W118" s="375"/>
      <c r="X118" s="375"/>
    </row>
    <row r="119" spans="1:24" x14ac:dyDescent="0.3">
      <c r="A119" s="375"/>
      <c r="B119" s="376"/>
      <c r="C119" s="376"/>
      <c r="D119" s="376"/>
      <c r="E119" s="376"/>
      <c r="F119" s="376"/>
      <c r="G119" s="376"/>
      <c r="H119" s="376"/>
      <c r="I119" s="376"/>
      <c r="J119" s="376"/>
      <c r="K119" s="376"/>
      <c r="L119" s="376"/>
      <c r="M119" s="375"/>
      <c r="N119" s="375"/>
      <c r="O119" s="375"/>
      <c r="P119" s="375"/>
      <c r="Q119" s="375"/>
      <c r="R119" s="375"/>
      <c r="S119" s="375"/>
      <c r="T119" s="375"/>
      <c r="U119" s="375"/>
      <c r="V119" s="375"/>
      <c r="W119" s="375"/>
      <c r="X119" s="375"/>
    </row>
    <row r="120" spans="1:24" x14ac:dyDescent="0.3">
      <c r="A120" s="375"/>
      <c r="B120" s="376"/>
      <c r="C120" s="376"/>
      <c r="D120" s="376"/>
      <c r="E120" s="376"/>
      <c r="F120" s="376"/>
      <c r="G120" s="376"/>
      <c r="H120" s="376"/>
      <c r="I120" s="376"/>
      <c r="J120" s="376"/>
      <c r="K120" s="376"/>
      <c r="L120" s="376"/>
      <c r="M120" s="375"/>
      <c r="N120" s="375"/>
      <c r="O120" s="375"/>
      <c r="P120" s="375"/>
      <c r="Q120" s="375"/>
      <c r="R120" s="375"/>
      <c r="S120" s="375"/>
      <c r="T120" s="375"/>
      <c r="U120" s="375"/>
      <c r="V120" s="375"/>
      <c r="W120" s="375"/>
      <c r="X120" s="375"/>
    </row>
    <row r="121" spans="1:24" x14ac:dyDescent="0.3">
      <c r="A121" s="375"/>
      <c r="B121" s="376"/>
      <c r="C121" s="376"/>
      <c r="D121" s="376"/>
      <c r="E121" s="376"/>
      <c r="F121" s="376"/>
      <c r="G121" s="376"/>
      <c r="H121" s="376"/>
      <c r="I121" s="376"/>
      <c r="J121" s="376"/>
      <c r="K121" s="376"/>
      <c r="L121" s="376"/>
      <c r="M121" s="375"/>
      <c r="N121" s="375"/>
      <c r="O121" s="375"/>
      <c r="P121" s="375"/>
      <c r="Q121" s="375"/>
      <c r="R121" s="375"/>
      <c r="S121" s="375"/>
      <c r="T121" s="375"/>
      <c r="U121" s="375"/>
      <c r="V121" s="375"/>
      <c r="W121" s="375"/>
      <c r="X121" s="375"/>
    </row>
    <row r="122" spans="1:24" x14ac:dyDescent="0.3">
      <c r="A122" s="375"/>
      <c r="B122" s="376"/>
      <c r="C122" s="376"/>
      <c r="D122" s="376"/>
      <c r="E122" s="376"/>
      <c r="F122" s="376"/>
      <c r="G122" s="376"/>
      <c r="H122" s="376"/>
      <c r="I122" s="376"/>
      <c r="J122" s="376"/>
      <c r="K122" s="376"/>
      <c r="L122" s="376"/>
      <c r="M122" s="375"/>
      <c r="N122" s="375"/>
      <c r="O122" s="375"/>
      <c r="P122" s="375"/>
      <c r="Q122" s="375"/>
      <c r="R122" s="375"/>
      <c r="S122" s="375"/>
      <c r="T122" s="375"/>
      <c r="U122" s="375"/>
      <c r="V122" s="375"/>
      <c r="W122" s="375"/>
      <c r="X122" s="375"/>
    </row>
    <row r="123" spans="1:24" x14ac:dyDescent="0.3">
      <c r="A123" s="375"/>
      <c r="B123" s="376"/>
      <c r="C123" s="376"/>
      <c r="D123" s="376"/>
      <c r="E123" s="376"/>
      <c r="F123" s="376"/>
      <c r="G123" s="376"/>
      <c r="H123" s="376"/>
      <c r="I123" s="376"/>
      <c r="J123" s="376"/>
      <c r="K123" s="376"/>
      <c r="L123" s="376"/>
      <c r="M123" s="375"/>
      <c r="N123" s="375"/>
      <c r="O123" s="375"/>
      <c r="P123" s="375"/>
      <c r="Q123" s="375"/>
      <c r="R123" s="375"/>
      <c r="S123" s="375"/>
      <c r="T123" s="375"/>
      <c r="U123" s="375"/>
      <c r="V123" s="375"/>
      <c r="W123" s="375"/>
      <c r="X123" s="375"/>
    </row>
    <row r="124" spans="1:24" x14ac:dyDescent="0.3">
      <c r="A124" s="375"/>
      <c r="B124" s="376"/>
      <c r="C124" s="376"/>
      <c r="D124" s="376"/>
      <c r="E124" s="376"/>
      <c r="F124" s="376"/>
      <c r="G124" s="376"/>
      <c r="H124" s="376"/>
      <c r="I124" s="376"/>
      <c r="J124" s="376"/>
      <c r="K124" s="376"/>
      <c r="L124" s="376"/>
      <c r="M124" s="375"/>
      <c r="N124" s="375"/>
      <c r="O124" s="375"/>
      <c r="P124" s="375"/>
      <c r="Q124" s="375"/>
      <c r="R124" s="375"/>
      <c r="S124" s="375"/>
      <c r="T124" s="375"/>
      <c r="U124" s="375"/>
      <c r="V124" s="375"/>
      <c r="W124" s="375"/>
      <c r="X124" s="375"/>
    </row>
    <row r="125" spans="1:24" x14ac:dyDescent="0.3">
      <c r="A125" s="375"/>
      <c r="B125" s="376"/>
      <c r="C125" s="376"/>
      <c r="D125" s="376"/>
      <c r="E125" s="376"/>
      <c r="F125" s="376"/>
      <c r="G125" s="376"/>
      <c r="H125" s="376"/>
      <c r="I125" s="376"/>
      <c r="J125" s="376"/>
      <c r="K125" s="376"/>
      <c r="L125" s="376"/>
      <c r="M125" s="375"/>
      <c r="N125" s="375"/>
      <c r="O125" s="375"/>
      <c r="P125" s="375"/>
      <c r="Q125" s="375"/>
      <c r="R125" s="375"/>
      <c r="S125" s="375"/>
      <c r="T125" s="375"/>
      <c r="U125" s="375"/>
      <c r="V125" s="375"/>
      <c r="W125" s="375"/>
      <c r="X125" s="375"/>
    </row>
    <row r="126" spans="1:24" x14ac:dyDescent="0.3">
      <c r="A126" s="375"/>
      <c r="B126" s="376"/>
      <c r="C126" s="376"/>
      <c r="D126" s="376"/>
      <c r="E126" s="376"/>
      <c r="F126" s="376"/>
      <c r="G126" s="376"/>
      <c r="H126" s="376"/>
      <c r="I126" s="376"/>
      <c r="J126" s="376"/>
      <c r="K126" s="376"/>
      <c r="L126" s="376"/>
      <c r="M126" s="375"/>
      <c r="N126" s="375"/>
      <c r="O126" s="375"/>
      <c r="P126" s="375"/>
      <c r="Q126" s="375"/>
      <c r="R126" s="375"/>
      <c r="S126" s="375"/>
      <c r="T126" s="375"/>
      <c r="U126" s="375"/>
      <c r="V126" s="375"/>
      <c r="W126" s="375"/>
      <c r="X126" s="375"/>
    </row>
    <row r="127" spans="1:24" x14ac:dyDescent="0.3">
      <c r="A127" s="375"/>
      <c r="B127" s="376"/>
      <c r="C127" s="376"/>
      <c r="D127" s="376"/>
      <c r="E127" s="376"/>
      <c r="F127" s="376"/>
      <c r="G127" s="376"/>
      <c r="H127" s="376"/>
      <c r="I127" s="376"/>
      <c r="J127" s="376"/>
      <c r="K127" s="376"/>
      <c r="L127" s="376"/>
      <c r="M127" s="375"/>
      <c r="N127" s="375"/>
      <c r="O127" s="375"/>
      <c r="P127" s="375"/>
      <c r="Q127" s="375"/>
      <c r="R127" s="375"/>
      <c r="S127" s="375"/>
      <c r="T127" s="375"/>
      <c r="U127" s="375"/>
      <c r="V127" s="375"/>
      <c r="W127" s="375"/>
      <c r="X127" s="375"/>
    </row>
    <row r="128" spans="1:24" x14ac:dyDescent="0.3">
      <c r="A128" s="375"/>
      <c r="B128" s="376"/>
      <c r="C128" s="376"/>
      <c r="D128" s="376"/>
      <c r="E128" s="376"/>
      <c r="F128" s="376"/>
      <c r="G128" s="376"/>
      <c r="H128" s="376"/>
      <c r="I128" s="376"/>
      <c r="J128" s="376"/>
      <c r="K128" s="376"/>
      <c r="L128" s="376"/>
      <c r="M128" s="375"/>
      <c r="N128" s="375"/>
      <c r="O128" s="375"/>
      <c r="P128" s="375"/>
      <c r="Q128" s="375"/>
      <c r="R128" s="375"/>
      <c r="S128" s="375"/>
      <c r="T128" s="375"/>
      <c r="U128" s="375"/>
      <c r="V128" s="375"/>
      <c r="W128" s="375"/>
      <c r="X128" s="375"/>
    </row>
    <row r="129" spans="1:24" x14ac:dyDescent="0.3">
      <c r="A129" s="375"/>
      <c r="B129" s="376"/>
      <c r="C129" s="376"/>
      <c r="D129" s="376"/>
      <c r="E129" s="376"/>
      <c r="F129" s="376"/>
      <c r="G129" s="376"/>
      <c r="H129" s="376"/>
      <c r="I129" s="376"/>
      <c r="J129" s="376"/>
      <c r="K129" s="376"/>
      <c r="L129" s="376"/>
      <c r="M129" s="375"/>
      <c r="N129" s="375"/>
      <c r="O129" s="375"/>
      <c r="P129" s="375"/>
      <c r="Q129" s="375"/>
      <c r="R129" s="375"/>
      <c r="S129" s="375"/>
      <c r="T129" s="375"/>
      <c r="U129" s="375"/>
      <c r="V129" s="375"/>
      <c r="W129" s="375"/>
      <c r="X129" s="375"/>
    </row>
    <row r="130" spans="1:24" x14ac:dyDescent="0.3">
      <c r="A130" s="375"/>
      <c r="B130" s="376"/>
      <c r="C130" s="376"/>
      <c r="D130" s="376"/>
      <c r="E130" s="376"/>
      <c r="F130" s="376"/>
      <c r="G130" s="376"/>
      <c r="H130" s="376"/>
      <c r="I130" s="376"/>
      <c r="J130" s="376"/>
      <c r="K130" s="376"/>
      <c r="L130" s="376"/>
      <c r="M130" s="375"/>
      <c r="N130" s="375"/>
      <c r="O130" s="375"/>
      <c r="P130" s="375"/>
      <c r="Q130" s="375"/>
      <c r="R130" s="375"/>
      <c r="S130" s="375"/>
      <c r="T130" s="375"/>
      <c r="U130" s="375"/>
      <c r="V130" s="375"/>
      <c r="W130" s="375"/>
      <c r="X130" s="375"/>
    </row>
    <row r="131" spans="1:24" x14ac:dyDescent="0.3">
      <c r="A131" s="375"/>
      <c r="B131" s="376"/>
      <c r="C131" s="376"/>
      <c r="D131" s="376"/>
      <c r="E131" s="376"/>
      <c r="F131" s="376"/>
      <c r="G131" s="376"/>
      <c r="H131" s="376"/>
      <c r="I131" s="376"/>
      <c r="J131" s="376"/>
      <c r="K131" s="376"/>
      <c r="L131" s="376"/>
      <c r="M131" s="375"/>
      <c r="N131" s="375"/>
      <c r="O131" s="375"/>
      <c r="P131" s="375"/>
      <c r="Q131" s="375"/>
      <c r="R131" s="375"/>
      <c r="S131" s="375"/>
      <c r="T131" s="375"/>
      <c r="U131" s="375"/>
      <c r="V131" s="375"/>
      <c r="W131" s="375"/>
      <c r="X131" s="375"/>
    </row>
    <row r="132" spans="1:24" x14ac:dyDescent="0.3">
      <c r="A132" s="375"/>
      <c r="B132" s="376"/>
      <c r="C132" s="376"/>
      <c r="D132" s="376"/>
      <c r="E132" s="376"/>
      <c r="F132" s="376"/>
      <c r="G132" s="376"/>
      <c r="H132" s="376"/>
      <c r="I132" s="376"/>
      <c r="J132" s="376"/>
      <c r="K132" s="376"/>
      <c r="L132" s="376"/>
      <c r="M132" s="375"/>
      <c r="N132" s="375"/>
      <c r="O132" s="375"/>
      <c r="P132" s="375"/>
      <c r="Q132" s="375"/>
      <c r="R132" s="375"/>
      <c r="S132" s="375"/>
      <c r="T132" s="375"/>
      <c r="U132" s="375"/>
      <c r="V132" s="375"/>
      <c r="W132" s="375"/>
      <c r="X132" s="375"/>
    </row>
    <row r="133" spans="1:24" x14ac:dyDescent="0.3">
      <c r="A133" s="375"/>
      <c r="B133" s="376"/>
      <c r="C133" s="376"/>
      <c r="D133" s="376"/>
      <c r="E133" s="376"/>
      <c r="F133" s="376"/>
      <c r="G133" s="376"/>
      <c r="H133" s="376"/>
      <c r="I133" s="376"/>
      <c r="J133" s="376"/>
      <c r="K133" s="376"/>
      <c r="L133" s="376"/>
      <c r="M133" s="375"/>
      <c r="N133" s="375"/>
      <c r="O133" s="375"/>
      <c r="P133" s="375"/>
      <c r="Q133" s="375"/>
      <c r="R133" s="375"/>
      <c r="S133" s="375"/>
      <c r="T133" s="375"/>
      <c r="U133" s="375"/>
      <c r="V133" s="375"/>
      <c r="W133" s="375"/>
      <c r="X133" s="375"/>
    </row>
    <row r="134" spans="1:24" x14ac:dyDescent="0.3">
      <c r="A134" s="375"/>
      <c r="B134" s="376"/>
      <c r="C134" s="376"/>
      <c r="D134" s="376"/>
      <c r="E134" s="376"/>
      <c r="F134" s="376"/>
      <c r="G134" s="376"/>
      <c r="H134" s="376"/>
      <c r="I134" s="376"/>
      <c r="J134" s="376"/>
      <c r="K134" s="376"/>
      <c r="L134" s="376"/>
      <c r="M134" s="375"/>
      <c r="N134" s="375"/>
      <c r="O134" s="375"/>
      <c r="P134" s="375"/>
      <c r="Q134" s="375"/>
      <c r="R134" s="375"/>
      <c r="S134" s="375"/>
      <c r="T134" s="375"/>
      <c r="U134" s="375"/>
      <c r="V134" s="375"/>
      <c r="W134" s="375"/>
      <c r="X134" s="375"/>
    </row>
    <row r="135" spans="1:24" x14ac:dyDescent="0.3">
      <c r="A135" s="375"/>
      <c r="B135" s="376"/>
      <c r="C135" s="376"/>
      <c r="D135" s="376"/>
      <c r="E135" s="376"/>
      <c r="F135" s="376"/>
      <c r="G135" s="376"/>
      <c r="H135" s="376"/>
      <c r="I135" s="376"/>
      <c r="J135" s="376"/>
      <c r="K135" s="376"/>
      <c r="L135" s="376"/>
      <c r="M135" s="375"/>
      <c r="N135" s="375"/>
      <c r="O135" s="375"/>
      <c r="P135" s="375"/>
      <c r="Q135" s="375"/>
      <c r="R135" s="375"/>
      <c r="S135" s="375"/>
      <c r="T135" s="375"/>
      <c r="U135" s="375"/>
      <c r="V135" s="375"/>
      <c r="W135" s="375"/>
      <c r="X135" s="375"/>
    </row>
    <row r="136" spans="1:24" x14ac:dyDescent="0.3">
      <c r="A136" s="375"/>
      <c r="B136" s="376"/>
      <c r="C136" s="376"/>
      <c r="D136" s="376"/>
      <c r="E136" s="376"/>
      <c r="F136" s="376"/>
      <c r="G136" s="376"/>
      <c r="H136" s="376"/>
      <c r="I136" s="376"/>
      <c r="J136" s="376"/>
      <c r="K136" s="376"/>
      <c r="L136" s="376"/>
      <c r="M136" s="375"/>
      <c r="N136" s="375"/>
      <c r="O136" s="375"/>
      <c r="P136" s="375"/>
      <c r="Q136" s="375"/>
      <c r="R136" s="375"/>
      <c r="S136" s="375"/>
      <c r="T136" s="375"/>
      <c r="U136" s="375"/>
      <c r="V136" s="375"/>
      <c r="W136" s="375"/>
      <c r="X136" s="375"/>
    </row>
    <row r="137" spans="1:24" x14ac:dyDescent="0.3">
      <c r="A137" s="375"/>
      <c r="B137" s="376"/>
      <c r="C137" s="376"/>
      <c r="D137" s="376"/>
      <c r="E137" s="376"/>
      <c r="F137" s="376"/>
      <c r="G137" s="376"/>
      <c r="H137" s="376"/>
      <c r="I137" s="376"/>
      <c r="J137" s="376"/>
      <c r="K137" s="376"/>
      <c r="L137" s="376"/>
      <c r="M137" s="375"/>
      <c r="N137" s="375"/>
      <c r="O137" s="375"/>
      <c r="P137" s="375"/>
      <c r="Q137" s="375"/>
      <c r="R137" s="375"/>
      <c r="S137" s="375"/>
      <c r="T137" s="375"/>
      <c r="U137" s="375"/>
      <c r="V137" s="375"/>
      <c r="W137" s="375"/>
      <c r="X137" s="375"/>
    </row>
    <row r="138" spans="1:24" x14ac:dyDescent="0.3">
      <c r="A138" s="375"/>
      <c r="B138" s="376"/>
      <c r="C138" s="376"/>
      <c r="D138" s="376"/>
      <c r="E138" s="376"/>
      <c r="F138" s="376"/>
      <c r="G138" s="376"/>
      <c r="H138" s="376"/>
      <c r="I138" s="376"/>
      <c r="J138" s="376"/>
      <c r="K138" s="376"/>
      <c r="L138" s="376"/>
      <c r="M138" s="375"/>
      <c r="N138" s="375"/>
      <c r="O138" s="375"/>
      <c r="P138" s="375"/>
      <c r="Q138" s="375"/>
      <c r="R138" s="375"/>
      <c r="S138" s="375"/>
      <c r="T138" s="375"/>
      <c r="U138" s="375"/>
      <c r="V138" s="375"/>
      <c r="W138" s="375"/>
      <c r="X138" s="375"/>
    </row>
    <row r="139" spans="1:24" x14ac:dyDescent="0.3">
      <c r="A139" s="375"/>
      <c r="B139" s="376"/>
      <c r="C139" s="376"/>
      <c r="D139" s="376"/>
      <c r="E139" s="376"/>
      <c r="F139" s="376"/>
      <c r="G139" s="376"/>
      <c r="H139" s="376"/>
      <c r="I139" s="376"/>
      <c r="J139" s="376"/>
      <c r="K139" s="376"/>
      <c r="L139" s="376"/>
      <c r="M139" s="375"/>
      <c r="N139" s="375"/>
      <c r="O139" s="375"/>
      <c r="P139" s="375"/>
      <c r="Q139" s="375"/>
      <c r="R139" s="375"/>
      <c r="S139" s="375"/>
      <c r="T139" s="375"/>
      <c r="U139" s="375"/>
      <c r="V139" s="375"/>
      <c r="W139" s="375"/>
      <c r="X139" s="375"/>
    </row>
    <row r="140" spans="1:24" x14ac:dyDescent="0.3">
      <c r="A140" s="375"/>
      <c r="B140" s="376"/>
      <c r="C140" s="376"/>
      <c r="D140" s="376"/>
      <c r="E140" s="376"/>
      <c r="F140" s="376"/>
      <c r="G140" s="376"/>
      <c r="H140" s="376"/>
      <c r="I140" s="376"/>
      <c r="J140" s="376"/>
      <c r="K140" s="376"/>
      <c r="L140" s="376"/>
      <c r="M140" s="375"/>
      <c r="N140" s="375"/>
      <c r="O140" s="375"/>
      <c r="P140" s="375"/>
      <c r="Q140" s="375"/>
      <c r="R140" s="375"/>
      <c r="S140" s="375"/>
      <c r="T140" s="375"/>
      <c r="U140" s="375"/>
      <c r="V140" s="375"/>
      <c r="W140" s="375"/>
      <c r="X140" s="375"/>
    </row>
    <row r="141" spans="1:24" x14ac:dyDescent="0.3">
      <c r="A141" s="375"/>
      <c r="B141" s="376"/>
      <c r="C141" s="376"/>
      <c r="D141" s="376"/>
      <c r="E141" s="376"/>
      <c r="F141" s="376"/>
      <c r="G141" s="376"/>
      <c r="H141" s="376"/>
      <c r="I141" s="376"/>
      <c r="J141" s="376"/>
      <c r="K141" s="376"/>
      <c r="L141" s="376"/>
      <c r="M141" s="375"/>
      <c r="N141" s="375"/>
      <c r="O141" s="375"/>
      <c r="P141" s="375"/>
      <c r="Q141" s="375"/>
      <c r="R141" s="375"/>
      <c r="S141" s="375"/>
      <c r="T141" s="375"/>
      <c r="U141" s="375"/>
      <c r="V141" s="375"/>
      <c r="W141" s="375"/>
      <c r="X141" s="375"/>
    </row>
    <row r="142" spans="1:24" x14ac:dyDescent="0.3">
      <c r="A142" s="375"/>
      <c r="B142" s="376"/>
      <c r="C142" s="376"/>
      <c r="D142" s="376"/>
      <c r="E142" s="376"/>
      <c r="F142" s="376"/>
      <c r="G142" s="376"/>
      <c r="H142" s="376"/>
      <c r="I142" s="376"/>
      <c r="J142" s="376"/>
      <c r="K142" s="376"/>
      <c r="L142" s="376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5"/>
    </row>
    <row r="143" spans="1:24" x14ac:dyDescent="0.3">
      <c r="A143" s="375"/>
      <c r="B143" s="376"/>
      <c r="C143" s="376"/>
      <c r="D143" s="376"/>
      <c r="E143" s="376"/>
      <c r="F143" s="376"/>
      <c r="G143" s="376"/>
      <c r="H143" s="376"/>
      <c r="I143" s="376"/>
      <c r="J143" s="376"/>
      <c r="K143" s="376"/>
      <c r="L143" s="376"/>
      <c r="M143" s="375"/>
      <c r="N143" s="375"/>
      <c r="O143" s="375"/>
      <c r="P143" s="375"/>
      <c r="Q143" s="375"/>
      <c r="R143" s="375"/>
      <c r="S143" s="375"/>
      <c r="T143" s="375"/>
      <c r="U143" s="375"/>
      <c r="V143" s="375"/>
      <c r="W143" s="375"/>
      <c r="X143" s="375"/>
    </row>
    <row r="144" spans="1:24" x14ac:dyDescent="0.3">
      <c r="A144" s="375"/>
      <c r="B144" s="376"/>
      <c r="C144" s="376"/>
      <c r="D144" s="376"/>
      <c r="E144" s="376"/>
      <c r="F144" s="376"/>
      <c r="G144" s="376"/>
      <c r="H144" s="376"/>
      <c r="I144" s="376"/>
      <c r="J144" s="376"/>
      <c r="K144" s="376"/>
      <c r="L144" s="376"/>
      <c r="M144" s="375"/>
      <c r="N144" s="375"/>
      <c r="O144" s="375"/>
      <c r="P144" s="375"/>
      <c r="Q144" s="375"/>
      <c r="R144" s="375"/>
      <c r="S144" s="375"/>
      <c r="T144" s="375"/>
      <c r="U144" s="375"/>
      <c r="V144" s="375"/>
      <c r="W144" s="375"/>
      <c r="X144" s="375"/>
    </row>
    <row r="145" spans="1:24" x14ac:dyDescent="0.3">
      <c r="A145" s="375"/>
      <c r="B145" s="376"/>
      <c r="C145" s="376"/>
      <c r="D145" s="376"/>
      <c r="E145" s="376"/>
      <c r="F145" s="376"/>
      <c r="G145" s="376"/>
      <c r="H145" s="376"/>
      <c r="I145" s="376"/>
      <c r="J145" s="376"/>
      <c r="K145" s="376"/>
      <c r="L145" s="376"/>
      <c r="M145" s="375"/>
      <c r="N145" s="375"/>
      <c r="O145" s="375"/>
      <c r="P145" s="375"/>
      <c r="Q145" s="375"/>
      <c r="R145" s="375"/>
      <c r="S145" s="375"/>
      <c r="T145" s="375"/>
      <c r="U145" s="375"/>
      <c r="V145" s="375"/>
      <c r="W145" s="375"/>
      <c r="X145" s="375"/>
    </row>
    <row r="146" spans="1:24" x14ac:dyDescent="0.3">
      <c r="A146" s="375"/>
      <c r="B146" s="376"/>
      <c r="C146" s="376"/>
      <c r="D146" s="376"/>
      <c r="E146" s="376"/>
      <c r="F146" s="376"/>
      <c r="G146" s="376"/>
      <c r="H146" s="376"/>
      <c r="I146" s="376"/>
      <c r="J146" s="376"/>
      <c r="K146" s="376"/>
      <c r="L146" s="376"/>
      <c r="M146" s="375"/>
      <c r="N146" s="375"/>
      <c r="O146" s="375"/>
      <c r="P146" s="375"/>
      <c r="Q146" s="375"/>
      <c r="R146" s="375"/>
      <c r="S146" s="375"/>
      <c r="T146" s="375"/>
      <c r="U146" s="375"/>
      <c r="V146" s="375"/>
      <c r="W146" s="375"/>
      <c r="X146" s="375"/>
    </row>
    <row r="147" spans="1:24" x14ac:dyDescent="0.3">
      <c r="A147" s="375"/>
      <c r="B147" s="376"/>
      <c r="C147" s="376"/>
      <c r="D147" s="376"/>
      <c r="E147" s="376"/>
      <c r="F147" s="376"/>
      <c r="G147" s="376"/>
      <c r="H147" s="376"/>
      <c r="I147" s="376"/>
      <c r="J147" s="376"/>
      <c r="K147" s="376"/>
      <c r="L147" s="376"/>
      <c r="M147" s="375"/>
      <c r="N147" s="375"/>
      <c r="O147" s="375"/>
      <c r="P147" s="375"/>
      <c r="Q147" s="375"/>
      <c r="R147" s="375"/>
      <c r="S147" s="375"/>
      <c r="T147" s="375"/>
      <c r="U147" s="375"/>
      <c r="V147" s="375"/>
      <c r="W147" s="375"/>
      <c r="X147" s="375"/>
    </row>
    <row r="148" spans="1:24" x14ac:dyDescent="0.3">
      <c r="A148" s="375"/>
      <c r="B148" s="376"/>
      <c r="C148" s="376"/>
      <c r="D148" s="376"/>
      <c r="E148" s="376"/>
      <c r="F148" s="376"/>
      <c r="G148" s="376"/>
      <c r="H148" s="376"/>
      <c r="I148" s="376"/>
      <c r="J148" s="376"/>
      <c r="K148" s="376"/>
      <c r="L148" s="376"/>
      <c r="M148" s="375"/>
      <c r="N148" s="375"/>
      <c r="O148" s="375"/>
      <c r="P148" s="375"/>
      <c r="Q148" s="375"/>
      <c r="R148" s="375"/>
      <c r="S148" s="375"/>
      <c r="T148" s="375"/>
      <c r="U148" s="375"/>
      <c r="V148" s="375"/>
      <c r="W148" s="375"/>
      <c r="X148" s="375"/>
    </row>
    <row r="149" spans="1:24" x14ac:dyDescent="0.3">
      <c r="A149" s="375"/>
      <c r="B149" s="376"/>
      <c r="C149" s="376"/>
      <c r="D149" s="376"/>
      <c r="E149" s="376"/>
      <c r="F149" s="376"/>
      <c r="G149" s="376"/>
      <c r="H149" s="376"/>
      <c r="I149" s="376"/>
      <c r="J149" s="376"/>
      <c r="K149" s="376"/>
      <c r="L149" s="376"/>
      <c r="M149" s="375"/>
      <c r="N149" s="375"/>
      <c r="O149" s="375"/>
      <c r="P149" s="375"/>
      <c r="Q149" s="375"/>
      <c r="R149" s="375"/>
      <c r="S149" s="375"/>
      <c r="T149" s="375"/>
      <c r="U149" s="375"/>
      <c r="V149" s="375"/>
      <c r="W149" s="375"/>
      <c r="X149" s="375"/>
    </row>
    <row r="150" spans="1:24" x14ac:dyDescent="0.3">
      <c r="A150" s="375"/>
      <c r="B150" s="376"/>
      <c r="C150" s="376"/>
      <c r="D150" s="376"/>
      <c r="E150" s="376"/>
      <c r="F150" s="376"/>
      <c r="G150" s="376"/>
      <c r="H150" s="376"/>
      <c r="I150" s="376"/>
      <c r="J150" s="376"/>
      <c r="K150" s="376"/>
      <c r="L150" s="376"/>
      <c r="M150" s="375"/>
      <c r="N150" s="375"/>
      <c r="O150" s="375"/>
      <c r="P150" s="375"/>
      <c r="Q150" s="375"/>
      <c r="R150" s="375"/>
      <c r="S150" s="375"/>
      <c r="T150" s="375"/>
      <c r="U150" s="375"/>
      <c r="V150" s="375"/>
      <c r="W150" s="375"/>
      <c r="X150" s="375"/>
    </row>
    <row r="151" spans="1:24" x14ac:dyDescent="0.3">
      <c r="A151" s="375"/>
      <c r="B151" s="376"/>
      <c r="C151" s="376"/>
      <c r="D151" s="376"/>
      <c r="E151" s="376"/>
      <c r="F151" s="376"/>
      <c r="G151" s="376"/>
      <c r="H151" s="376"/>
      <c r="I151" s="376"/>
      <c r="J151" s="376"/>
      <c r="K151" s="376"/>
      <c r="L151" s="376"/>
      <c r="M151" s="375"/>
      <c r="N151" s="375"/>
      <c r="O151" s="375"/>
      <c r="P151" s="375"/>
      <c r="Q151" s="375"/>
      <c r="R151" s="375"/>
      <c r="S151" s="375"/>
      <c r="T151" s="375"/>
      <c r="U151" s="375"/>
      <c r="V151" s="375"/>
      <c r="W151" s="375"/>
      <c r="X151" s="375"/>
    </row>
    <row r="152" spans="1:24" x14ac:dyDescent="0.3">
      <c r="A152" s="375"/>
      <c r="B152" s="376"/>
      <c r="C152" s="376"/>
      <c r="D152" s="376"/>
      <c r="E152" s="376"/>
      <c r="F152" s="376"/>
      <c r="G152" s="376"/>
      <c r="H152" s="376"/>
      <c r="I152" s="376"/>
      <c r="J152" s="376"/>
      <c r="K152" s="376"/>
      <c r="L152" s="376"/>
      <c r="M152" s="375"/>
      <c r="N152" s="375"/>
      <c r="O152" s="375"/>
      <c r="P152" s="375"/>
      <c r="Q152" s="375"/>
      <c r="R152" s="375"/>
      <c r="S152" s="375"/>
      <c r="T152" s="375"/>
      <c r="U152" s="375"/>
      <c r="V152" s="375"/>
      <c r="W152" s="375"/>
      <c r="X152" s="375"/>
    </row>
    <row r="153" spans="1:24" x14ac:dyDescent="0.3">
      <c r="A153" s="375"/>
      <c r="B153" s="376"/>
      <c r="C153" s="376"/>
      <c r="D153" s="376"/>
      <c r="E153" s="376"/>
      <c r="F153" s="376"/>
      <c r="G153" s="376"/>
      <c r="H153" s="376"/>
      <c r="I153" s="376"/>
      <c r="J153" s="376"/>
      <c r="K153" s="376"/>
      <c r="L153" s="376"/>
      <c r="M153" s="375"/>
      <c r="N153" s="375"/>
      <c r="O153" s="375"/>
      <c r="P153" s="375"/>
      <c r="Q153" s="375"/>
      <c r="R153" s="375"/>
      <c r="S153" s="375"/>
      <c r="T153" s="375"/>
      <c r="U153" s="375"/>
      <c r="V153" s="375"/>
      <c r="W153" s="375"/>
      <c r="X153" s="375"/>
    </row>
    <row r="154" spans="1:24" x14ac:dyDescent="0.3">
      <c r="A154" s="375"/>
      <c r="B154" s="376"/>
      <c r="C154" s="376"/>
      <c r="D154" s="376"/>
      <c r="E154" s="376"/>
      <c r="F154" s="376"/>
      <c r="G154" s="376"/>
      <c r="H154" s="376"/>
      <c r="I154" s="376"/>
      <c r="J154" s="376"/>
      <c r="K154" s="376"/>
      <c r="L154" s="376"/>
      <c r="M154" s="375"/>
      <c r="N154" s="375"/>
      <c r="O154" s="375"/>
      <c r="P154" s="375"/>
      <c r="Q154" s="375"/>
      <c r="R154" s="375"/>
      <c r="S154" s="375"/>
      <c r="T154" s="375"/>
      <c r="U154" s="375"/>
      <c r="V154" s="375"/>
      <c r="W154" s="375"/>
      <c r="X154" s="375"/>
    </row>
    <row r="155" spans="1:24" x14ac:dyDescent="0.3">
      <c r="A155" s="375"/>
      <c r="B155" s="376"/>
      <c r="C155" s="376"/>
      <c r="D155" s="376"/>
      <c r="E155" s="376"/>
      <c r="F155" s="376"/>
      <c r="G155" s="376"/>
      <c r="H155" s="376"/>
      <c r="I155" s="376"/>
      <c r="J155" s="376"/>
      <c r="K155" s="376"/>
      <c r="L155" s="376"/>
      <c r="M155" s="375"/>
      <c r="N155" s="375"/>
      <c r="O155" s="375"/>
      <c r="P155" s="375"/>
      <c r="Q155" s="375"/>
      <c r="R155" s="375"/>
      <c r="S155" s="375"/>
      <c r="T155" s="375"/>
      <c r="U155" s="375"/>
      <c r="V155" s="375"/>
      <c r="W155" s="375"/>
      <c r="X155" s="375"/>
    </row>
    <row r="156" spans="1:24" x14ac:dyDescent="0.3">
      <c r="A156" s="375"/>
      <c r="B156" s="376"/>
      <c r="C156" s="376"/>
      <c r="D156" s="376"/>
      <c r="E156" s="376"/>
      <c r="F156" s="376"/>
      <c r="G156" s="376"/>
      <c r="H156" s="376"/>
      <c r="I156" s="376"/>
      <c r="J156" s="376"/>
      <c r="K156" s="376"/>
      <c r="L156" s="376"/>
      <c r="M156" s="375"/>
      <c r="N156" s="375"/>
      <c r="O156" s="375"/>
      <c r="P156" s="375"/>
      <c r="Q156" s="375"/>
      <c r="R156" s="375"/>
      <c r="S156" s="375"/>
      <c r="T156" s="375"/>
      <c r="U156" s="375"/>
      <c r="V156" s="375"/>
      <c r="W156" s="375"/>
      <c r="X156" s="375"/>
    </row>
    <row r="157" spans="1:24" x14ac:dyDescent="0.3">
      <c r="A157" s="375"/>
      <c r="B157" s="376"/>
      <c r="C157" s="376"/>
      <c r="D157" s="376"/>
      <c r="E157" s="376"/>
      <c r="F157" s="376"/>
      <c r="G157" s="376"/>
      <c r="H157" s="376"/>
      <c r="I157" s="376"/>
      <c r="J157" s="376"/>
      <c r="K157" s="376"/>
      <c r="L157" s="376"/>
      <c r="M157" s="375"/>
      <c r="N157" s="375"/>
      <c r="O157" s="375"/>
      <c r="P157" s="375"/>
      <c r="Q157" s="375"/>
      <c r="R157" s="375"/>
      <c r="S157" s="375"/>
      <c r="T157" s="375"/>
      <c r="U157" s="375"/>
      <c r="V157" s="375"/>
      <c r="W157" s="375"/>
      <c r="X157" s="375"/>
    </row>
    <row r="158" spans="1:24" x14ac:dyDescent="0.3">
      <c r="A158" s="375"/>
      <c r="B158" s="376"/>
      <c r="C158" s="376"/>
      <c r="D158" s="376"/>
      <c r="E158" s="376"/>
      <c r="F158" s="376"/>
      <c r="G158" s="376"/>
      <c r="H158" s="376"/>
      <c r="I158" s="376"/>
      <c r="J158" s="376"/>
      <c r="K158" s="376"/>
      <c r="L158" s="376"/>
      <c r="M158" s="375"/>
      <c r="N158" s="375"/>
      <c r="O158" s="375"/>
      <c r="P158" s="375"/>
      <c r="Q158" s="375"/>
      <c r="R158" s="375"/>
      <c r="S158" s="375"/>
      <c r="T158" s="375"/>
      <c r="U158" s="375"/>
      <c r="V158" s="375"/>
      <c r="W158" s="375"/>
      <c r="X158" s="375"/>
    </row>
    <row r="159" spans="1:24" x14ac:dyDescent="0.3">
      <c r="A159" s="375"/>
      <c r="B159" s="376"/>
      <c r="C159" s="376"/>
      <c r="D159" s="376"/>
      <c r="E159" s="376"/>
      <c r="F159" s="376"/>
      <c r="G159" s="376"/>
      <c r="H159" s="376"/>
      <c r="I159" s="376"/>
      <c r="J159" s="376"/>
      <c r="K159" s="376"/>
      <c r="L159" s="376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</row>
    <row r="160" spans="1:24" x14ac:dyDescent="0.3">
      <c r="A160" s="375"/>
      <c r="B160" s="376"/>
      <c r="C160" s="376"/>
      <c r="D160" s="376"/>
      <c r="E160" s="376"/>
      <c r="F160" s="376"/>
      <c r="G160" s="376"/>
      <c r="H160" s="376"/>
      <c r="I160" s="376"/>
      <c r="J160" s="376"/>
      <c r="K160" s="376"/>
      <c r="L160" s="376"/>
      <c r="M160" s="375"/>
      <c r="N160" s="375"/>
      <c r="O160" s="375"/>
      <c r="P160" s="375"/>
      <c r="Q160" s="375"/>
      <c r="R160" s="375"/>
      <c r="S160" s="375"/>
      <c r="T160" s="375"/>
      <c r="U160" s="375"/>
      <c r="V160" s="375"/>
      <c r="W160" s="375"/>
      <c r="X160" s="375"/>
    </row>
    <row r="161" spans="1:24" x14ac:dyDescent="0.3">
      <c r="A161" s="375"/>
      <c r="B161" s="376"/>
      <c r="C161" s="376"/>
      <c r="D161" s="376"/>
      <c r="E161" s="376"/>
      <c r="F161" s="376"/>
      <c r="G161" s="376"/>
      <c r="H161" s="376"/>
      <c r="I161" s="376"/>
      <c r="J161" s="376"/>
      <c r="K161" s="376"/>
      <c r="L161" s="376"/>
      <c r="M161" s="375"/>
      <c r="N161" s="375"/>
      <c r="O161" s="375"/>
      <c r="P161" s="375"/>
      <c r="Q161" s="375"/>
      <c r="R161" s="375"/>
      <c r="S161" s="375"/>
      <c r="T161" s="375"/>
      <c r="U161" s="375"/>
      <c r="V161" s="375"/>
      <c r="W161" s="375"/>
      <c r="X161" s="375"/>
    </row>
    <row r="162" spans="1:24" x14ac:dyDescent="0.3">
      <c r="A162" s="375"/>
      <c r="B162" s="376"/>
      <c r="C162" s="376"/>
      <c r="D162" s="376"/>
      <c r="E162" s="376"/>
      <c r="F162" s="376"/>
      <c r="G162" s="376"/>
      <c r="H162" s="376"/>
      <c r="I162" s="376"/>
      <c r="J162" s="376"/>
      <c r="K162" s="376"/>
      <c r="L162" s="376"/>
      <c r="M162" s="375"/>
      <c r="N162" s="375"/>
      <c r="O162" s="375"/>
      <c r="P162" s="375"/>
      <c r="Q162" s="375"/>
      <c r="R162" s="375"/>
      <c r="S162" s="375"/>
      <c r="T162" s="375"/>
      <c r="U162" s="375"/>
      <c r="V162" s="375"/>
      <c r="W162" s="375"/>
      <c r="X162" s="375"/>
    </row>
    <row r="163" spans="1:24" x14ac:dyDescent="0.3">
      <c r="A163" s="375"/>
      <c r="B163" s="376"/>
      <c r="C163" s="376"/>
      <c r="D163" s="376"/>
      <c r="E163" s="376"/>
      <c r="F163" s="376"/>
      <c r="G163" s="376"/>
      <c r="H163" s="376"/>
      <c r="I163" s="376"/>
      <c r="J163" s="376"/>
      <c r="K163" s="376"/>
      <c r="L163" s="376"/>
      <c r="M163" s="375"/>
      <c r="N163" s="375"/>
      <c r="O163" s="375"/>
      <c r="P163" s="375"/>
      <c r="Q163" s="375"/>
      <c r="R163" s="375"/>
      <c r="S163" s="375"/>
      <c r="T163" s="375"/>
      <c r="U163" s="375"/>
      <c r="V163" s="375"/>
      <c r="W163" s="375"/>
      <c r="X163" s="375"/>
    </row>
    <row r="164" spans="1:24" x14ac:dyDescent="0.3">
      <c r="A164" s="375"/>
      <c r="B164" s="376"/>
      <c r="C164" s="376"/>
      <c r="D164" s="376"/>
      <c r="E164" s="376"/>
      <c r="F164" s="376"/>
      <c r="G164" s="376"/>
      <c r="H164" s="376"/>
      <c r="I164" s="376"/>
      <c r="J164" s="376"/>
      <c r="K164" s="376"/>
      <c r="L164" s="376"/>
      <c r="M164" s="375"/>
      <c r="N164" s="375"/>
      <c r="O164" s="375"/>
      <c r="P164" s="375"/>
      <c r="Q164" s="375"/>
      <c r="R164" s="375"/>
      <c r="S164" s="375"/>
      <c r="T164" s="375"/>
      <c r="U164" s="375"/>
      <c r="V164" s="375"/>
      <c r="W164" s="375"/>
      <c r="X164" s="375"/>
    </row>
    <row r="165" spans="1:24" x14ac:dyDescent="0.3">
      <c r="A165" s="375"/>
      <c r="B165" s="376"/>
      <c r="C165" s="376"/>
      <c r="D165" s="376"/>
      <c r="E165" s="376"/>
      <c r="F165" s="376"/>
      <c r="G165" s="376"/>
      <c r="H165" s="376"/>
      <c r="I165" s="376"/>
      <c r="J165" s="376"/>
      <c r="K165" s="376"/>
      <c r="L165" s="376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X165" s="375"/>
    </row>
    <row r="166" spans="1:24" x14ac:dyDescent="0.3">
      <c r="A166" s="375"/>
      <c r="B166" s="376"/>
      <c r="C166" s="376"/>
      <c r="D166" s="376"/>
      <c r="E166" s="376"/>
      <c r="F166" s="376"/>
      <c r="G166" s="376"/>
      <c r="H166" s="376"/>
      <c r="I166" s="376"/>
      <c r="J166" s="376"/>
      <c r="K166" s="376"/>
      <c r="L166" s="376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X166" s="375"/>
    </row>
    <row r="167" spans="1:24" x14ac:dyDescent="0.3">
      <c r="A167" s="375"/>
      <c r="B167" s="376"/>
      <c r="C167" s="376"/>
      <c r="D167" s="376"/>
      <c r="E167" s="376"/>
      <c r="F167" s="376"/>
      <c r="G167" s="376"/>
      <c r="H167" s="376"/>
      <c r="I167" s="376"/>
      <c r="J167" s="376"/>
      <c r="K167" s="376"/>
      <c r="L167" s="376"/>
      <c r="M167" s="375"/>
      <c r="N167" s="375"/>
      <c r="O167" s="375"/>
      <c r="P167" s="375"/>
      <c r="Q167" s="375"/>
      <c r="R167" s="375"/>
      <c r="S167" s="375"/>
      <c r="T167" s="375"/>
      <c r="U167" s="375"/>
      <c r="V167" s="375"/>
      <c r="W167" s="375"/>
      <c r="X167" s="375"/>
    </row>
    <row r="168" spans="1:24" x14ac:dyDescent="0.3">
      <c r="A168" s="375"/>
      <c r="B168" s="376"/>
      <c r="C168" s="376"/>
      <c r="D168" s="376"/>
      <c r="E168" s="376"/>
      <c r="F168" s="376"/>
      <c r="G168" s="376"/>
      <c r="H168" s="376"/>
      <c r="I168" s="376"/>
      <c r="J168" s="376"/>
      <c r="K168" s="376"/>
      <c r="L168" s="376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</row>
    <row r="169" spans="1:24" x14ac:dyDescent="0.3">
      <c r="A169" s="375"/>
      <c r="B169" s="376"/>
      <c r="C169" s="376"/>
      <c r="D169" s="376"/>
      <c r="E169" s="376"/>
      <c r="F169" s="376"/>
      <c r="G169" s="376"/>
      <c r="H169" s="376"/>
      <c r="I169" s="376"/>
      <c r="J169" s="376"/>
      <c r="K169" s="376"/>
      <c r="L169" s="376"/>
      <c r="M169" s="375"/>
      <c r="N169" s="375"/>
      <c r="O169" s="375"/>
      <c r="P169" s="375"/>
      <c r="Q169" s="375"/>
      <c r="R169" s="375"/>
      <c r="S169" s="375"/>
      <c r="T169" s="375"/>
      <c r="U169" s="375"/>
      <c r="V169" s="375"/>
      <c r="W169" s="375"/>
      <c r="X169" s="375"/>
    </row>
    <row r="170" spans="1:24" x14ac:dyDescent="0.3">
      <c r="A170" s="375"/>
      <c r="B170" s="376"/>
      <c r="C170" s="376"/>
      <c r="D170" s="376"/>
      <c r="E170" s="376"/>
      <c r="F170" s="376"/>
      <c r="G170" s="376"/>
      <c r="H170" s="376"/>
      <c r="I170" s="376"/>
      <c r="J170" s="376"/>
      <c r="K170" s="376"/>
      <c r="L170" s="376"/>
      <c r="M170" s="375"/>
      <c r="N170" s="375"/>
      <c r="O170" s="375"/>
      <c r="P170" s="375"/>
      <c r="Q170" s="375"/>
      <c r="R170" s="375"/>
      <c r="S170" s="375"/>
      <c r="T170" s="375"/>
      <c r="U170" s="375"/>
      <c r="V170" s="375"/>
      <c r="W170" s="375"/>
      <c r="X170" s="375"/>
    </row>
    <row r="171" spans="1:24" x14ac:dyDescent="0.3">
      <c r="A171" s="375"/>
      <c r="B171" s="376"/>
      <c r="C171" s="376"/>
      <c r="D171" s="376"/>
      <c r="E171" s="376"/>
      <c r="F171" s="376"/>
      <c r="G171" s="376"/>
      <c r="H171" s="376"/>
      <c r="I171" s="376"/>
      <c r="J171" s="376"/>
      <c r="K171" s="376"/>
      <c r="L171" s="376"/>
      <c r="M171" s="375"/>
      <c r="N171" s="375"/>
      <c r="O171" s="375"/>
      <c r="P171" s="375"/>
      <c r="Q171" s="375"/>
      <c r="R171" s="375"/>
      <c r="S171" s="375"/>
      <c r="T171" s="375"/>
      <c r="U171" s="375"/>
      <c r="V171" s="375"/>
      <c r="W171" s="375"/>
      <c r="X171" s="375"/>
    </row>
    <row r="172" spans="1:24" x14ac:dyDescent="0.3">
      <c r="A172" s="375"/>
      <c r="B172" s="376"/>
      <c r="C172" s="376"/>
      <c r="D172" s="376"/>
      <c r="E172" s="376"/>
      <c r="F172" s="376"/>
      <c r="G172" s="376"/>
      <c r="H172" s="376"/>
      <c r="I172" s="376"/>
      <c r="J172" s="376"/>
      <c r="K172" s="376"/>
      <c r="L172" s="376"/>
      <c r="M172" s="375"/>
      <c r="N172" s="375"/>
      <c r="O172" s="375"/>
      <c r="P172" s="375"/>
      <c r="Q172" s="375"/>
      <c r="R172" s="375"/>
      <c r="S172" s="375"/>
      <c r="T172" s="375"/>
      <c r="U172" s="375"/>
      <c r="V172" s="375"/>
      <c r="W172" s="375"/>
      <c r="X172" s="375"/>
    </row>
    <row r="173" spans="1:24" x14ac:dyDescent="0.3">
      <c r="A173" s="375"/>
      <c r="B173" s="376"/>
      <c r="C173" s="376"/>
      <c r="D173" s="376"/>
      <c r="E173" s="376"/>
      <c r="F173" s="376"/>
      <c r="G173" s="376"/>
      <c r="H173" s="376"/>
      <c r="I173" s="376"/>
      <c r="J173" s="376"/>
      <c r="K173" s="376"/>
      <c r="L173" s="376"/>
      <c r="M173" s="375"/>
      <c r="N173" s="375"/>
      <c r="O173" s="375"/>
      <c r="P173" s="375"/>
      <c r="Q173" s="375"/>
      <c r="R173" s="375"/>
      <c r="S173" s="375"/>
      <c r="T173" s="375"/>
      <c r="U173" s="375"/>
      <c r="V173" s="375"/>
      <c r="W173" s="375"/>
      <c r="X173" s="375"/>
    </row>
    <row r="174" spans="1:24" x14ac:dyDescent="0.3">
      <c r="A174" s="375"/>
      <c r="B174" s="376"/>
      <c r="C174" s="376"/>
      <c r="D174" s="376"/>
      <c r="E174" s="376"/>
      <c r="F174" s="376"/>
      <c r="G174" s="376"/>
      <c r="H174" s="376"/>
      <c r="I174" s="376"/>
      <c r="J174" s="376"/>
      <c r="K174" s="376"/>
      <c r="L174" s="376"/>
      <c r="M174" s="375"/>
      <c r="N174" s="375"/>
      <c r="O174" s="375"/>
      <c r="P174" s="375"/>
      <c r="Q174" s="375"/>
      <c r="R174" s="375"/>
      <c r="S174" s="375"/>
      <c r="T174" s="375"/>
      <c r="U174" s="375"/>
      <c r="V174" s="375"/>
      <c r="W174" s="375"/>
      <c r="X174" s="375"/>
    </row>
    <row r="175" spans="1:24" x14ac:dyDescent="0.3">
      <c r="A175" s="375"/>
      <c r="B175" s="376"/>
      <c r="C175" s="376"/>
      <c r="D175" s="376"/>
      <c r="E175" s="376"/>
      <c r="F175" s="376"/>
      <c r="G175" s="376"/>
      <c r="H175" s="376"/>
      <c r="I175" s="376"/>
      <c r="J175" s="376"/>
      <c r="K175" s="376"/>
      <c r="L175" s="376"/>
      <c r="M175" s="375"/>
      <c r="N175" s="375"/>
      <c r="O175" s="375"/>
      <c r="P175" s="375"/>
      <c r="Q175" s="375"/>
      <c r="R175" s="375"/>
      <c r="S175" s="375"/>
      <c r="T175" s="375"/>
      <c r="U175" s="375"/>
      <c r="V175" s="375"/>
      <c r="W175" s="375"/>
      <c r="X175" s="375"/>
    </row>
    <row r="176" spans="1:24" x14ac:dyDescent="0.3">
      <c r="A176" s="375"/>
      <c r="B176" s="376"/>
      <c r="C176" s="376"/>
      <c r="D176" s="376"/>
      <c r="E176" s="376"/>
      <c r="F176" s="376"/>
      <c r="G176" s="376"/>
      <c r="H176" s="376"/>
      <c r="I176" s="376"/>
      <c r="J176" s="376"/>
      <c r="K176" s="376"/>
      <c r="L176" s="376"/>
      <c r="M176" s="375"/>
      <c r="N176" s="375"/>
      <c r="O176" s="375"/>
      <c r="P176" s="375"/>
      <c r="Q176" s="375"/>
      <c r="R176" s="375"/>
      <c r="S176" s="375"/>
      <c r="T176" s="375"/>
      <c r="U176" s="375"/>
      <c r="V176" s="375"/>
      <c r="W176" s="375"/>
      <c r="X176" s="375"/>
    </row>
    <row r="177" spans="1:24" x14ac:dyDescent="0.3">
      <c r="A177" s="375"/>
      <c r="B177" s="376"/>
      <c r="C177" s="376"/>
      <c r="D177" s="376"/>
      <c r="E177" s="376"/>
      <c r="F177" s="376"/>
      <c r="G177" s="376"/>
      <c r="H177" s="376"/>
      <c r="I177" s="376"/>
      <c r="J177" s="376"/>
      <c r="K177" s="376"/>
      <c r="L177" s="376"/>
      <c r="M177" s="375"/>
      <c r="N177" s="375"/>
      <c r="O177" s="375"/>
      <c r="P177" s="375"/>
      <c r="Q177" s="375"/>
      <c r="R177" s="375"/>
      <c r="S177" s="375"/>
      <c r="T177" s="375"/>
      <c r="U177" s="375"/>
      <c r="V177" s="375"/>
      <c r="W177" s="375"/>
      <c r="X177" s="375"/>
    </row>
    <row r="178" spans="1:24" x14ac:dyDescent="0.3">
      <c r="A178" s="375"/>
      <c r="B178" s="376"/>
      <c r="C178" s="376"/>
      <c r="D178" s="376"/>
      <c r="E178" s="376"/>
      <c r="F178" s="376"/>
      <c r="G178" s="376"/>
      <c r="H178" s="376"/>
      <c r="I178" s="376"/>
      <c r="J178" s="376"/>
      <c r="K178" s="376"/>
      <c r="L178" s="376"/>
      <c r="M178" s="375"/>
      <c r="N178" s="375"/>
      <c r="O178" s="375"/>
      <c r="P178" s="375"/>
      <c r="Q178" s="375"/>
      <c r="R178" s="375"/>
      <c r="S178" s="375"/>
      <c r="T178" s="375"/>
      <c r="U178" s="375"/>
      <c r="V178" s="375"/>
      <c r="W178" s="375"/>
      <c r="X178" s="375"/>
    </row>
    <row r="179" spans="1:24" x14ac:dyDescent="0.3">
      <c r="A179" s="375"/>
      <c r="B179" s="376"/>
      <c r="C179" s="376"/>
      <c r="D179" s="376"/>
      <c r="E179" s="376"/>
      <c r="F179" s="376"/>
      <c r="G179" s="376"/>
      <c r="H179" s="376"/>
      <c r="I179" s="376"/>
      <c r="J179" s="376"/>
      <c r="K179" s="376"/>
      <c r="L179" s="376"/>
      <c r="M179" s="375"/>
      <c r="N179" s="375"/>
      <c r="O179" s="375"/>
      <c r="P179" s="375"/>
      <c r="Q179" s="375"/>
      <c r="R179" s="375"/>
      <c r="S179" s="375"/>
      <c r="T179" s="375"/>
      <c r="U179" s="375"/>
      <c r="V179" s="375"/>
      <c r="W179" s="375"/>
      <c r="X179" s="375"/>
    </row>
    <row r="180" spans="1:24" x14ac:dyDescent="0.3">
      <c r="A180" s="375"/>
      <c r="B180" s="376"/>
      <c r="C180" s="376"/>
      <c r="D180" s="376"/>
      <c r="E180" s="376"/>
      <c r="F180" s="376"/>
      <c r="G180" s="376"/>
      <c r="H180" s="376"/>
      <c r="I180" s="376"/>
      <c r="J180" s="376"/>
      <c r="K180" s="376"/>
      <c r="L180" s="376"/>
      <c r="M180" s="375"/>
      <c r="N180" s="375"/>
      <c r="O180" s="375"/>
      <c r="P180" s="375"/>
      <c r="Q180" s="375"/>
      <c r="R180" s="375"/>
      <c r="S180" s="375"/>
      <c r="T180" s="375"/>
      <c r="U180" s="375"/>
      <c r="V180" s="375"/>
      <c r="W180" s="375"/>
      <c r="X180" s="375"/>
    </row>
    <row r="181" spans="1:24" x14ac:dyDescent="0.3">
      <c r="A181" s="375"/>
      <c r="B181" s="376"/>
      <c r="C181" s="376"/>
      <c r="D181" s="376"/>
      <c r="E181" s="376"/>
      <c r="F181" s="376"/>
      <c r="G181" s="376"/>
      <c r="H181" s="376"/>
      <c r="I181" s="376"/>
      <c r="J181" s="376"/>
      <c r="K181" s="376"/>
      <c r="L181" s="376"/>
      <c r="M181" s="375"/>
      <c r="N181" s="375"/>
      <c r="O181" s="375"/>
      <c r="P181" s="375"/>
      <c r="Q181" s="375"/>
      <c r="R181" s="375"/>
      <c r="S181" s="375"/>
      <c r="T181" s="375"/>
      <c r="U181" s="375"/>
      <c r="V181" s="375"/>
      <c r="W181" s="375"/>
      <c r="X181" s="375"/>
    </row>
    <row r="182" spans="1:24" x14ac:dyDescent="0.3">
      <c r="A182" s="375"/>
      <c r="B182" s="376"/>
      <c r="C182" s="376"/>
      <c r="D182" s="376"/>
      <c r="E182" s="376"/>
      <c r="F182" s="376"/>
      <c r="G182" s="376"/>
      <c r="H182" s="376"/>
      <c r="I182" s="376"/>
      <c r="J182" s="376"/>
      <c r="K182" s="376"/>
      <c r="L182" s="376"/>
      <c r="M182" s="375"/>
      <c r="N182" s="375"/>
      <c r="O182" s="375"/>
      <c r="P182" s="375"/>
      <c r="Q182" s="375"/>
      <c r="R182" s="375"/>
      <c r="S182" s="375"/>
      <c r="T182" s="375"/>
      <c r="U182" s="375"/>
      <c r="V182" s="375"/>
      <c r="W182" s="375"/>
      <c r="X182" s="375"/>
    </row>
    <row r="183" spans="1:24" x14ac:dyDescent="0.3">
      <c r="A183" s="375"/>
      <c r="B183" s="376"/>
      <c r="C183" s="376"/>
      <c r="D183" s="376"/>
      <c r="E183" s="376"/>
      <c r="F183" s="376"/>
      <c r="G183" s="376"/>
      <c r="H183" s="376"/>
      <c r="I183" s="376"/>
      <c r="J183" s="376"/>
      <c r="K183" s="376"/>
      <c r="L183" s="376"/>
      <c r="M183" s="375"/>
      <c r="N183" s="375"/>
      <c r="O183" s="375"/>
      <c r="P183" s="375"/>
      <c r="Q183" s="375"/>
      <c r="R183" s="375"/>
      <c r="S183" s="375"/>
      <c r="T183" s="375"/>
      <c r="U183" s="375"/>
      <c r="V183" s="375"/>
      <c r="W183" s="375"/>
      <c r="X183" s="375"/>
    </row>
    <row r="184" spans="1:24" x14ac:dyDescent="0.3">
      <c r="A184" s="375"/>
      <c r="B184" s="376"/>
      <c r="C184" s="376"/>
      <c r="D184" s="376"/>
      <c r="E184" s="376"/>
      <c r="F184" s="376"/>
      <c r="G184" s="376"/>
      <c r="H184" s="376"/>
      <c r="I184" s="376"/>
      <c r="J184" s="376"/>
      <c r="K184" s="376"/>
      <c r="L184" s="376"/>
      <c r="M184" s="375"/>
      <c r="N184" s="375"/>
      <c r="O184" s="375"/>
      <c r="P184" s="375"/>
      <c r="Q184" s="375"/>
      <c r="R184" s="375"/>
      <c r="S184" s="375"/>
      <c r="T184" s="375"/>
      <c r="U184" s="375"/>
      <c r="V184" s="375"/>
      <c r="W184" s="375"/>
      <c r="X184" s="375"/>
    </row>
    <row r="185" spans="1:24" x14ac:dyDescent="0.3">
      <c r="A185" s="375"/>
      <c r="B185" s="376"/>
      <c r="C185" s="376"/>
      <c r="D185" s="376"/>
      <c r="E185" s="376"/>
      <c r="F185" s="376"/>
      <c r="G185" s="376"/>
      <c r="H185" s="376"/>
      <c r="I185" s="376"/>
      <c r="J185" s="376"/>
      <c r="K185" s="376"/>
      <c r="L185" s="376"/>
      <c r="M185" s="375"/>
      <c r="N185" s="375"/>
      <c r="O185" s="375"/>
      <c r="P185" s="375"/>
      <c r="Q185" s="375"/>
      <c r="R185" s="375"/>
      <c r="S185" s="375"/>
      <c r="T185" s="375"/>
      <c r="U185" s="375"/>
      <c r="V185" s="375"/>
      <c r="W185" s="375"/>
      <c r="X185" s="375"/>
    </row>
    <row r="186" spans="1:24" x14ac:dyDescent="0.3">
      <c r="A186" s="375"/>
      <c r="B186" s="376"/>
      <c r="C186" s="376"/>
      <c r="D186" s="376"/>
      <c r="E186" s="376"/>
      <c r="F186" s="376"/>
      <c r="G186" s="376"/>
      <c r="H186" s="376"/>
      <c r="I186" s="376"/>
      <c r="J186" s="376"/>
      <c r="K186" s="376"/>
      <c r="L186" s="376"/>
      <c r="M186" s="375"/>
      <c r="N186" s="375"/>
      <c r="O186" s="375"/>
      <c r="P186" s="375"/>
      <c r="Q186" s="375"/>
      <c r="R186" s="375"/>
      <c r="S186" s="375"/>
      <c r="T186" s="375"/>
      <c r="U186" s="375"/>
      <c r="V186" s="375"/>
      <c r="W186" s="375"/>
      <c r="X186" s="375"/>
    </row>
    <row r="187" spans="1:24" x14ac:dyDescent="0.3">
      <c r="A187" s="375"/>
      <c r="B187" s="376"/>
      <c r="C187" s="376"/>
      <c r="D187" s="376"/>
      <c r="E187" s="376"/>
      <c r="F187" s="376"/>
      <c r="G187" s="376"/>
      <c r="H187" s="376"/>
      <c r="I187" s="376"/>
      <c r="J187" s="376"/>
      <c r="K187" s="376"/>
      <c r="L187" s="376"/>
      <c r="M187" s="375"/>
      <c r="N187" s="375"/>
      <c r="O187" s="375"/>
      <c r="P187" s="375"/>
      <c r="Q187" s="375"/>
      <c r="R187" s="375"/>
      <c r="S187" s="375"/>
      <c r="T187" s="375"/>
      <c r="U187" s="375"/>
      <c r="V187" s="375"/>
      <c r="W187" s="375"/>
      <c r="X187" s="375"/>
    </row>
    <row r="188" spans="1:24" x14ac:dyDescent="0.3">
      <c r="A188" s="375"/>
      <c r="B188" s="376"/>
      <c r="C188" s="376"/>
      <c r="D188" s="376"/>
      <c r="E188" s="376"/>
      <c r="F188" s="376"/>
      <c r="G188" s="376"/>
      <c r="H188" s="376"/>
      <c r="I188" s="376"/>
      <c r="J188" s="376"/>
      <c r="K188" s="376"/>
      <c r="L188" s="376"/>
      <c r="M188" s="375"/>
      <c r="N188" s="375"/>
      <c r="O188" s="375"/>
      <c r="P188" s="375"/>
      <c r="Q188" s="375"/>
      <c r="R188" s="375"/>
      <c r="S188" s="375"/>
      <c r="T188" s="375"/>
      <c r="U188" s="375"/>
      <c r="V188" s="375"/>
      <c r="W188" s="375"/>
      <c r="X188" s="375"/>
    </row>
    <row r="189" spans="1:24" x14ac:dyDescent="0.3">
      <c r="A189" s="375"/>
      <c r="B189" s="376"/>
      <c r="C189" s="376"/>
      <c r="D189" s="376"/>
      <c r="E189" s="376"/>
      <c r="F189" s="376"/>
      <c r="G189" s="376"/>
      <c r="H189" s="376"/>
      <c r="I189" s="376"/>
      <c r="J189" s="376"/>
      <c r="K189" s="376"/>
      <c r="L189" s="376"/>
      <c r="M189" s="375"/>
      <c r="N189" s="375"/>
      <c r="O189" s="375"/>
      <c r="P189" s="375"/>
      <c r="Q189" s="375"/>
      <c r="R189" s="375"/>
      <c r="S189" s="375"/>
      <c r="T189" s="375"/>
      <c r="U189" s="375"/>
      <c r="V189" s="375"/>
      <c r="W189" s="375"/>
      <c r="X189" s="375"/>
    </row>
    <row r="190" spans="1:24" x14ac:dyDescent="0.3">
      <c r="A190" s="375"/>
      <c r="B190" s="376"/>
      <c r="C190" s="376"/>
      <c r="D190" s="376"/>
      <c r="E190" s="376"/>
      <c r="F190" s="376"/>
      <c r="G190" s="376"/>
      <c r="H190" s="376"/>
      <c r="I190" s="376"/>
      <c r="J190" s="376"/>
      <c r="K190" s="376"/>
      <c r="L190" s="376"/>
      <c r="M190" s="375"/>
      <c r="N190" s="375"/>
      <c r="O190" s="375"/>
      <c r="P190" s="375"/>
      <c r="Q190" s="375"/>
      <c r="R190" s="375"/>
      <c r="S190" s="375"/>
      <c r="T190" s="375"/>
      <c r="U190" s="375"/>
      <c r="V190" s="375"/>
      <c r="W190" s="375"/>
      <c r="X190" s="375"/>
    </row>
    <row r="191" spans="1:24" x14ac:dyDescent="0.3">
      <c r="A191" s="375"/>
      <c r="B191" s="376"/>
      <c r="C191" s="376"/>
      <c r="D191" s="376"/>
      <c r="E191" s="376"/>
      <c r="F191" s="376"/>
      <c r="G191" s="376"/>
      <c r="H191" s="376"/>
      <c r="I191" s="376"/>
      <c r="J191" s="376"/>
      <c r="K191" s="376"/>
      <c r="L191" s="376"/>
      <c r="M191" s="375"/>
      <c r="N191" s="375"/>
      <c r="O191" s="375"/>
      <c r="P191" s="375"/>
      <c r="Q191" s="375"/>
      <c r="R191" s="375"/>
      <c r="S191" s="375"/>
      <c r="T191" s="375"/>
      <c r="U191" s="375"/>
      <c r="V191" s="375"/>
      <c r="W191" s="375"/>
      <c r="X191" s="375"/>
    </row>
    <row r="192" spans="1:24" x14ac:dyDescent="0.3">
      <c r="A192" s="375"/>
      <c r="B192" s="376"/>
      <c r="C192" s="376"/>
      <c r="D192" s="376"/>
      <c r="E192" s="376"/>
      <c r="F192" s="376"/>
      <c r="G192" s="376"/>
      <c r="H192" s="376"/>
      <c r="I192" s="376"/>
      <c r="J192" s="376"/>
      <c r="K192" s="376"/>
      <c r="L192" s="376"/>
      <c r="M192" s="375"/>
      <c r="N192" s="375"/>
      <c r="O192" s="375"/>
      <c r="P192" s="375"/>
      <c r="Q192" s="375"/>
      <c r="R192" s="375"/>
      <c r="S192" s="375"/>
      <c r="T192" s="375"/>
      <c r="U192" s="375"/>
      <c r="V192" s="375"/>
      <c r="W192" s="375"/>
      <c r="X192" s="375"/>
    </row>
    <row r="193" spans="1:24" x14ac:dyDescent="0.3">
      <c r="A193" s="375"/>
      <c r="B193" s="376"/>
      <c r="C193" s="376"/>
      <c r="D193" s="376"/>
      <c r="E193" s="376"/>
      <c r="F193" s="376"/>
      <c r="G193" s="376"/>
      <c r="H193" s="376"/>
      <c r="I193" s="376"/>
      <c r="J193" s="376"/>
      <c r="K193" s="376"/>
      <c r="L193" s="376"/>
      <c r="M193" s="375"/>
      <c r="N193" s="375"/>
      <c r="O193" s="375"/>
      <c r="P193" s="375"/>
      <c r="Q193" s="375"/>
      <c r="R193" s="375"/>
      <c r="S193" s="375"/>
      <c r="T193" s="375"/>
      <c r="U193" s="375"/>
      <c r="V193" s="375"/>
      <c r="W193" s="375"/>
      <c r="X193" s="375"/>
    </row>
    <row r="194" spans="1:24" x14ac:dyDescent="0.3">
      <c r="A194" s="375"/>
      <c r="B194" s="376"/>
      <c r="C194" s="376"/>
      <c r="D194" s="376"/>
      <c r="E194" s="376"/>
      <c r="F194" s="376"/>
      <c r="G194" s="376"/>
      <c r="H194" s="376"/>
      <c r="I194" s="376"/>
      <c r="J194" s="376"/>
      <c r="K194" s="376"/>
      <c r="L194" s="376"/>
      <c r="M194" s="375"/>
      <c r="N194" s="375"/>
      <c r="O194" s="375"/>
      <c r="P194" s="375"/>
      <c r="Q194" s="375"/>
      <c r="R194" s="375"/>
      <c r="S194" s="375"/>
      <c r="T194" s="375"/>
      <c r="U194" s="375"/>
      <c r="V194" s="375"/>
      <c r="W194" s="375"/>
      <c r="X194" s="375"/>
    </row>
    <row r="195" spans="1:24" x14ac:dyDescent="0.3">
      <c r="A195" s="375"/>
      <c r="B195" s="376"/>
      <c r="C195" s="376"/>
      <c r="D195" s="376"/>
      <c r="E195" s="376"/>
      <c r="F195" s="376"/>
      <c r="G195" s="376"/>
      <c r="H195" s="376"/>
      <c r="I195" s="376"/>
      <c r="J195" s="376"/>
      <c r="K195" s="376"/>
      <c r="L195" s="376"/>
      <c r="M195" s="375"/>
      <c r="N195" s="375"/>
      <c r="O195" s="375"/>
      <c r="P195" s="375"/>
      <c r="Q195" s="375"/>
      <c r="R195" s="375"/>
      <c r="S195" s="375"/>
      <c r="T195" s="375"/>
      <c r="U195" s="375"/>
      <c r="V195" s="375"/>
      <c r="W195" s="375"/>
      <c r="X195" s="375"/>
    </row>
    <row r="196" spans="1:24" x14ac:dyDescent="0.3">
      <c r="A196" s="375"/>
      <c r="B196" s="376"/>
      <c r="C196" s="376"/>
      <c r="D196" s="376"/>
      <c r="E196" s="376"/>
      <c r="F196" s="376"/>
      <c r="G196" s="376"/>
      <c r="H196" s="376"/>
      <c r="I196" s="376"/>
      <c r="J196" s="376"/>
      <c r="K196" s="376"/>
      <c r="L196" s="376"/>
      <c r="M196" s="375"/>
      <c r="N196" s="375"/>
      <c r="O196" s="375"/>
      <c r="P196" s="375"/>
      <c r="Q196" s="375"/>
      <c r="R196" s="375"/>
      <c r="S196" s="375"/>
      <c r="T196" s="375"/>
      <c r="U196" s="375"/>
      <c r="V196" s="375"/>
      <c r="W196" s="375"/>
      <c r="X196" s="375"/>
    </row>
    <row r="197" spans="1:24" x14ac:dyDescent="0.3">
      <c r="A197" s="375"/>
      <c r="B197" s="376"/>
      <c r="C197" s="376"/>
      <c r="D197" s="376"/>
      <c r="E197" s="376"/>
      <c r="F197" s="376"/>
      <c r="G197" s="376"/>
      <c r="H197" s="376"/>
      <c r="I197" s="376"/>
      <c r="J197" s="376"/>
      <c r="K197" s="376"/>
      <c r="L197" s="376"/>
      <c r="M197" s="375"/>
      <c r="N197" s="375"/>
      <c r="O197" s="375"/>
      <c r="P197" s="375"/>
      <c r="Q197" s="375"/>
      <c r="R197" s="375"/>
      <c r="S197" s="375"/>
      <c r="T197" s="375"/>
      <c r="U197" s="375"/>
      <c r="V197" s="375"/>
      <c r="W197" s="375"/>
      <c r="X197" s="375"/>
    </row>
    <row r="198" spans="1:24" x14ac:dyDescent="0.3">
      <c r="A198" s="375"/>
      <c r="B198" s="376"/>
      <c r="C198" s="376"/>
      <c r="D198" s="376"/>
      <c r="E198" s="376"/>
      <c r="F198" s="376"/>
      <c r="G198" s="376"/>
      <c r="H198" s="376"/>
      <c r="I198" s="376"/>
      <c r="J198" s="376"/>
      <c r="K198" s="376"/>
      <c r="L198" s="376"/>
      <c r="M198" s="375"/>
      <c r="N198" s="375"/>
      <c r="O198" s="375"/>
      <c r="P198" s="375"/>
      <c r="Q198" s="375"/>
      <c r="R198" s="375"/>
      <c r="S198" s="375"/>
      <c r="T198" s="375"/>
      <c r="U198" s="375"/>
      <c r="V198" s="375"/>
      <c r="W198" s="375"/>
      <c r="X198" s="375"/>
    </row>
    <row r="199" spans="1:24" x14ac:dyDescent="0.3">
      <c r="A199" s="375"/>
      <c r="B199" s="376"/>
      <c r="C199" s="376"/>
      <c r="D199" s="376"/>
      <c r="E199" s="376"/>
      <c r="F199" s="376"/>
      <c r="G199" s="376"/>
      <c r="H199" s="376"/>
      <c r="I199" s="376"/>
      <c r="J199" s="376"/>
      <c r="K199" s="376"/>
      <c r="L199" s="376"/>
      <c r="M199" s="375"/>
      <c r="N199" s="375"/>
      <c r="O199" s="375"/>
      <c r="P199" s="375"/>
      <c r="Q199" s="375"/>
      <c r="R199" s="375"/>
      <c r="S199" s="375"/>
      <c r="T199" s="375"/>
      <c r="U199" s="375"/>
      <c r="V199" s="375"/>
      <c r="W199" s="375"/>
      <c r="X199" s="375"/>
    </row>
    <row r="200" spans="1:24" x14ac:dyDescent="0.3">
      <c r="A200" s="375"/>
      <c r="B200" s="376"/>
      <c r="C200" s="376"/>
      <c r="D200" s="376"/>
      <c r="E200" s="376"/>
      <c r="F200" s="376"/>
      <c r="G200" s="376"/>
      <c r="H200" s="376"/>
      <c r="I200" s="376"/>
      <c r="J200" s="376"/>
      <c r="K200" s="376"/>
      <c r="L200" s="376"/>
      <c r="M200" s="375"/>
      <c r="N200" s="375"/>
      <c r="O200" s="375"/>
      <c r="P200" s="375"/>
      <c r="Q200" s="375"/>
      <c r="R200" s="375"/>
      <c r="S200" s="375"/>
      <c r="T200" s="375"/>
      <c r="U200" s="375"/>
      <c r="V200" s="375"/>
      <c r="W200" s="375"/>
      <c r="X200" s="375"/>
    </row>
    <row r="201" spans="1:24" x14ac:dyDescent="0.3">
      <c r="A201" s="375"/>
      <c r="B201" s="376"/>
      <c r="C201" s="376"/>
      <c r="D201" s="376"/>
      <c r="E201" s="376"/>
      <c r="F201" s="376"/>
      <c r="G201" s="376"/>
      <c r="H201" s="376"/>
      <c r="I201" s="376"/>
      <c r="J201" s="376"/>
      <c r="K201" s="376"/>
      <c r="L201" s="376"/>
      <c r="M201" s="375"/>
      <c r="N201" s="375"/>
      <c r="O201" s="375"/>
      <c r="P201" s="375"/>
      <c r="Q201" s="375"/>
      <c r="R201" s="375"/>
      <c r="S201" s="375"/>
      <c r="T201" s="375"/>
      <c r="U201" s="375"/>
      <c r="V201" s="375"/>
      <c r="W201" s="375"/>
      <c r="X201" s="375"/>
    </row>
    <row r="202" spans="1:24" x14ac:dyDescent="0.3">
      <c r="A202" s="375"/>
      <c r="B202" s="376"/>
      <c r="C202" s="376"/>
      <c r="D202" s="376"/>
      <c r="E202" s="376"/>
      <c r="F202" s="376"/>
      <c r="G202" s="376"/>
      <c r="H202" s="376"/>
      <c r="I202" s="376"/>
      <c r="J202" s="376"/>
      <c r="K202" s="376"/>
      <c r="L202" s="376"/>
      <c r="M202" s="375"/>
      <c r="N202" s="375"/>
      <c r="O202" s="375"/>
      <c r="P202" s="375"/>
      <c r="Q202" s="375"/>
      <c r="R202" s="375"/>
      <c r="S202" s="375"/>
      <c r="T202" s="375"/>
      <c r="U202" s="375"/>
      <c r="V202" s="375"/>
      <c r="W202" s="375"/>
      <c r="X202" s="375"/>
    </row>
    <row r="203" spans="1:24" x14ac:dyDescent="0.3">
      <c r="A203" s="375"/>
      <c r="B203" s="376"/>
      <c r="C203" s="376"/>
      <c r="D203" s="376"/>
      <c r="E203" s="376"/>
      <c r="F203" s="376"/>
      <c r="G203" s="376"/>
      <c r="H203" s="376"/>
      <c r="I203" s="376"/>
      <c r="J203" s="376"/>
      <c r="K203" s="376"/>
      <c r="L203" s="376"/>
      <c r="M203" s="375"/>
      <c r="N203" s="375"/>
      <c r="O203" s="375"/>
      <c r="P203" s="375"/>
      <c r="Q203" s="375"/>
      <c r="R203" s="375"/>
      <c r="S203" s="375"/>
      <c r="T203" s="375"/>
      <c r="U203" s="375"/>
      <c r="V203" s="375"/>
      <c r="W203" s="375"/>
      <c r="X203" s="375"/>
    </row>
    <row r="204" spans="1:24" x14ac:dyDescent="0.3">
      <c r="A204" s="375"/>
      <c r="B204" s="376"/>
      <c r="C204" s="376"/>
      <c r="D204" s="376"/>
      <c r="E204" s="376"/>
      <c r="F204" s="376"/>
      <c r="G204" s="376"/>
      <c r="H204" s="376"/>
      <c r="I204" s="376"/>
      <c r="J204" s="376"/>
      <c r="K204" s="376"/>
      <c r="L204" s="376"/>
      <c r="M204" s="375"/>
      <c r="N204" s="375"/>
      <c r="O204" s="375"/>
      <c r="P204" s="375"/>
      <c r="Q204" s="375"/>
      <c r="R204" s="375"/>
      <c r="S204" s="375"/>
      <c r="T204" s="375"/>
      <c r="U204" s="375"/>
      <c r="V204" s="375"/>
      <c r="W204" s="375"/>
      <c r="X204" s="375"/>
    </row>
    <row r="205" spans="1:24" x14ac:dyDescent="0.3">
      <c r="A205" s="375"/>
      <c r="B205" s="376"/>
      <c r="C205" s="376"/>
      <c r="D205" s="376"/>
      <c r="E205" s="376"/>
      <c r="F205" s="376"/>
      <c r="G205" s="376"/>
      <c r="H205" s="376"/>
      <c r="I205" s="376"/>
      <c r="J205" s="376"/>
      <c r="K205" s="376"/>
      <c r="L205" s="376"/>
      <c r="M205" s="375"/>
      <c r="N205" s="375"/>
      <c r="O205" s="375"/>
      <c r="P205" s="375"/>
      <c r="Q205" s="375"/>
      <c r="R205" s="375"/>
      <c r="S205" s="375"/>
      <c r="T205" s="375"/>
      <c r="U205" s="375"/>
      <c r="V205" s="375"/>
      <c r="W205" s="375"/>
      <c r="X205" s="375"/>
    </row>
    <row r="206" spans="1:24" x14ac:dyDescent="0.3">
      <c r="A206" s="375"/>
      <c r="B206" s="376"/>
      <c r="C206" s="376"/>
      <c r="D206" s="376"/>
      <c r="E206" s="376"/>
      <c r="F206" s="376"/>
      <c r="G206" s="376"/>
      <c r="H206" s="376"/>
      <c r="I206" s="376"/>
      <c r="J206" s="376"/>
      <c r="K206" s="376"/>
      <c r="L206" s="376"/>
      <c r="M206" s="375"/>
      <c r="N206" s="375"/>
      <c r="O206" s="375"/>
      <c r="P206" s="375"/>
      <c r="Q206" s="375"/>
      <c r="R206" s="375"/>
      <c r="S206" s="375"/>
      <c r="T206" s="375"/>
      <c r="U206" s="375"/>
      <c r="V206" s="375"/>
      <c r="W206" s="375"/>
      <c r="X206" s="375"/>
    </row>
    <row r="207" spans="1:24" x14ac:dyDescent="0.3">
      <c r="A207" s="375"/>
      <c r="B207" s="376"/>
      <c r="C207" s="376"/>
      <c r="D207" s="376"/>
      <c r="E207" s="376"/>
      <c r="F207" s="376"/>
      <c r="G207" s="376"/>
      <c r="H207" s="376"/>
      <c r="I207" s="376"/>
      <c r="J207" s="376"/>
      <c r="K207" s="376"/>
      <c r="L207" s="376"/>
      <c r="M207" s="375"/>
      <c r="N207" s="375"/>
      <c r="O207" s="375"/>
      <c r="P207" s="375"/>
      <c r="Q207" s="375"/>
      <c r="R207" s="375"/>
      <c r="S207" s="375"/>
      <c r="T207" s="375"/>
      <c r="U207" s="375"/>
      <c r="V207" s="375"/>
      <c r="W207" s="375"/>
      <c r="X207" s="375"/>
    </row>
    <row r="208" spans="1:24" x14ac:dyDescent="0.3">
      <c r="A208" s="375"/>
      <c r="B208" s="376"/>
      <c r="C208" s="376"/>
      <c r="D208" s="376"/>
      <c r="E208" s="376"/>
      <c r="F208" s="376"/>
      <c r="G208" s="376"/>
      <c r="H208" s="376"/>
      <c r="I208" s="376"/>
      <c r="J208" s="376"/>
      <c r="K208" s="376"/>
      <c r="L208" s="376"/>
      <c r="M208" s="375"/>
      <c r="N208" s="375"/>
      <c r="O208" s="375"/>
      <c r="P208" s="375"/>
      <c r="Q208" s="375"/>
      <c r="R208" s="375"/>
      <c r="S208" s="375"/>
      <c r="T208" s="375"/>
      <c r="U208" s="375"/>
      <c r="V208" s="375"/>
      <c r="W208" s="375"/>
      <c r="X208" s="375"/>
    </row>
    <row r="209" spans="1:24" x14ac:dyDescent="0.3">
      <c r="A209" s="375"/>
      <c r="B209" s="376"/>
      <c r="C209" s="376"/>
      <c r="D209" s="376"/>
      <c r="E209" s="376"/>
      <c r="F209" s="376"/>
      <c r="G209" s="376"/>
      <c r="H209" s="376"/>
      <c r="I209" s="376"/>
      <c r="J209" s="376"/>
      <c r="K209" s="376"/>
      <c r="L209" s="376"/>
      <c r="M209" s="375"/>
      <c r="N209" s="375"/>
      <c r="O209" s="375"/>
      <c r="P209" s="375"/>
      <c r="Q209" s="375"/>
      <c r="R209" s="375"/>
      <c r="S209" s="375"/>
      <c r="T209" s="375"/>
      <c r="U209" s="375"/>
      <c r="V209" s="375"/>
      <c r="W209" s="375"/>
      <c r="X209" s="375"/>
    </row>
    <row r="210" spans="1:24" x14ac:dyDescent="0.3">
      <c r="A210" s="375"/>
      <c r="B210" s="376"/>
      <c r="C210" s="376"/>
      <c r="D210" s="376"/>
      <c r="E210" s="376"/>
      <c r="F210" s="376"/>
      <c r="G210" s="376"/>
      <c r="H210" s="376"/>
      <c r="I210" s="376"/>
      <c r="J210" s="376"/>
      <c r="K210" s="376"/>
      <c r="L210" s="376"/>
      <c r="M210" s="375"/>
      <c r="N210" s="375"/>
      <c r="O210" s="375"/>
      <c r="P210" s="375"/>
      <c r="Q210" s="375"/>
      <c r="R210" s="375"/>
      <c r="S210" s="375"/>
      <c r="T210" s="375"/>
      <c r="U210" s="375"/>
      <c r="V210" s="375"/>
      <c r="W210" s="375"/>
      <c r="X210" s="375"/>
    </row>
    <row r="211" spans="1:24" x14ac:dyDescent="0.3">
      <c r="A211" s="375"/>
      <c r="B211" s="376"/>
      <c r="C211" s="376"/>
      <c r="D211" s="376"/>
      <c r="E211" s="376"/>
      <c r="F211" s="376"/>
      <c r="G211" s="376"/>
      <c r="H211" s="376"/>
      <c r="I211" s="376"/>
      <c r="J211" s="376"/>
      <c r="K211" s="376"/>
      <c r="L211" s="376"/>
      <c r="M211" s="375"/>
      <c r="N211" s="375"/>
      <c r="O211" s="375"/>
      <c r="P211" s="375"/>
      <c r="Q211" s="375"/>
      <c r="R211" s="375"/>
      <c r="S211" s="375"/>
      <c r="T211" s="375"/>
      <c r="U211" s="375"/>
      <c r="V211" s="375"/>
      <c r="W211" s="375"/>
      <c r="X211" s="375"/>
    </row>
    <row r="212" spans="1:24" x14ac:dyDescent="0.3">
      <c r="A212" s="375"/>
      <c r="B212" s="376"/>
      <c r="C212" s="376"/>
      <c r="D212" s="376"/>
      <c r="E212" s="376"/>
      <c r="F212" s="376"/>
      <c r="G212" s="376"/>
      <c r="H212" s="376"/>
      <c r="I212" s="376"/>
      <c r="J212" s="376"/>
      <c r="K212" s="376"/>
      <c r="L212" s="376"/>
      <c r="M212" s="375"/>
      <c r="N212" s="375"/>
      <c r="O212" s="375"/>
      <c r="P212" s="375"/>
      <c r="Q212" s="375"/>
      <c r="R212" s="375"/>
      <c r="S212" s="375"/>
      <c r="T212" s="375"/>
      <c r="U212" s="375"/>
      <c r="V212" s="375"/>
      <c r="W212" s="375"/>
      <c r="X212" s="375"/>
    </row>
    <row r="213" spans="1:24" x14ac:dyDescent="0.3">
      <c r="A213" s="375"/>
      <c r="B213" s="376"/>
      <c r="C213" s="376"/>
      <c r="D213" s="376"/>
      <c r="E213" s="376"/>
      <c r="F213" s="376"/>
      <c r="G213" s="376"/>
      <c r="H213" s="376"/>
      <c r="I213" s="376"/>
      <c r="J213" s="376"/>
      <c r="K213" s="376"/>
      <c r="L213" s="376"/>
      <c r="M213" s="375"/>
      <c r="N213" s="375"/>
      <c r="O213" s="375"/>
      <c r="P213" s="375"/>
      <c r="Q213" s="375"/>
      <c r="R213" s="375"/>
      <c r="S213" s="375"/>
      <c r="T213" s="375"/>
      <c r="U213" s="375"/>
      <c r="V213" s="375"/>
      <c r="W213" s="375"/>
      <c r="X213" s="375"/>
    </row>
    <row r="214" spans="1:24" x14ac:dyDescent="0.3">
      <c r="A214" s="375"/>
      <c r="B214" s="376"/>
      <c r="C214" s="376"/>
      <c r="D214" s="376"/>
      <c r="E214" s="376"/>
      <c r="F214" s="376"/>
      <c r="G214" s="376"/>
      <c r="H214" s="376"/>
      <c r="I214" s="376"/>
      <c r="J214" s="376"/>
      <c r="K214" s="376"/>
      <c r="L214" s="376"/>
      <c r="M214" s="375"/>
      <c r="N214" s="375"/>
      <c r="O214" s="375"/>
      <c r="P214" s="375"/>
      <c r="Q214" s="375"/>
      <c r="R214" s="375"/>
      <c r="S214" s="375"/>
      <c r="T214" s="375"/>
      <c r="U214" s="375"/>
      <c r="V214" s="375"/>
      <c r="W214" s="375"/>
      <c r="X214" s="375"/>
    </row>
    <row r="215" spans="1:24" x14ac:dyDescent="0.3">
      <c r="A215" s="375"/>
      <c r="B215" s="376"/>
      <c r="C215" s="376"/>
      <c r="D215" s="376"/>
      <c r="E215" s="376"/>
      <c r="F215" s="376"/>
      <c r="G215" s="376"/>
      <c r="H215" s="376"/>
      <c r="I215" s="376"/>
      <c r="J215" s="376"/>
      <c r="K215" s="376"/>
      <c r="L215" s="376"/>
      <c r="M215" s="375"/>
      <c r="N215" s="375"/>
      <c r="O215" s="375"/>
      <c r="P215" s="375"/>
      <c r="Q215" s="375"/>
      <c r="R215" s="375"/>
      <c r="S215" s="375"/>
      <c r="T215" s="375"/>
      <c r="U215" s="375"/>
      <c r="V215" s="375"/>
      <c r="W215" s="375"/>
      <c r="X215" s="375"/>
    </row>
    <row r="216" spans="1:24" x14ac:dyDescent="0.3">
      <c r="A216" s="375"/>
      <c r="B216" s="376"/>
      <c r="C216" s="376"/>
      <c r="D216" s="376"/>
      <c r="E216" s="376"/>
      <c r="F216" s="376"/>
      <c r="G216" s="376"/>
      <c r="H216" s="376"/>
      <c r="I216" s="376"/>
      <c r="J216" s="376"/>
      <c r="K216" s="376"/>
      <c r="L216" s="376"/>
      <c r="M216" s="375"/>
      <c r="N216" s="375"/>
      <c r="O216" s="375"/>
      <c r="P216" s="375"/>
      <c r="Q216" s="375"/>
      <c r="R216" s="375"/>
      <c r="S216" s="375"/>
      <c r="T216" s="375"/>
      <c r="U216" s="375"/>
      <c r="V216" s="375"/>
      <c r="W216" s="375"/>
      <c r="X216" s="375"/>
    </row>
    <row r="217" spans="1:24" x14ac:dyDescent="0.3">
      <c r="A217" s="375"/>
      <c r="B217" s="376"/>
      <c r="C217" s="376"/>
      <c r="D217" s="376"/>
      <c r="E217" s="376"/>
      <c r="F217" s="376"/>
      <c r="G217" s="376"/>
      <c r="H217" s="376"/>
      <c r="I217" s="376"/>
      <c r="J217" s="376"/>
      <c r="K217" s="376"/>
      <c r="L217" s="376"/>
      <c r="M217" s="375"/>
      <c r="N217" s="375"/>
      <c r="O217" s="375"/>
      <c r="P217" s="375"/>
      <c r="Q217" s="375"/>
      <c r="R217" s="375"/>
      <c r="S217" s="375"/>
      <c r="T217" s="375"/>
      <c r="U217" s="375"/>
      <c r="V217" s="375"/>
      <c r="W217" s="375"/>
      <c r="X217" s="375"/>
    </row>
    <row r="218" spans="1:24" x14ac:dyDescent="0.3">
      <c r="A218" s="375"/>
      <c r="B218" s="376"/>
      <c r="C218" s="376"/>
      <c r="D218" s="376"/>
      <c r="E218" s="376"/>
      <c r="F218" s="376"/>
      <c r="G218" s="376"/>
      <c r="H218" s="376"/>
      <c r="I218" s="376"/>
      <c r="J218" s="376"/>
      <c r="K218" s="376"/>
      <c r="L218" s="376"/>
      <c r="M218" s="375"/>
      <c r="N218" s="375"/>
      <c r="O218" s="375"/>
      <c r="P218" s="375"/>
      <c r="Q218" s="375"/>
      <c r="R218" s="375"/>
      <c r="S218" s="375"/>
      <c r="T218" s="375"/>
      <c r="U218" s="375"/>
      <c r="V218" s="375"/>
      <c r="W218" s="375"/>
      <c r="X218" s="375"/>
    </row>
    <row r="219" spans="1:24" x14ac:dyDescent="0.3">
      <c r="A219" s="375"/>
      <c r="B219" s="376"/>
      <c r="C219" s="376"/>
      <c r="D219" s="376"/>
      <c r="E219" s="376"/>
      <c r="F219" s="376"/>
      <c r="G219" s="376"/>
      <c r="H219" s="376"/>
      <c r="I219" s="376"/>
      <c r="J219" s="376"/>
      <c r="K219" s="376"/>
      <c r="L219" s="376"/>
      <c r="M219" s="375"/>
      <c r="N219" s="375"/>
      <c r="O219" s="375"/>
      <c r="P219" s="375"/>
      <c r="Q219" s="375"/>
      <c r="R219" s="375"/>
      <c r="S219" s="375"/>
      <c r="T219" s="375"/>
      <c r="U219" s="375"/>
      <c r="V219" s="375"/>
      <c r="W219" s="375"/>
      <c r="X219" s="375"/>
    </row>
    <row r="220" spans="1:24" x14ac:dyDescent="0.3">
      <c r="A220" s="375"/>
      <c r="B220" s="376"/>
      <c r="C220" s="376"/>
      <c r="D220" s="376"/>
      <c r="E220" s="376"/>
      <c r="F220" s="376"/>
      <c r="G220" s="376"/>
      <c r="H220" s="376"/>
      <c r="I220" s="376"/>
      <c r="J220" s="376"/>
      <c r="K220" s="376"/>
      <c r="L220" s="376"/>
      <c r="M220" s="375"/>
      <c r="N220" s="375"/>
      <c r="O220" s="375"/>
      <c r="P220" s="375"/>
      <c r="Q220" s="375"/>
      <c r="R220" s="375"/>
      <c r="S220" s="375"/>
      <c r="T220" s="375"/>
      <c r="U220" s="375"/>
      <c r="V220" s="375"/>
      <c r="W220" s="375"/>
      <c r="X220" s="375"/>
    </row>
    <row r="221" spans="1:24" x14ac:dyDescent="0.3">
      <c r="A221" s="375"/>
      <c r="B221" s="376"/>
      <c r="C221" s="376"/>
      <c r="D221" s="376"/>
      <c r="E221" s="376"/>
      <c r="F221" s="376"/>
      <c r="G221" s="376"/>
      <c r="H221" s="376"/>
      <c r="I221" s="376"/>
      <c r="J221" s="376"/>
      <c r="K221" s="376"/>
      <c r="L221" s="376"/>
      <c r="M221" s="375"/>
      <c r="N221" s="375"/>
      <c r="O221" s="375"/>
      <c r="P221" s="375"/>
      <c r="Q221" s="375"/>
      <c r="R221" s="375"/>
      <c r="S221" s="375"/>
      <c r="T221" s="375"/>
      <c r="U221" s="375"/>
      <c r="V221" s="375"/>
      <c r="W221" s="375"/>
      <c r="X221" s="375"/>
    </row>
    <row r="222" spans="1:24" x14ac:dyDescent="0.3">
      <c r="A222" s="375"/>
      <c r="B222" s="376"/>
      <c r="C222" s="376"/>
      <c r="D222" s="376"/>
      <c r="E222" s="376"/>
      <c r="F222" s="376"/>
      <c r="G222" s="376"/>
      <c r="H222" s="376"/>
      <c r="I222" s="376"/>
      <c r="J222" s="376"/>
      <c r="K222" s="376"/>
      <c r="L222" s="376"/>
      <c r="M222" s="375"/>
      <c r="N222" s="375"/>
      <c r="O222" s="375"/>
      <c r="P222" s="375"/>
      <c r="Q222" s="375"/>
      <c r="R222" s="375"/>
      <c r="S222" s="375"/>
      <c r="T222" s="375"/>
      <c r="U222" s="375"/>
      <c r="V222" s="375"/>
      <c r="W222" s="375"/>
      <c r="X222" s="375"/>
    </row>
    <row r="223" spans="1:24" x14ac:dyDescent="0.3">
      <c r="A223" s="375"/>
      <c r="B223" s="376"/>
      <c r="C223" s="376"/>
      <c r="D223" s="376"/>
      <c r="E223" s="376"/>
      <c r="F223" s="376"/>
      <c r="G223" s="376"/>
      <c r="H223" s="376"/>
      <c r="I223" s="376"/>
      <c r="J223" s="376"/>
      <c r="K223" s="376"/>
      <c r="L223" s="376"/>
      <c r="M223" s="375"/>
      <c r="N223" s="375"/>
      <c r="O223" s="375"/>
      <c r="P223" s="375"/>
      <c r="Q223" s="375"/>
      <c r="R223" s="375"/>
      <c r="S223" s="375"/>
      <c r="T223" s="375"/>
      <c r="U223" s="375"/>
      <c r="V223" s="375"/>
      <c r="W223" s="375"/>
      <c r="X223" s="375"/>
    </row>
    <row r="224" spans="1:24" x14ac:dyDescent="0.3">
      <c r="A224" s="375"/>
      <c r="B224" s="376"/>
      <c r="C224" s="376"/>
      <c r="D224" s="376"/>
      <c r="E224" s="376"/>
      <c r="F224" s="376"/>
      <c r="G224" s="376"/>
      <c r="H224" s="376"/>
      <c r="I224" s="376"/>
      <c r="J224" s="376"/>
      <c r="K224" s="376"/>
      <c r="L224" s="376"/>
      <c r="M224" s="375"/>
      <c r="N224" s="375"/>
      <c r="O224" s="375"/>
      <c r="P224" s="375"/>
      <c r="Q224" s="375"/>
      <c r="R224" s="375"/>
      <c r="S224" s="375"/>
      <c r="T224" s="375"/>
      <c r="U224" s="375"/>
      <c r="V224" s="375"/>
      <c r="W224" s="375"/>
      <c r="X224" s="375"/>
    </row>
    <row r="225" spans="1:24" x14ac:dyDescent="0.3">
      <c r="A225" s="375"/>
      <c r="B225" s="376"/>
      <c r="C225" s="376"/>
      <c r="D225" s="376"/>
      <c r="E225" s="376"/>
      <c r="F225" s="376"/>
      <c r="G225" s="376"/>
      <c r="H225" s="376"/>
      <c r="I225" s="376"/>
      <c r="J225" s="376"/>
      <c r="K225" s="376"/>
      <c r="L225" s="376"/>
      <c r="M225" s="375"/>
      <c r="N225" s="375"/>
      <c r="O225" s="375"/>
      <c r="P225" s="375"/>
      <c r="Q225" s="375"/>
      <c r="R225" s="375"/>
      <c r="S225" s="375"/>
      <c r="T225" s="375"/>
      <c r="U225" s="375"/>
      <c r="V225" s="375"/>
      <c r="W225" s="375"/>
      <c r="X225" s="375"/>
    </row>
    <row r="226" spans="1:24" x14ac:dyDescent="0.3">
      <c r="A226" s="375"/>
      <c r="B226" s="376"/>
      <c r="C226" s="376"/>
      <c r="D226" s="376"/>
      <c r="E226" s="376"/>
      <c r="F226" s="376"/>
      <c r="G226" s="376"/>
      <c r="H226" s="376"/>
      <c r="I226" s="376"/>
      <c r="J226" s="376"/>
      <c r="K226" s="376"/>
      <c r="L226" s="376"/>
      <c r="M226" s="375"/>
      <c r="N226" s="375"/>
      <c r="O226" s="375"/>
      <c r="P226" s="375"/>
      <c r="Q226" s="375"/>
      <c r="R226" s="375"/>
      <c r="S226" s="375"/>
      <c r="T226" s="375"/>
      <c r="U226" s="375"/>
      <c r="V226" s="375"/>
      <c r="W226" s="375"/>
      <c r="X226" s="375"/>
    </row>
    <row r="227" spans="1:24" x14ac:dyDescent="0.3">
      <c r="A227" s="375"/>
      <c r="B227" s="376"/>
      <c r="C227" s="376"/>
      <c r="D227" s="376"/>
      <c r="E227" s="376"/>
      <c r="F227" s="376"/>
      <c r="G227" s="376"/>
      <c r="H227" s="376"/>
      <c r="I227" s="376"/>
      <c r="J227" s="376"/>
      <c r="K227" s="376"/>
      <c r="L227" s="376"/>
      <c r="M227" s="375"/>
      <c r="N227" s="375"/>
      <c r="O227" s="375"/>
      <c r="P227" s="375"/>
      <c r="Q227" s="375"/>
      <c r="R227" s="375"/>
      <c r="S227" s="375"/>
      <c r="T227" s="375"/>
      <c r="U227" s="375"/>
      <c r="V227" s="375"/>
      <c r="W227" s="375"/>
      <c r="X227" s="375"/>
    </row>
    <row r="228" spans="1:24" x14ac:dyDescent="0.3">
      <c r="A228" s="375"/>
      <c r="B228" s="376"/>
      <c r="C228" s="376"/>
      <c r="D228" s="376"/>
      <c r="E228" s="376"/>
      <c r="F228" s="376"/>
      <c r="G228" s="376"/>
      <c r="H228" s="376"/>
      <c r="I228" s="376"/>
      <c r="J228" s="376"/>
      <c r="K228" s="376"/>
      <c r="L228" s="376"/>
      <c r="M228" s="375"/>
      <c r="N228" s="375"/>
      <c r="O228" s="375"/>
      <c r="P228" s="375"/>
      <c r="Q228" s="375"/>
      <c r="R228" s="375"/>
      <c r="S228" s="375"/>
      <c r="T228" s="375"/>
      <c r="U228" s="375"/>
      <c r="V228" s="375"/>
      <c r="W228" s="375"/>
      <c r="X228" s="375"/>
    </row>
    <row r="229" spans="1:24" x14ac:dyDescent="0.3">
      <c r="A229" s="375"/>
      <c r="B229" s="376"/>
      <c r="C229" s="376"/>
      <c r="D229" s="376"/>
      <c r="E229" s="376"/>
      <c r="F229" s="376"/>
      <c r="G229" s="376"/>
      <c r="H229" s="376"/>
      <c r="I229" s="376"/>
      <c r="J229" s="376"/>
      <c r="K229" s="376"/>
      <c r="L229" s="376"/>
      <c r="M229" s="375"/>
      <c r="N229" s="375"/>
      <c r="O229" s="375"/>
      <c r="P229" s="375"/>
      <c r="Q229" s="375"/>
      <c r="R229" s="375"/>
      <c r="S229" s="375"/>
      <c r="T229" s="375"/>
      <c r="U229" s="375"/>
      <c r="V229" s="375"/>
      <c r="W229" s="375"/>
      <c r="X229" s="375"/>
    </row>
    <row r="230" spans="1:24" x14ac:dyDescent="0.3">
      <c r="A230" s="375"/>
      <c r="B230" s="376"/>
      <c r="C230" s="376"/>
      <c r="D230" s="376"/>
      <c r="E230" s="376"/>
      <c r="F230" s="376"/>
      <c r="G230" s="376"/>
      <c r="H230" s="376"/>
      <c r="I230" s="376"/>
      <c r="J230" s="376"/>
      <c r="K230" s="376"/>
      <c r="L230" s="376"/>
      <c r="M230" s="375"/>
      <c r="N230" s="375"/>
      <c r="O230" s="375"/>
      <c r="P230" s="375"/>
      <c r="Q230" s="375"/>
      <c r="R230" s="375"/>
      <c r="S230" s="375"/>
      <c r="T230" s="375"/>
      <c r="U230" s="375"/>
      <c r="V230" s="375"/>
      <c r="W230" s="375"/>
      <c r="X230" s="375"/>
    </row>
    <row r="231" spans="1:24" x14ac:dyDescent="0.3">
      <c r="A231" s="375"/>
      <c r="B231" s="376"/>
      <c r="C231" s="376"/>
      <c r="D231" s="376"/>
      <c r="E231" s="376"/>
      <c r="F231" s="376"/>
      <c r="G231" s="376"/>
      <c r="H231" s="376"/>
      <c r="I231" s="376"/>
      <c r="J231" s="376"/>
      <c r="K231" s="376"/>
      <c r="L231" s="376"/>
      <c r="M231" s="375"/>
      <c r="N231" s="375"/>
      <c r="O231" s="375"/>
      <c r="P231" s="375"/>
      <c r="Q231" s="375"/>
      <c r="R231" s="375"/>
      <c r="S231" s="375"/>
      <c r="T231" s="375"/>
      <c r="U231" s="375"/>
      <c r="V231" s="375"/>
      <c r="W231" s="375"/>
      <c r="X231" s="375"/>
    </row>
    <row r="232" spans="1:24" x14ac:dyDescent="0.3">
      <c r="A232" s="375"/>
      <c r="B232" s="376"/>
      <c r="C232" s="376"/>
      <c r="D232" s="376"/>
      <c r="E232" s="376"/>
      <c r="F232" s="376"/>
      <c r="G232" s="376"/>
      <c r="H232" s="376"/>
      <c r="I232" s="376"/>
      <c r="J232" s="376"/>
      <c r="K232" s="376"/>
      <c r="L232" s="376"/>
      <c r="M232" s="375"/>
      <c r="N232" s="375"/>
      <c r="O232" s="375"/>
      <c r="P232" s="375"/>
      <c r="Q232" s="375"/>
      <c r="R232" s="375"/>
      <c r="S232" s="375"/>
      <c r="T232" s="375"/>
      <c r="U232" s="375"/>
      <c r="V232" s="375"/>
      <c r="W232" s="375"/>
      <c r="X232" s="375"/>
    </row>
    <row r="233" spans="1:24" x14ac:dyDescent="0.3">
      <c r="A233" s="375"/>
      <c r="B233" s="376"/>
      <c r="C233" s="376"/>
      <c r="D233" s="376"/>
      <c r="E233" s="376"/>
      <c r="F233" s="376"/>
      <c r="G233" s="376"/>
      <c r="H233" s="376"/>
      <c r="I233" s="376"/>
      <c r="J233" s="376"/>
      <c r="K233" s="376"/>
      <c r="L233" s="376"/>
      <c r="M233" s="375"/>
      <c r="N233" s="375"/>
      <c r="O233" s="375"/>
      <c r="P233" s="375"/>
      <c r="Q233" s="375"/>
      <c r="R233" s="375"/>
      <c r="S233" s="375"/>
      <c r="T233" s="375"/>
      <c r="U233" s="375"/>
      <c r="V233" s="375"/>
      <c r="W233" s="375"/>
      <c r="X233" s="375"/>
    </row>
    <row r="234" spans="1:24" x14ac:dyDescent="0.3">
      <c r="A234" s="375"/>
      <c r="B234" s="376"/>
      <c r="C234" s="376"/>
      <c r="D234" s="376"/>
      <c r="E234" s="376"/>
      <c r="F234" s="376"/>
      <c r="G234" s="376"/>
      <c r="H234" s="376"/>
      <c r="I234" s="376"/>
      <c r="J234" s="376"/>
      <c r="K234" s="376"/>
      <c r="L234" s="376"/>
      <c r="M234" s="375"/>
      <c r="N234" s="375"/>
      <c r="O234" s="375"/>
      <c r="P234" s="375"/>
      <c r="Q234" s="375"/>
      <c r="R234" s="375"/>
      <c r="S234" s="375"/>
      <c r="T234" s="375"/>
      <c r="U234" s="375"/>
      <c r="V234" s="375"/>
      <c r="W234" s="375"/>
      <c r="X234" s="375"/>
    </row>
    <row r="235" spans="1:24" x14ac:dyDescent="0.3">
      <c r="A235" s="375"/>
      <c r="B235" s="376"/>
      <c r="C235" s="376"/>
      <c r="D235" s="376"/>
      <c r="E235" s="376"/>
      <c r="F235" s="376"/>
      <c r="G235" s="376"/>
      <c r="H235" s="376"/>
      <c r="I235" s="376"/>
      <c r="J235" s="376"/>
      <c r="K235" s="376"/>
      <c r="L235" s="376"/>
      <c r="M235" s="375"/>
      <c r="N235" s="375"/>
      <c r="O235" s="375"/>
      <c r="P235" s="375"/>
      <c r="Q235" s="375"/>
      <c r="R235" s="375"/>
      <c r="S235" s="375"/>
      <c r="T235" s="375"/>
      <c r="U235" s="375"/>
      <c r="V235" s="375"/>
      <c r="W235" s="375"/>
      <c r="X235" s="375"/>
    </row>
    <row r="236" spans="1:24" x14ac:dyDescent="0.3">
      <c r="A236" s="375"/>
      <c r="B236" s="376"/>
      <c r="C236" s="376"/>
      <c r="D236" s="376"/>
      <c r="E236" s="376"/>
      <c r="F236" s="376"/>
      <c r="G236" s="376"/>
      <c r="H236" s="376"/>
      <c r="I236" s="376"/>
      <c r="J236" s="376"/>
      <c r="K236" s="376"/>
      <c r="L236" s="376"/>
      <c r="M236" s="375"/>
      <c r="N236" s="375"/>
      <c r="O236" s="375"/>
      <c r="P236" s="375"/>
      <c r="Q236" s="375"/>
      <c r="R236" s="375"/>
      <c r="S236" s="375"/>
      <c r="T236" s="375"/>
      <c r="U236" s="375"/>
      <c r="V236" s="375"/>
      <c r="W236" s="375"/>
      <c r="X236" s="375"/>
    </row>
    <row r="237" spans="1:24" x14ac:dyDescent="0.3">
      <c r="A237" s="375"/>
      <c r="B237" s="376"/>
      <c r="C237" s="376"/>
      <c r="D237" s="376"/>
      <c r="E237" s="376"/>
      <c r="F237" s="376"/>
      <c r="G237" s="376"/>
      <c r="H237" s="376"/>
      <c r="I237" s="376"/>
      <c r="J237" s="376"/>
      <c r="K237" s="376"/>
      <c r="L237" s="376"/>
      <c r="M237" s="375"/>
      <c r="N237" s="375"/>
      <c r="O237" s="375"/>
      <c r="P237" s="375"/>
      <c r="Q237" s="375"/>
      <c r="R237" s="375"/>
      <c r="S237" s="375"/>
      <c r="T237" s="375"/>
      <c r="U237" s="375"/>
      <c r="V237" s="375"/>
      <c r="W237" s="375"/>
      <c r="X237" s="375"/>
    </row>
    <row r="238" spans="1:24" x14ac:dyDescent="0.3">
      <c r="A238" s="375"/>
      <c r="B238" s="376"/>
      <c r="C238" s="376"/>
      <c r="D238" s="376"/>
      <c r="E238" s="376"/>
      <c r="F238" s="376"/>
      <c r="G238" s="376"/>
      <c r="H238" s="376"/>
      <c r="I238" s="376"/>
      <c r="J238" s="376"/>
      <c r="K238" s="376"/>
      <c r="L238" s="376"/>
      <c r="M238" s="375"/>
      <c r="N238" s="375"/>
      <c r="O238" s="375"/>
      <c r="P238" s="375"/>
      <c r="Q238" s="375"/>
      <c r="R238" s="375"/>
      <c r="S238" s="375"/>
      <c r="T238" s="375"/>
      <c r="U238" s="375"/>
      <c r="V238" s="375"/>
      <c r="W238" s="375"/>
      <c r="X238" s="375"/>
    </row>
    <row r="239" spans="1:24" x14ac:dyDescent="0.3">
      <c r="A239" s="375"/>
      <c r="B239" s="376"/>
      <c r="C239" s="376"/>
      <c r="D239" s="376"/>
      <c r="E239" s="376"/>
      <c r="F239" s="376"/>
      <c r="G239" s="376"/>
      <c r="H239" s="376"/>
      <c r="I239" s="376"/>
      <c r="J239" s="376"/>
      <c r="K239" s="376"/>
      <c r="L239" s="376"/>
      <c r="M239" s="375"/>
      <c r="N239" s="375"/>
      <c r="O239" s="375"/>
      <c r="P239" s="375"/>
      <c r="Q239" s="375"/>
      <c r="R239" s="375"/>
      <c r="S239" s="375"/>
      <c r="T239" s="375"/>
      <c r="U239" s="375"/>
      <c r="V239" s="375"/>
      <c r="W239" s="375"/>
      <c r="X239" s="375"/>
    </row>
    <row r="240" spans="1:24" x14ac:dyDescent="0.3">
      <c r="A240" s="375"/>
      <c r="B240" s="376"/>
      <c r="C240" s="376"/>
      <c r="D240" s="376"/>
      <c r="E240" s="376"/>
      <c r="F240" s="376"/>
      <c r="G240" s="376"/>
      <c r="H240" s="376"/>
      <c r="I240" s="376"/>
      <c r="J240" s="376"/>
      <c r="K240" s="376"/>
      <c r="L240" s="376"/>
      <c r="M240" s="375"/>
      <c r="N240" s="375"/>
      <c r="O240" s="375"/>
      <c r="P240" s="375"/>
      <c r="Q240" s="375"/>
      <c r="R240" s="375"/>
      <c r="S240" s="375"/>
      <c r="T240" s="375"/>
      <c r="U240" s="375"/>
      <c r="V240" s="375"/>
      <c r="W240" s="375"/>
      <c r="X240" s="375"/>
    </row>
    <row r="241" spans="1:24" x14ac:dyDescent="0.3">
      <c r="A241" s="375"/>
      <c r="B241" s="376"/>
      <c r="C241" s="376"/>
      <c r="D241" s="376"/>
      <c r="E241" s="376"/>
      <c r="F241" s="376"/>
      <c r="G241" s="376"/>
      <c r="H241" s="376"/>
      <c r="I241" s="376"/>
      <c r="J241" s="376"/>
      <c r="K241" s="376"/>
      <c r="L241" s="376"/>
      <c r="M241" s="375"/>
      <c r="N241" s="375"/>
      <c r="O241" s="375"/>
      <c r="P241" s="375"/>
      <c r="Q241" s="375"/>
      <c r="R241" s="375"/>
      <c r="S241" s="375"/>
      <c r="T241" s="375"/>
      <c r="U241" s="375"/>
      <c r="V241" s="375"/>
      <c r="W241" s="375"/>
      <c r="X241" s="375"/>
    </row>
    <row r="242" spans="1:24" x14ac:dyDescent="0.3">
      <c r="A242" s="375"/>
      <c r="B242" s="376"/>
      <c r="C242" s="376"/>
      <c r="D242" s="376"/>
      <c r="E242" s="376"/>
      <c r="F242" s="376"/>
      <c r="G242" s="376"/>
      <c r="H242" s="376"/>
      <c r="I242" s="376"/>
      <c r="J242" s="376"/>
      <c r="K242" s="376"/>
      <c r="L242" s="376"/>
      <c r="M242" s="375"/>
      <c r="N242" s="375"/>
      <c r="O242" s="375"/>
      <c r="P242" s="375"/>
      <c r="Q242" s="375"/>
      <c r="R242" s="375"/>
      <c r="S242" s="375"/>
      <c r="T242" s="375"/>
      <c r="U242" s="375"/>
      <c r="V242" s="375"/>
      <c r="W242" s="375"/>
      <c r="X242" s="375"/>
    </row>
    <row r="243" spans="1:24" x14ac:dyDescent="0.3">
      <c r="A243" s="375"/>
      <c r="B243" s="376"/>
      <c r="C243" s="376"/>
      <c r="D243" s="376"/>
      <c r="E243" s="376"/>
      <c r="F243" s="376"/>
      <c r="G243" s="376"/>
      <c r="H243" s="376"/>
      <c r="I243" s="376"/>
      <c r="J243" s="376"/>
      <c r="K243" s="376"/>
      <c r="L243" s="376"/>
      <c r="M243" s="375"/>
      <c r="N243" s="375"/>
      <c r="O243" s="375"/>
      <c r="P243" s="375"/>
      <c r="Q243" s="375"/>
      <c r="R243" s="375"/>
      <c r="S243" s="375"/>
      <c r="T243" s="375"/>
      <c r="U243" s="375"/>
      <c r="V243" s="375"/>
      <c r="W243" s="375"/>
      <c r="X243" s="375"/>
    </row>
    <row r="244" spans="1:24" x14ac:dyDescent="0.3">
      <c r="A244" s="375"/>
      <c r="B244" s="376"/>
      <c r="C244" s="376"/>
      <c r="D244" s="376"/>
      <c r="E244" s="376"/>
      <c r="F244" s="376"/>
      <c r="G244" s="376"/>
      <c r="H244" s="376"/>
      <c r="I244" s="376"/>
      <c r="J244" s="376"/>
      <c r="K244" s="376"/>
      <c r="L244" s="376"/>
      <c r="M244" s="375"/>
      <c r="N244" s="375"/>
      <c r="O244" s="375"/>
      <c r="P244" s="375"/>
      <c r="Q244" s="375"/>
      <c r="R244" s="375"/>
      <c r="S244" s="375"/>
      <c r="T244" s="375"/>
      <c r="U244" s="375"/>
      <c r="V244" s="375"/>
      <c r="W244" s="375"/>
      <c r="X244" s="375"/>
    </row>
    <row r="245" spans="1:24" x14ac:dyDescent="0.3">
      <c r="A245" s="375"/>
      <c r="B245" s="376"/>
      <c r="C245" s="376"/>
      <c r="D245" s="376"/>
      <c r="E245" s="376"/>
      <c r="F245" s="376"/>
      <c r="G245" s="376"/>
      <c r="H245" s="376"/>
      <c r="I245" s="376"/>
      <c r="J245" s="376"/>
      <c r="K245" s="376"/>
      <c r="L245" s="376"/>
      <c r="M245" s="375"/>
      <c r="N245" s="375"/>
      <c r="O245" s="375"/>
      <c r="P245" s="375"/>
      <c r="Q245" s="375"/>
      <c r="R245" s="375"/>
      <c r="S245" s="375"/>
      <c r="T245" s="375"/>
      <c r="U245" s="375"/>
      <c r="V245" s="375"/>
      <c r="W245" s="375"/>
      <c r="X245" s="375"/>
    </row>
    <row r="246" spans="1:24" x14ac:dyDescent="0.3">
      <c r="A246" s="375"/>
      <c r="B246" s="376"/>
      <c r="C246" s="376"/>
      <c r="D246" s="376"/>
      <c r="E246" s="376"/>
      <c r="F246" s="376"/>
      <c r="G246" s="376"/>
      <c r="H246" s="376"/>
      <c r="I246" s="376"/>
      <c r="J246" s="376"/>
      <c r="K246" s="376"/>
      <c r="L246" s="376"/>
      <c r="M246" s="375"/>
      <c r="N246" s="375"/>
      <c r="O246" s="375"/>
      <c r="P246" s="375"/>
      <c r="Q246" s="375"/>
      <c r="R246" s="375"/>
      <c r="S246" s="375"/>
      <c r="T246" s="375"/>
      <c r="U246" s="375"/>
      <c r="V246" s="375"/>
      <c r="W246" s="375"/>
      <c r="X246" s="375"/>
    </row>
    <row r="247" spans="1:24" x14ac:dyDescent="0.3">
      <c r="A247" s="375"/>
      <c r="B247" s="376"/>
      <c r="C247" s="376"/>
      <c r="D247" s="376"/>
      <c r="E247" s="376"/>
      <c r="F247" s="376"/>
      <c r="G247" s="376"/>
      <c r="H247" s="376"/>
      <c r="I247" s="376"/>
      <c r="J247" s="376"/>
      <c r="K247" s="376"/>
      <c r="L247" s="376"/>
      <c r="M247" s="375"/>
      <c r="N247" s="375"/>
      <c r="O247" s="375"/>
      <c r="P247" s="375"/>
      <c r="Q247" s="375"/>
      <c r="R247" s="375"/>
      <c r="S247" s="375"/>
      <c r="T247" s="375"/>
      <c r="U247" s="375"/>
      <c r="V247" s="375"/>
      <c r="W247" s="375"/>
      <c r="X247" s="375"/>
    </row>
    <row r="248" spans="1:24" x14ac:dyDescent="0.3">
      <c r="A248" s="375"/>
      <c r="B248" s="376"/>
      <c r="C248" s="376"/>
      <c r="D248" s="376"/>
      <c r="E248" s="376"/>
      <c r="F248" s="376"/>
      <c r="G248" s="376"/>
      <c r="H248" s="376"/>
      <c r="I248" s="376"/>
      <c r="J248" s="376"/>
      <c r="K248" s="376"/>
      <c r="L248" s="376"/>
      <c r="M248" s="375"/>
      <c r="N248" s="375"/>
      <c r="O248" s="375"/>
      <c r="P248" s="375"/>
      <c r="Q248" s="375"/>
      <c r="R248" s="375"/>
      <c r="S248" s="375"/>
      <c r="T248" s="375"/>
      <c r="U248" s="375"/>
      <c r="V248" s="375"/>
      <c r="W248" s="375"/>
      <c r="X248" s="375"/>
    </row>
    <row r="249" spans="1:24" x14ac:dyDescent="0.3">
      <c r="A249" s="375"/>
      <c r="B249" s="376"/>
      <c r="C249" s="376"/>
      <c r="D249" s="376"/>
      <c r="E249" s="376"/>
      <c r="F249" s="376"/>
      <c r="G249" s="376"/>
      <c r="H249" s="376"/>
      <c r="I249" s="376"/>
      <c r="J249" s="376"/>
      <c r="K249" s="376"/>
      <c r="L249" s="376"/>
      <c r="M249" s="375"/>
      <c r="N249" s="375"/>
      <c r="O249" s="375"/>
      <c r="P249" s="375"/>
      <c r="Q249" s="375"/>
      <c r="R249" s="375"/>
      <c r="S249" s="375"/>
      <c r="T249" s="375"/>
      <c r="U249" s="375"/>
      <c r="V249" s="375"/>
      <c r="W249" s="375"/>
      <c r="X249" s="375"/>
    </row>
    <row r="250" spans="1:24" x14ac:dyDescent="0.3">
      <c r="A250" s="375"/>
      <c r="B250" s="374"/>
      <c r="C250" s="374"/>
      <c r="D250" s="374"/>
      <c r="E250" s="374"/>
      <c r="F250" s="374"/>
      <c r="G250" s="374"/>
      <c r="H250" s="374"/>
      <c r="I250" s="374"/>
      <c r="J250" s="374"/>
      <c r="K250" s="374"/>
      <c r="L250" s="374"/>
      <c r="M250" s="375"/>
      <c r="N250" s="375"/>
      <c r="O250" s="375"/>
      <c r="P250" s="375"/>
      <c r="Q250" s="375"/>
      <c r="R250" s="375"/>
      <c r="S250" s="375"/>
      <c r="T250" s="375"/>
      <c r="U250" s="375"/>
      <c r="V250" s="375"/>
      <c r="W250" s="375"/>
      <c r="X250" s="375"/>
    </row>
    <row r="251" spans="1:24" x14ac:dyDescent="0.3">
      <c r="A251" s="375"/>
      <c r="B251" s="374"/>
      <c r="C251" s="374"/>
      <c r="D251" s="374"/>
      <c r="E251" s="374"/>
      <c r="F251" s="374"/>
      <c r="G251" s="374"/>
      <c r="H251" s="374"/>
      <c r="I251" s="374"/>
      <c r="J251" s="374"/>
      <c r="K251" s="374"/>
      <c r="L251" s="374"/>
      <c r="M251" s="375"/>
      <c r="N251" s="375"/>
      <c r="O251" s="375"/>
      <c r="P251" s="375"/>
      <c r="Q251" s="375"/>
      <c r="R251" s="375"/>
      <c r="S251" s="375"/>
      <c r="T251" s="375"/>
      <c r="U251" s="375"/>
      <c r="V251" s="375"/>
      <c r="W251" s="375"/>
      <c r="X251" s="375"/>
    </row>
    <row r="252" spans="1:24" x14ac:dyDescent="0.3">
      <c r="A252" s="375"/>
      <c r="B252" s="374"/>
      <c r="C252" s="374"/>
      <c r="D252" s="374"/>
      <c r="E252" s="374"/>
      <c r="F252" s="374"/>
      <c r="G252" s="374"/>
      <c r="H252" s="374"/>
      <c r="I252" s="374"/>
      <c r="J252" s="374"/>
      <c r="K252" s="374"/>
      <c r="L252" s="374"/>
      <c r="M252" s="375"/>
      <c r="N252" s="375"/>
      <c r="O252" s="375"/>
      <c r="P252" s="375"/>
      <c r="Q252" s="375"/>
      <c r="R252" s="375"/>
      <c r="S252" s="375"/>
      <c r="T252" s="375"/>
      <c r="U252" s="375"/>
      <c r="V252" s="375"/>
      <c r="W252" s="375"/>
      <c r="X252" s="375"/>
    </row>
    <row r="253" spans="1:24" x14ac:dyDescent="0.3">
      <c r="A253" s="375"/>
      <c r="B253" s="374"/>
      <c r="C253" s="374"/>
      <c r="D253" s="374"/>
      <c r="E253" s="374"/>
      <c r="F253" s="374"/>
      <c r="G253" s="374"/>
      <c r="H253" s="374"/>
      <c r="I253" s="374"/>
      <c r="J253" s="374"/>
      <c r="K253" s="374"/>
      <c r="L253" s="374"/>
      <c r="M253" s="375"/>
      <c r="N253" s="375"/>
      <c r="O253" s="375"/>
      <c r="P253" s="375"/>
      <c r="Q253" s="375"/>
      <c r="R253" s="375"/>
      <c r="S253" s="375"/>
      <c r="T253" s="375"/>
      <c r="U253" s="375"/>
      <c r="V253" s="375"/>
      <c r="W253" s="375"/>
      <c r="X253" s="375"/>
    </row>
    <row r="254" spans="1:24" x14ac:dyDescent="0.3">
      <c r="A254" s="375"/>
      <c r="B254" s="374"/>
      <c r="C254" s="374"/>
      <c r="D254" s="374"/>
      <c r="E254" s="374"/>
      <c r="F254" s="374"/>
      <c r="G254" s="374"/>
      <c r="H254" s="374"/>
      <c r="I254" s="374"/>
      <c r="J254" s="374"/>
      <c r="K254" s="374"/>
      <c r="L254" s="374"/>
      <c r="M254" s="375"/>
      <c r="N254" s="375"/>
      <c r="O254" s="375"/>
      <c r="P254" s="375"/>
      <c r="Q254" s="375"/>
      <c r="R254" s="375"/>
      <c r="S254" s="375"/>
      <c r="T254" s="375"/>
      <c r="U254" s="375"/>
      <c r="V254" s="375"/>
      <c r="W254" s="375"/>
      <c r="X254" s="375"/>
    </row>
    <row r="255" spans="1:24" x14ac:dyDescent="0.3">
      <c r="A255" s="375"/>
      <c r="B255" s="374"/>
      <c r="C255" s="374"/>
      <c r="D255" s="374"/>
      <c r="E255" s="374"/>
      <c r="F255" s="374"/>
      <c r="G255" s="374"/>
      <c r="H255" s="374"/>
      <c r="I255" s="374"/>
      <c r="J255" s="374"/>
      <c r="K255" s="374"/>
      <c r="L255" s="374"/>
      <c r="M255" s="375"/>
      <c r="N255" s="375"/>
      <c r="O255" s="375"/>
      <c r="P255" s="375"/>
      <c r="Q255" s="375"/>
      <c r="R255" s="375"/>
      <c r="S255" s="375"/>
      <c r="T255" s="375"/>
      <c r="U255" s="375"/>
      <c r="V255" s="375"/>
      <c r="W255" s="375"/>
      <c r="X255" s="375"/>
    </row>
    <row r="256" spans="1:24" x14ac:dyDescent="0.3">
      <c r="A256" s="375"/>
      <c r="B256" s="374"/>
      <c r="C256" s="374"/>
      <c r="D256" s="374"/>
      <c r="E256" s="374"/>
      <c r="F256" s="374"/>
      <c r="G256" s="374"/>
      <c r="H256" s="374"/>
      <c r="I256" s="374"/>
      <c r="J256" s="374"/>
      <c r="K256" s="374"/>
      <c r="L256" s="374"/>
      <c r="M256" s="375"/>
      <c r="N256" s="375"/>
      <c r="O256" s="375"/>
      <c r="P256" s="375"/>
      <c r="Q256" s="375"/>
      <c r="R256" s="375"/>
      <c r="S256" s="375"/>
      <c r="T256" s="375"/>
      <c r="U256" s="375"/>
      <c r="V256" s="375"/>
      <c r="W256" s="375"/>
      <c r="X256" s="375"/>
    </row>
    <row r="257" spans="1:24" x14ac:dyDescent="0.3">
      <c r="A257" s="375"/>
      <c r="B257" s="374"/>
      <c r="C257" s="374"/>
      <c r="D257" s="374"/>
      <c r="E257" s="374"/>
      <c r="F257" s="374"/>
      <c r="G257" s="374"/>
      <c r="H257" s="374"/>
      <c r="I257" s="374"/>
      <c r="J257" s="374"/>
      <c r="K257" s="374"/>
      <c r="L257" s="374"/>
      <c r="M257" s="375"/>
      <c r="N257" s="375"/>
      <c r="O257" s="375"/>
      <c r="P257" s="375"/>
      <c r="Q257" s="375"/>
      <c r="R257" s="375"/>
      <c r="S257" s="375"/>
      <c r="T257" s="375"/>
      <c r="U257" s="375"/>
      <c r="V257" s="375"/>
      <c r="W257" s="375"/>
      <c r="X257" s="375"/>
    </row>
    <row r="258" spans="1:24" x14ac:dyDescent="0.3">
      <c r="A258" s="375"/>
      <c r="B258" s="374"/>
      <c r="C258" s="374"/>
      <c r="D258" s="374"/>
      <c r="E258" s="374"/>
      <c r="F258" s="374"/>
      <c r="G258" s="374"/>
      <c r="H258" s="374"/>
      <c r="I258" s="374"/>
      <c r="J258" s="374"/>
      <c r="K258" s="374"/>
      <c r="L258" s="374"/>
      <c r="M258" s="375"/>
      <c r="N258" s="375"/>
      <c r="O258" s="375"/>
      <c r="P258" s="375"/>
      <c r="Q258" s="375"/>
      <c r="R258" s="375"/>
      <c r="S258" s="375"/>
      <c r="T258" s="375"/>
      <c r="U258" s="375"/>
      <c r="V258" s="375"/>
      <c r="W258" s="375"/>
      <c r="X258" s="375"/>
    </row>
    <row r="259" spans="1:24" x14ac:dyDescent="0.3">
      <c r="A259" s="375"/>
      <c r="B259" s="374"/>
      <c r="C259" s="374"/>
      <c r="D259" s="374"/>
      <c r="E259" s="374"/>
      <c r="F259" s="374"/>
      <c r="G259" s="374"/>
      <c r="H259" s="374"/>
      <c r="I259" s="374"/>
      <c r="J259" s="374"/>
      <c r="K259" s="374"/>
      <c r="L259" s="374"/>
      <c r="M259" s="375"/>
      <c r="N259" s="375"/>
      <c r="O259" s="375"/>
      <c r="P259" s="375"/>
      <c r="Q259" s="375"/>
      <c r="R259" s="375"/>
      <c r="S259" s="375"/>
      <c r="T259" s="375"/>
      <c r="U259" s="375"/>
      <c r="V259" s="375"/>
      <c r="W259" s="375"/>
      <c r="X259" s="375"/>
    </row>
    <row r="260" spans="1:24" x14ac:dyDescent="0.3">
      <c r="A260" s="375"/>
      <c r="B260" s="374"/>
      <c r="C260" s="374"/>
      <c r="D260" s="374"/>
      <c r="E260" s="374"/>
      <c r="F260" s="374"/>
      <c r="G260" s="374"/>
      <c r="H260" s="374"/>
      <c r="I260" s="374"/>
      <c r="J260" s="374"/>
      <c r="K260" s="374"/>
      <c r="L260" s="374"/>
      <c r="M260" s="375"/>
      <c r="N260" s="375"/>
      <c r="O260" s="375"/>
      <c r="P260" s="375"/>
      <c r="Q260" s="375"/>
      <c r="R260" s="375"/>
      <c r="S260" s="375"/>
      <c r="T260" s="375"/>
      <c r="U260" s="375"/>
      <c r="V260" s="375"/>
      <c r="W260" s="375"/>
      <c r="X260" s="375"/>
    </row>
    <row r="261" spans="1:24" x14ac:dyDescent="0.3">
      <c r="A261" s="375"/>
      <c r="B261" s="374"/>
      <c r="C261" s="374"/>
      <c r="D261" s="374"/>
      <c r="E261" s="374"/>
      <c r="F261" s="374"/>
      <c r="G261" s="374"/>
      <c r="H261" s="374"/>
      <c r="I261" s="374"/>
      <c r="J261" s="374"/>
      <c r="K261" s="374"/>
      <c r="L261" s="374"/>
      <c r="M261" s="375"/>
      <c r="N261" s="375"/>
      <c r="O261" s="375"/>
      <c r="P261" s="375"/>
      <c r="Q261" s="375"/>
      <c r="R261" s="375"/>
      <c r="S261" s="375"/>
      <c r="T261" s="375"/>
      <c r="U261" s="375"/>
      <c r="V261" s="375"/>
      <c r="W261" s="375"/>
      <c r="X261" s="375"/>
    </row>
    <row r="262" spans="1:24" x14ac:dyDescent="0.3">
      <c r="A262" s="375"/>
      <c r="B262" s="374"/>
      <c r="C262" s="374"/>
      <c r="D262" s="374"/>
      <c r="E262" s="374"/>
      <c r="F262" s="374"/>
      <c r="G262" s="374"/>
      <c r="H262" s="374"/>
      <c r="I262" s="374"/>
      <c r="J262" s="374"/>
      <c r="K262" s="374"/>
      <c r="L262" s="374"/>
      <c r="M262" s="375"/>
      <c r="N262" s="375"/>
      <c r="O262" s="375"/>
      <c r="P262" s="375"/>
      <c r="Q262" s="375"/>
      <c r="R262" s="375"/>
      <c r="S262" s="375"/>
      <c r="T262" s="375"/>
      <c r="U262" s="375"/>
      <c r="V262" s="375"/>
      <c r="W262" s="375"/>
      <c r="X262" s="375"/>
    </row>
    <row r="263" spans="1:24" x14ac:dyDescent="0.3">
      <c r="A263" s="375"/>
      <c r="B263" s="374"/>
      <c r="C263" s="374"/>
      <c r="D263" s="374"/>
      <c r="E263" s="374"/>
      <c r="F263" s="374"/>
      <c r="G263" s="374"/>
      <c r="H263" s="374"/>
      <c r="I263" s="374"/>
      <c r="J263" s="374"/>
      <c r="K263" s="374"/>
      <c r="L263" s="374"/>
      <c r="M263" s="375"/>
      <c r="N263" s="375"/>
      <c r="O263" s="375"/>
      <c r="P263" s="375"/>
      <c r="Q263" s="375"/>
      <c r="R263" s="375"/>
      <c r="S263" s="375"/>
      <c r="T263" s="375"/>
      <c r="U263" s="375"/>
      <c r="V263" s="375"/>
      <c r="W263" s="375"/>
      <c r="X263" s="375"/>
    </row>
    <row r="264" spans="1:24" x14ac:dyDescent="0.3">
      <c r="A264" s="375"/>
      <c r="B264" s="374"/>
      <c r="C264" s="374"/>
      <c r="D264" s="374"/>
      <c r="E264" s="374"/>
      <c r="F264" s="374"/>
      <c r="G264" s="374"/>
      <c r="H264" s="374"/>
      <c r="I264" s="374"/>
      <c r="J264" s="374"/>
      <c r="K264" s="374"/>
      <c r="L264" s="374"/>
      <c r="M264" s="375"/>
      <c r="N264" s="375"/>
      <c r="O264" s="375"/>
      <c r="P264" s="375"/>
      <c r="Q264" s="375"/>
      <c r="R264" s="375"/>
      <c r="S264" s="375"/>
      <c r="T264" s="375"/>
      <c r="U264" s="375"/>
      <c r="V264" s="375"/>
      <c r="W264" s="375"/>
      <c r="X264" s="375"/>
    </row>
    <row r="265" spans="1:24" x14ac:dyDescent="0.3">
      <c r="A265" s="375"/>
      <c r="B265" s="374"/>
      <c r="C265" s="374"/>
      <c r="D265" s="374"/>
      <c r="E265" s="374"/>
      <c r="F265" s="374"/>
      <c r="G265" s="374"/>
      <c r="H265" s="374"/>
      <c r="I265" s="374"/>
      <c r="J265" s="374"/>
      <c r="K265" s="374"/>
      <c r="L265" s="374"/>
      <c r="M265" s="375"/>
      <c r="N265" s="375"/>
      <c r="O265" s="375"/>
      <c r="P265" s="375"/>
      <c r="Q265" s="375"/>
      <c r="R265" s="375"/>
      <c r="S265" s="375"/>
      <c r="T265" s="375"/>
      <c r="U265" s="375"/>
      <c r="V265" s="375"/>
      <c r="W265" s="375"/>
      <c r="X265" s="375"/>
    </row>
    <row r="266" spans="1:24" x14ac:dyDescent="0.3">
      <c r="A266" s="375"/>
      <c r="B266" s="374"/>
      <c r="C266" s="374"/>
      <c r="D266" s="374"/>
      <c r="E266" s="374"/>
      <c r="F266" s="374"/>
      <c r="G266" s="374"/>
      <c r="H266" s="374"/>
      <c r="I266" s="374"/>
      <c r="J266" s="374"/>
      <c r="K266" s="374"/>
      <c r="L266" s="374"/>
      <c r="M266" s="375"/>
      <c r="N266" s="375"/>
      <c r="O266" s="375"/>
      <c r="P266" s="375"/>
      <c r="Q266" s="375"/>
      <c r="R266" s="375"/>
      <c r="S266" s="375"/>
      <c r="T266" s="375"/>
      <c r="U266" s="375"/>
      <c r="V266" s="375"/>
      <c r="W266" s="375"/>
      <c r="X266" s="375"/>
    </row>
    <row r="267" spans="1:24" x14ac:dyDescent="0.3">
      <c r="A267" s="375"/>
      <c r="B267" s="374"/>
      <c r="C267" s="374"/>
      <c r="D267" s="374"/>
      <c r="E267" s="374"/>
      <c r="F267" s="374"/>
      <c r="G267" s="374"/>
      <c r="H267" s="374"/>
      <c r="I267" s="374"/>
      <c r="J267" s="374"/>
      <c r="K267" s="374"/>
      <c r="L267" s="374"/>
      <c r="M267" s="375"/>
      <c r="N267" s="375"/>
      <c r="O267" s="375"/>
      <c r="P267" s="375"/>
      <c r="Q267" s="375"/>
      <c r="R267" s="375"/>
      <c r="S267" s="375"/>
      <c r="T267" s="375"/>
      <c r="U267" s="375"/>
      <c r="V267" s="375"/>
      <c r="W267" s="375"/>
      <c r="X267" s="375"/>
    </row>
    <row r="268" spans="1:24" x14ac:dyDescent="0.3">
      <c r="A268" s="375"/>
      <c r="B268" s="374"/>
      <c r="C268" s="374"/>
      <c r="D268" s="374"/>
      <c r="E268" s="374"/>
      <c r="F268" s="374"/>
      <c r="G268" s="374"/>
      <c r="H268" s="374"/>
      <c r="I268" s="374"/>
      <c r="J268" s="374"/>
      <c r="K268" s="374"/>
      <c r="L268" s="374"/>
      <c r="M268" s="375"/>
      <c r="N268" s="375"/>
      <c r="O268" s="375"/>
      <c r="P268" s="375"/>
      <c r="Q268" s="375"/>
      <c r="R268" s="375"/>
      <c r="S268" s="375"/>
      <c r="T268" s="375"/>
      <c r="U268" s="375"/>
      <c r="V268" s="375"/>
      <c r="W268" s="375"/>
      <c r="X268" s="375"/>
    </row>
    <row r="269" spans="1:24" x14ac:dyDescent="0.3">
      <c r="A269" s="375"/>
      <c r="B269" s="374"/>
      <c r="C269" s="374"/>
      <c r="D269" s="374"/>
      <c r="E269" s="374"/>
      <c r="F269" s="374"/>
      <c r="G269" s="374"/>
      <c r="H269" s="374"/>
      <c r="I269" s="374"/>
      <c r="J269" s="374"/>
      <c r="K269" s="374"/>
      <c r="L269" s="374"/>
      <c r="M269" s="375"/>
      <c r="N269" s="375"/>
      <c r="O269" s="375"/>
      <c r="P269" s="375"/>
      <c r="Q269" s="375"/>
      <c r="R269" s="375"/>
      <c r="S269" s="375"/>
      <c r="T269" s="375"/>
      <c r="U269" s="375"/>
      <c r="V269" s="375"/>
      <c r="W269" s="375"/>
      <c r="X269" s="375"/>
    </row>
    <row r="270" spans="1:24" x14ac:dyDescent="0.3">
      <c r="A270" s="375"/>
      <c r="B270" s="374"/>
      <c r="C270" s="374"/>
      <c r="D270" s="374"/>
      <c r="E270" s="374"/>
      <c r="F270" s="374"/>
      <c r="G270" s="374"/>
      <c r="H270" s="374"/>
      <c r="I270" s="374"/>
      <c r="J270" s="374"/>
      <c r="K270" s="374"/>
      <c r="L270" s="374"/>
      <c r="M270" s="375"/>
      <c r="N270" s="375"/>
      <c r="O270" s="375"/>
      <c r="P270" s="375"/>
      <c r="Q270" s="375"/>
      <c r="R270" s="375"/>
      <c r="S270" s="375"/>
      <c r="T270" s="375"/>
      <c r="U270" s="375"/>
      <c r="V270" s="375"/>
      <c r="W270" s="375"/>
      <c r="X270" s="375"/>
    </row>
    <row r="271" spans="1:24" x14ac:dyDescent="0.3">
      <c r="A271" s="375"/>
      <c r="B271" s="374"/>
      <c r="C271" s="374"/>
      <c r="D271" s="374"/>
      <c r="E271" s="374"/>
      <c r="F271" s="374"/>
      <c r="G271" s="374"/>
      <c r="H271" s="374"/>
      <c r="I271" s="374"/>
      <c r="J271" s="374"/>
      <c r="K271" s="374"/>
      <c r="L271" s="374"/>
      <c r="M271" s="375"/>
      <c r="N271" s="375"/>
      <c r="O271" s="375"/>
      <c r="P271" s="375"/>
      <c r="Q271" s="375"/>
      <c r="R271" s="375"/>
      <c r="S271" s="375"/>
      <c r="T271" s="375"/>
      <c r="U271" s="375"/>
      <c r="V271" s="375"/>
      <c r="W271" s="375"/>
      <c r="X271" s="375"/>
    </row>
    <row r="272" spans="1:24" x14ac:dyDescent="0.3">
      <c r="A272" s="375"/>
      <c r="B272" s="374"/>
      <c r="C272" s="374"/>
      <c r="D272" s="374"/>
      <c r="E272" s="374"/>
      <c r="F272" s="374"/>
      <c r="G272" s="374"/>
      <c r="H272" s="374"/>
      <c r="I272" s="374"/>
      <c r="J272" s="374"/>
      <c r="K272" s="374"/>
      <c r="L272" s="374"/>
      <c r="M272" s="375"/>
      <c r="N272" s="375"/>
      <c r="O272" s="375"/>
      <c r="P272" s="375"/>
      <c r="Q272" s="375"/>
      <c r="R272" s="375"/>
      <c r="S272" s="375"/>
      <c r="T272" s="375"/>
      <c r="U272" s="375"/>
      <c r="V272" s="375"/>
      <c r="W272" s="375"/>
      <c r="X272" s="375"/>
    </row>
    <row r="273" spans="1:24" x14ac:dyDescent="0.3">
      <c r="A273" s="375"/>
      <c r="B273" s="374"/>
      <c r="C273" s="374"/>
      <c r="D273" s="374"/>
      <c r="E273" s="374"/>
      <c r="F273" s="374"/>
      <c r="G273" s="374"/>
      <c r="H273" s="374"/>
      <c r="I273" s="374"/>
      <c r="J273" s="374"/>
      <c r="K273" s="374"/>
      <c r="L273" s="374"/>
      <c r="M273" s="375"/>
      <c r="N273" s="375"/>
      <c r="O273" s="375"/>
      <c r="P273" s="375"/>
      <c r="Q273" s="375"/>
      <c r="R273" s="375"/>
      <c r="S273" s="375"/>
      <c r="T273" s="375"/>
      <c r="U273" s="375"/>
      <c r="V273" s="375"/>
      <c r="W273" s="375"/>
      <c r="X273" s="375"/>
    </row>
    <row r="274" spans="1:24" x14ac:dyDescent="0.3">
      <c r="A274" s="375"/>
      <c r="B274" s="374"/>
      <c r="C274" s="374"/>
      <c r="D274" s="374"/>
      <c r="E274" s="374"/>
      <c r="F274" s="374"/>
      <c r="G274" s="374"/>
      <c r="H274" s="374"/>
      <c r="I274" s="374"/>
      <c r="J274" s="374"/>
      <c r="K274" s="374"/>
      <c r="L274" s="374"/>
      <c r="M274" s="375"/>
      <c r="N274" s="375"/>
      <c r="O274" s="375"/>
      <c r="P274" s="375"/>
      <c r="Q274" s="375"/>
      <c r="R274" s="375"/>
      <c r="S274" s="375"/>
      <c r="T274" s="375"/>
      <c r="U274" s="375"/>
      <c r="V274" s="375"/>
      <c r="W274" s="375"/>
      <c r="X274" s="375"/>
    </row>
    <row r="275" spans="1:24" x14ac:dyDescent="0.3">
      <c r="A275" s="375"/>
      <c r="B275" s="374"/>
      <c r="C275" s="374"/>
      <c r="D275" s="374"/>
      <c r="E275" s="374"/>
      <c r="F275" s="374"/>
      <c r="G275" s="374"/>
      <c r="H275" s="374"/>
      <c r="I275" s="374"/>
      <c r="J275" s="374"/>
      <c r="K275" s="374"/>
      <c r="L275" s="374"/>
      <c r="M275" s="375"/>
      <c r="N275" s="375"/>
      <c r="O275" s="375"/>
      <c r="P275" s="375"/>
      <c r="Q275" s="375"/>
      <c r="R275" s="375"/>
      <c r="S275" s="375"/>
      <c r="T275" s="375"/>
      <c r="U275" s="375"/>
      <c r="V275" s="375"/>
      <c r="W275" s="375"/>
      <c r="X275" s="375"/>
    </row>
    <row r="276" spans="1:24" x14ac:dyDescent="0.3">
      <c r="A276" s="375"/>
      <c r="B276" s="374"/>
      <c r="C276" s="374"/>
      <c r="D276" s="374"/>
      <c r="E276" s="374"/>
      <c r="F276" s="374"/>
      <c r="G276" s="374"/>
      <c r="H276" s="374"/>
      <c r="I276" s="374"/>
      <c r="J276" s="374"/>
      <c r="K276" s="374"/>
      <c r="L276" s="374"/>
      <c r="M276" s="375"/>
      <c r="N276" s="375"/>
      <c r="O276" s="375"/>
      <c r="P276" s="375"/>
      <c r="Q276" s="375"/>
      <c r="R276" s="375"/>
      <c r="S276" s="375"/>
      <c r="T276" s="375"/>
      <c r="U276" s="375"/>
      <c r="V276" s="375"/>
      <c r="W276" s="375"/>
      <c r="X276" s="375"/>
    </row>
    <row r="277" spans="1:24" x14ac:dyDescent="0.3">
      <c r="A277" s="375"/>
      <c r="B277" s="374"/>
      <c r="C277" s="374"/>
      <c r="D277" s="374"/>
      <c r="E277" s="374"/>
      <c r="F277" s="374"/>
      <c r="G277" s="374"/>
      <c r="H277" s="374"/>
      <c r="I277" s="374"/>
      <c r="J277" s="374"/>
      <c r="K277" s="374"/>
      <c r="L277" s="374"/>
      <c r="M277" s="375"/>
      <c r="N277" s="375"/>
      <c r="O277" s="375"/>
      <c r="P277" s="375"/>
      <c r="Q277" s="375"/>
      <c r="R277" s="375"/>
      <c r="S277" s="375"/>
      <c r="T277" s="375"/>
      <c r="U277" s="375"/>
      <c r="V277" s="375"/>
      <c r="W277" s="375"/>
      <c r="X277" s="375"/>
    </row>
    <row r="278" spans="1:24" x14ac:dyDescent="0.3">
      <c r="A278" s="375"/>
      <c r="B278" s="374"/>
      <c r="C278" s="374"/>
      <c r="D278" s="374"/>
      <c r="E278" s="374"/>
      <c r="F278" s="374"/>
      <c r="G278" s="374"/>
      <c r="H278" s="374"/>
      <c r="I278" s="374"/>
      <c r="J278" s="374"/>
      <c r="K278" s="374"/>
      <c r="L278" s="374"/>
      <c r="M278" s="375"/>
      <c r="N278" s="375"/>
      <c r="O278" s="375"/>
      <c r="P278" s="375"/>
      <c r="Q278" s="375"/>
      <c r="R278" s="375"/>
      <c r="S278" s="375"/>
      <c r="T278" s="375"/>
      <c r="U278" s="375"/>
      <c r="V278" s="375"/>
      <c r="W278" s="375"/>
      <c r="X278" s="375"/>
    </row>
    <row r="279" spans="1:24" x14ac:dyDescent="0.3">
      <c r="A279" s="375"/>
      <c r="B279" s="374"/>
      <c r="C279" s="374"/>
      <c r="D279" s="374"/>
      <c r="E279" s="374"/>
      <c r="F279" s="374"/>
      <c r="G279" s="374"/>
      <c r="H279" s="374"/>
      <c r="I279" s="374"/>
      <c r="J279" s="374"/>
      <c r="K279" s="374"/>
      <c r="L279" s="374"/>
      <c r="M279" s="375"/>
      <c r="N279" s="375"/>
      <c r="O279" s="375"/>
      <c r="P279" s="375"/>
      <c r="Q279" s="375"/>
      <c r="R279" s="375"/>
      <c r="S279" s="375"/>
      <c r="T279" s="375"/>
      <c r="U279" s="375"/>
      <c r="V279" s="375"/>
      <c r="W279" s="375"/>
      <c r="X279" s="375"/>
    </row>
    <row r="280" spans="1:24" x14ac:dyDescent="0.3">
      <c r="A280" s="375"/>
      <c r="B280" s="374"/>
      <c r="C280" s="374"/>
      <c r="D280" s="374"/>
      <c r="E280" s="374"/>
      <c r="F280" s="374"/>
      <c r="G280" s="374"/>
      <c r="H280" s="374"/>
      <c r="I280" s="374"/>
      <c r="J280" s="374"/>
      <c r="K280" s="374"/>
      <c r="L280" s="374"/>
      <c r="M280" s="375"/>
      <c r="N280" s="375"/>
      <c r="O280" s="375"/>
      <c r="P280" s="375"/>
      <c r="Q280" s="375"/>
      <c r="R280" s="375"/>
      <c r="S280" s="375"/>
      <c r="T280" s="375"/>
      <c r="U280" s="375"/>
      <c r="V280" s="375"/>
      <c r="W280" s="375"/>
      <c r="X280" s="375"/>
    </row>
    <row r="281" spans="1:24" x14ac:dyDescent="0.3">
      <c r="A281" s="375"/>
      <c r="B281" s="374"/>
      <c r="C281" s="374"/>
      <c r="D281" s="374"/>
      <c r="E281" s="374"/>
      <c r="F281" s="374"/>
      <c r="G281" s="374"/>
      <c r="H281" s="374"/>
      <c r="I281" s="374"/>
      <c r="J281" s="374"/>
      <c r="K281" s="374"/>
      <c r="L281" s="374"/>
      <c r="M281" s="375"/>
      <c r="N281" s="375"/>
      <c r="O281" s="375"/>
      <c r="P281" s="375"/>
      <c r="Q281" s="375"/>
      <c r="R281" s="375"/>
      <c r="S281" s="375"/>
      <c r="T281" s="375"/>
      <c r="U281" s="375"/>
      <c r="V281" s="375"/>
      <c r="W281" s="375"/>
      <c r="X281" s="375"/>
    </row>
    <row r="282" spans="1:24" x14ac:dyDescent="0.3">
      <c r="A282" s="375"/>
      <c r="B282" s="374"/>
      <c r="C282" s="374"/>
      <c r="D282" s="374"/>
      <c r="E282" s="374"/>
      <c r="F282" s="374"/>
      <c r="G282" s="374"/>
      <c r="H282" s="374"/>
      <c r="I282" s="374"/>
      <c r="J282" s="374"/>
      <c r="K282" s="374"/>
      <c r="L282" s="374"/>
      <c r="M282" s="375"/>
      <c r="N282" s="375"/>
      <c r="O282" s="375"/>
      <c r="P282" s="375"/>
      <c r="Q282" s="375"/>
      <c r="R282" s="375"/>
      <c r="S282" s="375"/>
      <c r="T282" s="375"/>
      <c r="U282" s="375"/>
      <c r="V282" s="375"/>
      <c r="W282" s="375"/>
      <c r="X282" s="375"/>
    </row>
    <row r="283" spans="1:24" x14ac:dyDescent="0.3">
      <c r="A283" s="375"/>
      <c r="B283" s="374"/>
      <c r="C283" s="374"/>
      <c r="D283" s="374"/>
      <c r="E283" s="374"/>
      <c r="F283" s="374"/>
      <c r="G283" s="374"/>
      <c r="H283" s="374"/>
      <c r="I283" s="374"/>
      <c r="J283" s="374"/>
      <c r="K283" s="374"/>
      <c r="L283" s="374"/>
      <c r="M283" s="375"/>
      <c r="N283" s="375"/>
      <c r="O283" s="375"/>
      <c r="P283" s="375"/>
      <c r="Q283" s="375"/>
      <c r="R283" s="375"/>
      <c r="S283" s="375"/>
      <c r="T283" s="375"/>
      <c r="U283" s="375"/>
      <c r="V283" s="375"/>
      <c r="W283" s="375"/>
      <c r="X283" s="375"/>
    </row>
    <row r="284" spans="1:24" x14ac:dyDescent="0.3">
      <c r="A284" s="375"/>
      <c r="B284" s="374"/>
      <c r="C284" s="374"/>
      <c r="D284" s="374"/>
      <c r="E284" s="374"/>
      <c r="F284" s="374"/>
      <c r="G284" s="374"/>
      <c r="H284" s="374"/>
      <c r="I284" s="374"/>
      <c r="J284" s="374"/>
      <c r="K284" s="374"/>
      <c r="L284" s="374"/>
      <c r="M284" s="375"/>
      <c r="N284" s="375"/>
      <c r="O284" s="375"/>
      <c r="P284" s="375"/>
      <c r="Q284" s="375"/>
      <c r="R284" s="375"/>
      <c r="S284" s="375"/>
      <c r="T284" s="375"/>
      <c r="U284" s="375"/>
      <c r="V284" s="375"/>
      <c r="W284" s="375"/>
      <c r="X284" s="375"/>
    </row>
    <row r="285" spans="1:24" x14ac:dyDescent="0.3">
      <c r="A285" s="375"/>
      <c r="B285" s="374"/>
      <c r="C285" s="374"/>
      <c r="D285" s="374"/>
      <c r="E285" s="374"/>
      <c r="F285" s="374"/>
      <c r="G285" s="374"/>
      <c r="H285" s="374"/>
      <c r="I285" s="374"/>
      <c r="J285" s="374"/>
      <c r="K285" s="374"/>
      <c r="L285" s="374"/>
      <c r="M285" s="375"/>
      <c r="N285" s="375"/>
      <c r="O285" s="375"/>
      <c r="P285" s="375"/>
      <c r="Q285" s="375"/>
      <c r="R285" s="375"/>
      <c r="S285" s="375"/>
      <c r="T285" s="375"/>
      <c r="U285" s="375"/>
      <c r="V285" s="375"/>
      <c r="W285" s="375"/>
      <c r="X285" s="375"/>
    </row>
    <row r="286" spans="1:24" x14ac:dyDescent="0.3">
      <c r="A286" s="375"/>
      <c r="B286" s="374"/>
      <c r="C286" s="374"/>
      <c r="D286" s="374"/>
      <c r="E286" s="374"/>
      <c r="F286" s="374"/>
      <c r="G286" s="374"/>
      <c r="H286" s="374"/>
      <c r="I286" s="374"/>
      <c r="J286" s="374"/>
      <c r="K286" s="374"/>
      <c r="L286" s="374"/>
      <c r="M286" s="375"/>
      <c r="N286" s="375"/>
      <c r="O286" s="375"/>
      <c r="P286" s="375"/>
      <c r="Q286" s="375"/>
      <c r="R286" s="375"/>
      <c r="S286" s="375"/>
      <c r="T286" s="375"/>
      <c r="U286" s="375"/>
      <c r="V286" s="375"/>
      <c r="W286" s="375"/>
      <c r="X286" s="375"/>
    </row>
    <row r="287" spans="1:24" x14ac:dyDescent="0.3">
      <c r="A287" s="375"/>
      <c r="B287" s="374"/>
      <c r="C287" s="374"/>
      <c r="D287" s="374"/>
      <c r="E287" s="374"/>
      <c r="F287" s="374"/>
      <c r="G287" s="374"/>
      <c r="H287" s="374"/>
      <c r="I287" s="374"/>
      <c r="J287" s="374"/>
      <c r="K287" s="374"/>
      <c r="L287" s="374"/>
      <c r="M287" s="375"/>
      <c r="N287" s="375"/>
      <c r="O287" s="375"/>
      <c r="P287" s="375"/>
      <c r="Q287" s="375"/>
      <c r="R287" s="375"/>
      <c r="S287" s="375"/>
      <c r="T287" s="375"/>
      <c r="U287" s="375"/>
      <c r="V287" s="375"/>
      <c r="W287" s="375"/>
      <c r="X287" s="375"/>
    </row>
    <row r="288" spans="1:24" x14ac:dyDescent="0.3">
      <c r="A288" s="375"/>
      <c r="B288" s="374"/>
      <c r="C288" s="374"/>
      <c r="D288" s="374"/>
      <c r="E288" s="374"/>
      <c r="F288" s="374"/>
      <c r="G288" s="374"/>
      <c r="H288" s="374"/>
      <c r="I288" s="374"/>
      <c r="J288" s="374"/>
      <c r="K288" s="374"/>
      <c r="L288" s="374"/>
      <c r="M288" s="375"/>
      <c r="N288" s="375"/>
      <c r="O288" s="375"/>
      <c r="P288" s="375"/>
      <c r="Q288" s="375"/>
      <c r="R288" s="375"/>
      <c r="S288" s="375"/>
      <c r="T288" s="375"/>
      <c r="U288" s="375"/>
      <c r="V288" s="375"/>
      <c r="W288" s="375"/>
      <c r="X288" s="375"/>
    </row>
    <row r="289" spans="1:24" x14ac:dyDescent="0.3">
      <c r="A289" s="375"/>
      <c r="B289" s="374"/>
      <c r="C289" s="374"/>
      <c r="D289" s="374"/>
      <c r="E289" s="374"/>
      <c r="F289" s="374"/>
      <c r="G289" s="374"/>
      <c r="H289" s="374"/>
      <c r="I289" s="374"/>
      <c r="J289" s="374"/>
      <c r="K289" s="374"/>
      <c r="L289" s="374"/>
      <c r="M289" s="375"/>
      <c r="N289" s="375"/>
      <c r="O289" s="375"/>
      <c r="P289" s="375"/>
      <c r="Q289" s="375"/>
      <c r="R289" s="375"/>
      <c r="S289" s="375"/>
      <c r="T289" s="375"/>
      <c r="U289" s="375"/>
      <c r="V289" s="375"/>
      <c r="W289" s="375"/>
      <c r="X289" s="375"/>
    </row>
    <row r="290" spans="1:24" x14ac:dyDescent="0.3">
      <c r="A290" s="375"/>
      <c r="B290" s="374"/>
      <c r="C290" s="374"/>
      <c r="D290" s="374"/>
      <c r="E290" s="374"/>
      <c r="F290" s="374"/>
      <c r="G290" s="374"/>
      <c r="H290" s="374"/>
      <c r="I290" s="374"/>
      <c r="J290" s="374"/>
      <c r="K290" s="374"/>
      <c r="L290" s="374"/>
      <c r="M290" s="375"/>
      <c r="N290" s="375"/>
      <c r="O290" s="375"/>
      <c r="P290" s="375"/>
      <c r="Q290" s="375"/>
      <c r="R290" s="375"/>
      <c r="S290" s="375"/>
      <c r="T290" s="375"/>
      <c r="U290" s="375"/>
      <c r="V290" s="375"/>
      <c r="W290" s="375"/>
      <c r="X290" s="375"/>
    </row>
    <row r="291" spans="1:24" x14ac:dyDescent="0.3">
      <c r="A291" s="375"/>
      <c r="B291" s="374"/>
      <c r="C291" s="374"/>
      <c r="D291" s="374"/>
      <c r="E291" s="374"/>
      <c r="F291" s="374"/>
      <c r="G291" s="374"/>
      <c r="H291" s="374"/>
      <c r="I291" s="374"/>
      <c r="J291" s="374"/>
      <c r="K291" s="374"/>
      <c r="L291" s="374"/>
      <c r="M291" s="375"/>
      <c r="N291" s="375"/>
      <c r="O291" s="375"/>
      <c r="P291" s="375"/>
      <c r="Q291" s="375"/>
      <c r="R291" s="375"/>
      <c r="S291" s="375"/>
      <c r="T291" s="375"/>
      <c r="U291" s="375"/>
      <c r="V291" s="375"/>
      <c r="W291" s="375"/>
      <c r="X291" s="375"/>
    </row>
    <row r="292" spans="1:24" x14ac:dyDescent="0.3">
      <c r="A292" s="375"/>
      <c r="B292" s="374"/>
      <c r="C292" s="374"/>
      <c r="D292" s="374"/>
      <c r="E292" s="374"/>
      <c r="F292" s="374"/>
      <c r="G292" s="374"/>
      <c r="H292" s="374"/>
      <c r="I292" s="374"/>
      <c r="J292" s="374"/>
      <c r="K292" s="374"/>
      <c r="L292" s="374"/>
      <c r="M292" s="375"/>
      <c r="N292" s="375"/>
      <c r="O292" s="375"/>
      <c r="P292" s="375"/>
      <c r="Q292" s="375"/>
      <c r="R292" s="375"/>
      <c r="S292" s="375"/>
      <c r="T292" s="375"/>
      <c r="U292" s="375"/>
      <c r="V292" s="375"/>
      <c r="W292" s="375"/>
      <c r="X292" s="375"/>
    </row>
    <row r="293" spans="1:24" x14ac:dyDescent="0.3">
      <c r="A293" s="375"/>
      <c r="B293" s="374"/>
      <c r="C293" s="374"/>
      <c r="D293" s="374"/>
      <c r="E293" s="374"/>
      <c r="F293" s="374"/>
      <c r="G293" s="374"/>
      <c r="H293" s="374"/>
      <c r="I293" s="374"/>
      <c r="J293" s="374"/>
      <c r="K293" s="374"/>
      <c r="L293" s="374"/>
      <c r="M293" s="375"/>
      <c r="N293" s="375"/>
      <c r="O293" s="375"/>
      <c r="P293" s="375"/>
      <c r="Q293" s="375"/>
      <c r="R293" s="375"/>
      <c r="S293" s="375"/>
      <c r="T293" s="375"/>
      <c r="U293" s="375"/>
      <c r="V293" s="375"/>
      <c r="W293" s="375"/>
      <c r="X293" s="375"/>
    </row>
    <row r="294" spans="1:24" x14ac:dyDescent="0.3">
      <c r="A294" s="375"/>
      <c r="B294" s="374"/>
      <c r="C294" s="374"/>
      <c r="D294" s="374"/>
      <c r="E294" s="374"/>
      <c r="F294" s="374"/>
      <c r="G294" s="374"/>
      <c r="H294" s="374"/>
      <c r="I294" s="374"/>
      <c r="J294" s="374"/>
      <c r="K294" s="374"/>
      <c r="L294" s="374"/>
      <c r="M294" s="375"/>
      <c r="N294" s="375"/>
      <c r="O294" s="375"/>
      <c r="P294" s="375"/>
      <c r="Q294" s="375"/>
      <c r="R294" s="375"/>
      <c r="S294" s="375"/>
      <c r="T294" s="375"/>
      <c r="U294" s="375"/>
      <c r="V294" s="375"/>
      <c r="W294" s="375"/>
      <c r="X294" s="375"/>
    </row>
    <row r="295" spans="1:24" x14ac:dyDescent="0.3">
      <c r="A295" s="375"/>
      <c r="B295" s="374"/>
      <c r="C295" s="374"/>
      <c r="D295" s="374"/>
      <c r="E295" s="374"/>
      <c r="F295" s="374"/>
      <c r="G295" s="374"/>
      <c r="H295" s="374"/>
      <c r="I295" s="374"/>
      <c r="J295" s="374"/>
      <c r="K295" s="374"/>
      <c r="L295" s="374"/>
      <c r="M295" s="375"/>
      <c r="N295" s="375"/>
      <c r="O295" s="375"/>
      <c r="P295" s="375"/>
      <c r="Q295" s="375"/>
      <c r="R295" s="375"/>
      <c r="S295" s="375"/>
      <c r="T295" s="375"/>
      <c r="U295" s="375"/>
      <c r="V295" s="375"/>
      <c r="W295" s="375"/>
      <c r="X295" s="375"/>
    </row>
    <row r="296" spans="1:24" x14ac:dyDescent="0.3">
      <c r="A296" s="375"/>
      <c r="B296" s="374"/>
      <c r="C296" s="374"/>
      <c r="D296" s="374"/>
      <c r="E296" s="374"/>
      <c r="F296" s="374"/>
      <c r="G296" s="374"/>
      <c r="H296" s="374"/>
      <c r="I296" s="374"/>
      <c r="J296" s="374"/>
      <c r="K296" s="374"/>
      <c r="L296" s="374"/>
      <c r="M296" s="375"/>
      <c r="N296" s="375"/>
      <c r="O296" s="375"/>
      <c r="P296" s="375"/>
      <c r="Q296" s="375"/>
      <c r="R296" s="375"/>
      <c r="S296" s="375"/>
      <c r="T296" s="375"/>
      <c r="U296" s="375"/>
      <c r="V296" s="375"/>
      <c r="W296" s="375"/>
      <c r="X296" s="375"/>
    </row>
    <row r="297" spans="1:24" x14ac:dyDescent="0.3">
      <c r="A297" s="375"/>
      <c r="B297" s="374"/>
      <c r="C297" s="374"/>
      <c r="D297" s="374"/>
      <c r="E297" s="374"/>
      <c r="F297" s="374"/>
      <c r="G297" s="374"/>
      <c r="H297" s="374"/>
      <c r="I297" s="374"/>
      <c r="J297" s="374"/>
      <c r="K297" s="374"/>
      <c r="L297" s="374"/>
      <c r="M297" s="375"/>
      <c r="N297" s="375"/>
      <c r="O297" s="375"/>
      <c r="P297" s="375"/>
      <c r="Q297" s="375"/>
      <c r="R297" s="375"/>
      <c r="S297" s="375"/>
      <c r="T297" s="375"/>
      <c r="U297" s="375"/>
      <c r="V297" s="375"/>
      <c r="W297" s="375"/>
      <c r="X297" s="375"/>
    </row>
    <row r="298" spans="1:24" x14ac:dyDescent="0.3">
      <c r="A298" s="375"/>
      <c r="B298" s="374"/>
      <c r="C298" s="374"/>
      <c r="D298" s="374"/>
      <c r="E298" s="374"/>
      <c r="F298" s="374"/>
      <c r="G298" s="374"/>
      <c r="H298" s="374"/>
      <c r="I298" s="374"/>
      <c r="J298" s="374"/>
      <c r="K298" s="374"/>
      <c r="L298" s="374"/>
      <c r="M298" s="375"/>
      <c r="N298" s="375"/>
      <c r="O298" s="375"/>
      <c r="P298" s="375"/>
      <c r="Q298" s="375"/>
      <c r="R298" s="375"/>
      <c r="S298" s="375"/>
      <c r="T298" s="375"/>
      <c r="U298" s="375"/>
      <c r="V298" s="375"/>
      <c r="W298" s="375"/>
      <c r="X298" s="375"/>
    </row>
    <row r="299" spans="1:24" x14ac:dyDescent="0.3">
      <c r="A299" s="375"/>
      <c r="B299" s="374"/>
      <c r="C299" s="374"/>
      <c r="D299" s="374"/>
      <c r="E299" s="374"/>
      <c r="F299" s="374"/>
      <c r="G299" s="374"/>
      <c r="H299" s="374"/>
      <c r="I299" s="374"/>
      <c r="J299" s="374"/>
      <c r="K299" s="374"/>
      <c r="L299" s="374"/>
      <c r="M299" s="375"/>
      <c r="N299" s="375"/>
      <c r="O299" s="375"/>
      <c r="P299" s="375"/>
      <c r="Q299" s="375"/>
      <c r="R299" s="375"/>
      <c r="S299" s="375"/>
      <c r="T299" s="375"/>
      <c r="U299" s="375"/>
      <c r="V299" s="375"/>
      <c r="W299" s="375"/>
      <c r="X299" s="375"/>
    </row>
    <row r="300" spans="1:24" x14ac:dyDescent="0.3">
      <c r="A300" s="375"/>
      <c r="B300" s="374"/>
      <c r="C300" s="374"/>
      <c r="D300" s="374"/>
      <c r="E300" s="374"/>
      <c r="F300" s="374"/>
      <c r="G300" s="374"/>
      <c r="H300" s="374"/>
      <c r="I300" s="374"/>
      <c r="J300" s="374"/>
      <c r="K300" s="374"/>
      <c r="L300" s="374"/>
      <c r="M300" s="375"/>
      <c r="N300" s="375"/>
      <c r="O300" s="375"/>
      <c r="P300" s="375"/>
      <c r="Q300" s="375"/>
      <c r="R300" s="375"/>
      <c r="S300" s="375"/>
      <c r="T300" s="375"/>
      <c r="U300" s="375"/>
      <c r="V300" s="375"/>
      <c r="W300" s="375"/>
      <c r="X300" s="375"/>
    </row>
    <row r="301" spans="1:24" x14ac:dyDescent="0.3">
      <c r="A301" s="375"/>
      <c r="B301" s="374"/>
      <c r="C301" s="374"/>
      <c r="D301" s="374"/>
      <c r="E301" s="374"/>
      <c r="F301" s="374"/>
      <c r="G301" s="374"/>
      <c r="H301" s="374"/>
      <c r="I301" s="374"/>
      <c r="J301" s="374"/>
      <c r="K301" s="374"/>
      <c r="L301" s="374"/>
      <c r="M301" s="375"/>
      <c r="N301" s="375"/>
      <c r="O301" s="375"/>
      <c r="P301" s="375"/>
      <c r="Q301" s="375"/>
      <c r="R301" s="375"/>
      <c r="S301" s="375"/>
      <c r="T301" s="375"/>
      <c r="U301" s="375"/>
      <c r="V301" s="375"/>
      <c r="W301" s="375"/>
      <c r="X301" s="375"/>
    </row>
    <row r="302" spans="1:24" x14ac:dyDescent="0.3">
      <c r="A302" s="375"/>
      <c r="B302" s="374"/>
      <c r="C302" s="374"/>
      <c r="D302" s="374"/>
      <c r="E302" s="374"/>
      <c r="F302" s="374"/>
      <c r="G302" s="374"/>
      <c r="H302" s="374"/>
      <c r="I302" s="374"/>
      <c r="J302" s="374"/>
      <c r="K302" s="374"/>
      <c r="L302" s="374"/>
      <c r="M302" s="375"/>
      <c r="N302" s="375"/>
      <c r="O302" s="375"/>
      <c r="P302" s="375"/>
      <c r="Q302" s="375"/>
      <c r="R302" s="375"/>
      <c r="S302" s="375"/>
      <c r="T302" s="375"/>
      <c r="U302" s="375"/>
      <c r="V302" s="375"/>
      <c r="W302" s="375"/>
      <c r="X302" s="375"/>
    </row>
    <row r="303" spans="1:24" x14ac:dyDescent="0.3">
      <c r="A303" s="375"/>
      <c r="B303" s="374"/>
      <c r="C303" s="374"/>
      <c r="D303" s="374"/>
      <c r="E303" s="374"/>
      <c r="F303" s="374"/>
      <c r="G303" s="374"/>
      <c r="H303" s="374"/>
      <c r="I303" s="374"/>
      <c r="J303" s="374"/>
      <c r="K303" s="374"/>
      <c r="L303" s="374"/>
      <c r="M303" s="375"/>
      <c r="N303" s="375"/>
      <c r="O303" s="375"/>
      <c r="P303" s="375"/>
      <c r="Q303" s="375"/>
      <c r="R303" s="375"/>
      <c r="S303" s="375"/>
      <c r="T303" s="375"/>
      <c r="U303" s="375"/>
      <c r="V303" s="375"/>
      <c r="W303" s="375"/>
      <c r="X303" s="375"/>
    </row>
    <row r="304" spans="1:24" x14ac:dyDescent="0.3">
      <c r="A304" s="375"/>
      <c r="B304" s="374"/>
      <c r="C304" s="374"/>
      <c r="D304" s="374"/>
      <c r="E304" s="374"/>
      <c r="F304" s="374"/>
      <c r="G304" s="374"/>
      <c r="H304" s="374"/>
      <c r="I304" s="374"/>
      <c r="J304" s="374"/>
      <c r="K304" s="374"/>
      <c r="L304" s="374"/>
      <c r="M304" s="375"/>
      <c r="N304" s="375"/>
      <c r="O304" s="375"/>
      <c r="P304" s="375"/>
      <c r="Q304" s="375"/>
      <c r="R304" s="375"/>
      <c r="S304" s="375"/>
      <c r="T304" s="375"/>
      <c r="U304" s="375"/>
      <c r="V304" s="375"/>
      <c r="W304" s="375"/>
      <c r="X304" s="375"/>
    </row>
    <row r="305" spans="1:24" x14ac:dyDescent="0.3">
      <c r="A305" s="375"/>
      <c r="B305" s="374"/>
      <c r="C305" s="374"/>
      <c r="D305" s="374"/>
      <c r="E305" s="374"/>
      <c r="F305" s="374"/>
      <c r="G305" s="374"/>
      <c r="H305" s="374"/>
      <c r="I305" s="374"/>
      <c r="J305" s="374"/>
      <c r="K305" s="374"/>
      <c r="L305" s="374"/>
      <c r="M305" s="375"/>
      <c r="N305" s="375"/>
      <c r="O305" s="375"/>
      <c r="P305" s="375"/>
      <c r="Q305" s="375"/>
      <c r="R305" s="375"/>
      <c r="S305" s="375"/>
      <c r="T305" s="375"/>
      <c r="U305" s="375"/>
      <c r="V305" s="375"/>
      <c r="W305" s="375"/>
      <c r="X305" s="375"/>
    </row>
    <row r="306" spans="1:24" x14ac:dyDescent="0.3">
      <c r="A306" s="375"/>
      <c r="B306" s="374"/>
      <c r="C306" s="374"/>
      <c r="D306" s="374"/>
      <c r="E306" s="374"/>
      <c r="F306" s="374"/>
      <c r="G306" s="374"/>
      <c r="H306" s="374"/>
      <c r="I306" s="374"/>
      <c r="J306" s="374"/>
      <c r="K306" s="374"/>
      <c r="L306" s="374"/>
      <c r="M306" s="375"/>
      <c r="N306" s="375"/>
      <c r="O306" s="375"/>
      <c r="P306" s="375"/>
      <c r="Q306" s="375"/>
      <c r="R306" s="375"/>
      <c r="S306" s="375"/>
      <c r="T306" s="375"/>
      <c r="U306" s="375"/>
      <c r="V306" s="375"/>
      <c r="W306" s="375"/>
      <c r="X306" s="375"/>
    </row>
    <row r="307" spans="1:24" x14ac:dyDescent="0.3">
      <c r="A307" s="375"/>
      <c r="B307" s="374"/>
      <c r="C307" s="374"/>
      <c r="D307" s="374"/>
      <c r="E307" s="374"/>
      <c r="F307" s="374"/>
      <c r="G307" s="374"/>
      <c r="H307" s="374"/>
      <c r="I307" s="374"/>
      <c r="J307" s="374"/>
      <c r="K307" s="374"/>
      <c r="L307" s="374"/>
      <c r="M307" s="375"/>
      <c r="N307" s="375"/>
      <c r="O307" s="375"/>
      <c r="P307" s="375"/>
      <c r="Q307" s="375"/>
      <c r="R307" s="375"/>
      <c r="S307" s="375"/>
      <c r="T307" s="375"/>
      <c r="U307" s="375"/>
      <c r="V307" s="375"/>
      <c r="W307" s="375"/>
      <c r="X307" s="375"/>
    </row>
    <row r="308" spans="1:24" x14ac:dyDescent="0.3">
      <c r="A308" s="375"/>
      <c r="B308" s="374"/>
      <c r="C308" s="374"/>
      <c r="D308" s="374"/>
      <c r="E308" s="374"/>
      <c r="F308" s="374"/>
      <c r="G308" s="374"/>
      <c r="H308" s="374"/>
      <c r="I308" s="374"/>
      <c r="J308" s="374"/>
      <c r="K308" s="374"/>
      <c r="L308" s="374"/>
      <c r="M308" s="375"/>
      <c r="N308" s="375"/>
      <c r="O308" s="375"/>
      <c r="P308" s="375"/>
      <c r="Q308" s="375"/>
      <c r="R308" s="375"/>
      <c r="S308" s="375"/>
      <c r="T308" s="375"/>
      <c r="U308" s="375"/>
      <c r="V308" s="375"/>
      <c r="W308" s="375"/>
      <c r="X308" s="375"/>
    </row>
    <row r="309" spans="1:24" x14ac:dyDescent="0.3">
      <c r="A309" s="375"/>
      <c r="B309" s="374"/>
      <c r="C309" s="374"/>
      <c r="D309" s="374"/>
      <c r="E309" s="374"/>
      <c r="F309" s="374"/>
      <c r="G309" s="374"/>
      <c r="H309" s="374"/>
      <c r="I309" s="374"/>
      <c r="J309" s="374"/>
      <c r="K309" s="374"/>
      <c r="L309" s="374"/>
      <c r="M309" s="375"/>
      <c r="N309" s="375"/>
      <c r="O309" s="375"/>
      <c r="P309" s="375"/>
      <c r="Q309" s="375"/>
      <c r="R309" s="375"/>
      <c r="S309" s="375"/>
      <c r="T309" s="375"/>
      <c r="U309" s="375"/>
      <c r="V309" s="375"/>
      <c r="W309" s="375"/>
      <c r="X309" s="375"/>
    </row>
    <row r="310" spans="1:24" x14ac:dyDescent="0.3">
      <c r="A310" s="375"/>
      <c r="B310" s="374"/>
      <c r="C310" s="374"/>
      <c r="D310" s="374"/>
      <c r="E310" s="374"/>
      <c r="F310" s="374"/>
      <c r="G310" s="374"/>
      <c r="H310" s="374"/>
      <c r="I310" s="374"/>
      <c r="J310" s="374"/>
      <c r="K310" s="374"/>
      <c r="L310" s="374"/>
      <c r="M310" s="375"/>
      <c r="N310" s="375"/>
      <c r="O310" s="375"/>
      <c r="P310" s="375"/>
      <c r="Q310" s="375"/>
      <c r="R310" s="375"/>
      <c r="S310" s="375"/>
      <c r="T310" s="375"/>
      <c r="U310" s="375"/>
      <c r="V310" s="375"/>
      <c r="W310" s="375"/>
      <c r="X310" s="375"/>
    </row>
    <row r="311" spans="1:24" x14ac:dyDescent="0.3">
      <c r="A311" s="375"/>
      <c r="B311" s="374"/>
      <c r="C311" s="374"/>
      <c r="D311" s="374"/>
      <c r="E311" s="374"/>
      <c r="F311" s="374"/>
      <c r="G311" s="374"/>
      <c r="H311" s="374"/>
      <c r="I311" s="374"/>
      <c r="J311" s="374"/>
      <c r="K311" s="374"/>
      <c r="L311" s="374"/>
      <c r="M311" s="375"/>
      <c r="N311" s="375"/>
      <c r="O311" s="375"/>
      <c r="P311" s="375"/>
      <c r="Q311" s="375"/>
      <c r="R311" s="375"/>
      <c r="S311" s="375"/>
      <c r="T311" s="375"/>
      <c r="U311" s="375"/>
      <c r="V311" s="375"/>
      <c r="W311" s="375"/>
      <c r="X311" s="375"/>
    </row>
    <row r="312" spans="1:24" x14ac:dyDescent="0.3">
      <c r="A312" s="375"/>
      <c r="B312" s="374"/>
      <c r="C312" s="374"/>
      <c r="D312" s="374"/>
      <c r="E312" s="374"/>
      <c r="F312" s="374"/>
      <c r="G312" s="374"/>
      <c r="H312" s="374"/>
      <c r="I312" s="374"/>
      <c r="J312" s="374"/>
      <c r="K312" s="374"/>
      <c r="L312" s="374"/>
      <c r="M312" s="375"/>
      <c r="N312" s="375"/>
      <c r="O312" s="375"/>
      <c r="P312" s="375"/>
      <c r="Q312" s="375"/>
      <c r="R312" s="375"/>
      <c r="S312" s="375"/>
      <c r="T312" s="375"/>
      <c r="U312" s="375"/>
      <c r="V312" s="375"/>
      <c r="W312" s="375"/>
      <c r="X312" s="375"/>
    </row>
    <row r="313" spans="1:24" x14ac:dyDescent="0.3">
      <c r="A313" s="375"/>
      <c r="B313" s="374"/>
      <c r="C313" s="374"/>
      <c r="D313" s="374"/>
      <c r="E313" s="374"/>
      <c r="F313" s="374"/>
      <c r="G313" s="374"/>
      <c r="H313" s="374"/>
      <c r="I313" s="374"/>
      <c r="J313" s="374"/>
      <c r="K313" s="374"/>
      <c r="L313" s="374"/>
      <c r="M313" s="375"/>
      <c r="N313" s="375"/>
      <c r="O313" s="375"/>
      <c r="P313" s="375"/>
      <c r="Q313" s="375"/>
      <c r="R313" s="375"/>
      <c r="S313" s="375"/>
      <c r="T313" s="375"/>
      <c r="U313" s="375"/>
      <c r="V313" s="375"/>
      <c r="W313" s="375"/>
      <c r="X313" s="375"/>
    </row>
    <row r="314" spans="1:24" x14ac:dyDescent="0.3">
      <c r="A314" s="375"/>
      <c r="B314" s="374"/>
      <c r="C314" s="374"/>
      <c r="D314" s="374"/>
      <c r="E314" s="374"/>
      <c r="F314" s="374"/>
      <c r="G314" s="374"/>
      <c r="H314" s="374"/>
      <c r="I314" s="374"/>
      <c r="J314" s="374"/>
      <c r="K314" s="374"/>
      <c r="L314" s="374"/>
      <c r="M314" s="375"/>
      <c r="N314" s="375"/>
      <c r="O314" s="375"/>
      <c r="P314" s="375"/>
      <c r="Q314" s="375"/>
      <c r="R314" s="375"/>
      <c r="S314" s="375"/>
      <c r="T314" s="375"/>
      <c r="U314" s="375"/>
      <c r="V314" s="375"/>
      <c r="W314" s="375"/>
      <c r="X314" s="375"/>
    </row>
    <row r="315" spans="1:24" x14ac:dyDescent="0.3">
      <c r="A315" s="375"/>
      <c r="B315" s="374"/>
      <c r="C315" s="374"/>
      <c r="D315" s="374"/>
      <c r="E315" s="374"/>
      <c r="F315" s="374"/>
      <c r="G315" s="374"/>
      <c r="H315" s="374"/>
      <c r="I315" s="374"/>
      <c r="J315" s="374"/>
      <c r="K315" s="374"/>
      <c r="L315" s="374"/>
      <c r="M315" s="375"/>
      <c r="N315" s="375"/>
      <c r="O315" s="375"/>
      <c r="P315" s="375"/>
      <c r="Q315" s="375"/>
      <c r="R315" s="375"/>
      <c r="S315" s="375"/>
      <c r="T315" s="375"/>
      <c r="U315" s="375"/>
      <c r="V315" s="375"/>
      <c r="W315" s="375"/>
      <c r="X315" s="375"/>
    </row>
    <row r="316" spans="1:24" x14ac:dyDescent="0.3">
      <c r="A316" s="375"/>
      <c r="B316" s="374"/>
      <c r="C316" s="374"/>
      <c r="D316" s="374"/>
      <c r="E316" s="374"/>
      <c r="F316" s="374"/>
      <c r="G316" s="374"/>
      <c r="H316" s="374"/>
      <c r="I316" s="374"/>
      <c r="J316" s="374"/>
      <c r="K316" s="374"/>
      <c r="L316" s="374"/>
      <c r="M316" s="375"/>
      <c r="N316" s="375"/>
      <c r="O316" s="375"/>
      <c r="P316" s="375"/>
      <c r="Q316" s="375"/>
      <c r="R316" s="375"/>
      <c r="S316" s="375"/>
      <c r="T316" s="375"/>
      <c r="U316" s="375"/>
      <c r="V316" s="375"/>
      <c r="W316" s="375"/>
      <c r="X316" s="375"/>
    </row>
    <row r="317" spans="1:24" x14ac:dyDescent="0.3">
      <c r="A317" s="375"/>
      <c r="B317" s="374"/>
      <c r="C317" s="374"/>
      <c r="D317" s="374"/>
      <c r="E317" s="374"/>
      <c r="F317" s="374"/>
      <c r="G317" s="374"/>
      <c r="H317" s="374"/>
      <c r="I317" s="374"/>
      <c r="J317" s="374"/>
      <c r="K317" s="374"/>
      <c r="L317" s="374"/>
      <c r="M317" s="375"/>
      <c r="N317" s="375"/>
      <c r="O317" s="375"/>
      <c r="P317" s="375"/>
      <c r="Q317" s="375"/>
      <c r="R317" s="375"/>
      <c r="S317" s="375"/>
      <c r="T317" s="375"/>
      <c r="U317" s="375"/>
      <c r="V317" s="375"/>
      <c r="W317" s="375"/>
      <c r="X317" s="375"/>
    </row>
    <row r="318" spans="1:24" x14ac:dyDescent="0.3">
      <c r="A318" s="375"/>
      <c r="B318" s="374"/>
      <c r="C318" s="374"/>
      <c r="D318" s="374"/>
      <c r="E318" s="374"/>
      <c r="F318" s="374"/>
      <c r="G318" s="374"/>
      <c r="H318" s="374"/>
      <c r="I318" s="374"/>
      <c r="J318" s="374"/>
      <c r="K318" s="374"/>
      <c r="L318" s="374"/>
      <c r="M318" s="375"/>
      <c r="N318" s="375"/>
      <c r="O318" s="375"/>
      <c r="P318" s="375"/>
      <c r="Q318" s="375"/>
      <c r="R318" s="375"/>
      <c r="S318" s="375"/>
      <c r="T318" s="375"/>
      <c r="U318" s="375"/>
      <c r="V318" s="375"/>
      <c r="W318" s="375"/>
      <c r="X318" s="375"/>
    </row>
    <row r="319" spans="1:24" x14ac:dyDescent="0.3">
      <c r="A319" s="375"/>
      <c r="B319" s="374"/>
      <c r="C319" s="374"/>
      <c r="D319" s="374"/>
      <c r="E319" s="374"/>
      <c r="F319" s="374"/>
      <c r="G319" s="374"/>
      <c r="H319" s="374"/>
      <c r="I319" s="374"/>
      <c r="J319" s="374"/>
      <c r="K319" s="374"/>
      <c r="L319" s="374"/>
      <c r="M319" s="375"/>
      <c r="N319" s="375"/>
      <c r="O319" s="375"/>
      <c r="P319" s="375"/>
      <c r="Q319" s="375"/>
      <c r="R319" s="375"/>
      <c r="S319" s="375"/>
      <c r="T319" s="375"/>
      <c r="U319" s="375"/>
      <c r="V319" s="375"/>
      <c r="W319" s="375"/>
      <c r="X319" s="375"/>
    </row>
    <row r="320" spans="1:24" x14ac:dyDescent="0.3">
      <c r="A320" s="375"/>
      <c r="B320" s="374"/>
      <c r="C320" s="374"/>
      <c r="D320" s="374"/>
      <c r="E320" s="374"/>
      <c r="F320" s="374"/>
      <c r="G320" s="374"/>
      <c r="H320" s="374"/>
      <c r="I320" s="374"/>
      <c r="J320" s="374"/>
      <c r="K320" s="374"/>
      <c r="L320" s="374"/>
      <c r="M320" s="375"/>
      <c r="N320" s="375"/>
      <c r="O320" s="375"/>
      <c r="P320" s="375"/>
      <c r="Q320" s="375"/>
      <c r="R320" s="375"/>
      <c r="S320" s="375"/>
      <c r="T320" s="375"/>
      <c r="U320" s="375"/>
      <c r="V320" s="375"/>
      <c r="W320" s="375"/>
      <c r="X320" s="375"/>
    </row>
    <row r="321" spans="1:24" x14ac:dyDescent="0.3">
      <c r="A321" s="375"/>
      <c r="B321" s="374"/>
      <c r="C321" s="374"/>
      <c r="D321" s="374"/>
      <c r="E321" s="374"/>
      <c r="F321" s="374"/>
      <c r="G321" s="374"/>
      <c r="H321" s="374"/>
      <c r="I321" s="374"/>
      <c r="J321" s="374"/>
      <c r="K321" s="374"/>
      <c r="L321" s="374"/>
      <c r="M321" s="375"/>
      <c r="N321" s="375"/>
      <c r="O321" s="375"/>
      <c r="P321" s="375"/>
      <c r="Q321" s="375"/>
      <c r="R321" s="375"/>
      <c r="S321" s="375"/>
      <c r="T321" s="375"/>
      <c r="U321" s="375"/>
      <c r="V321" s="375"/>
      <c r="W321" s="375"/>
      <c r="X321" s="375"/>
    </row>
    <row r="322" spans="1:24" x14ac:dyDescent="0.3">
      <c r="A322" s="375"/>
      <c r="B322" s="374"/>
      <c r="C322" s="374"/>
      <c r="D322" s="374"/>
      <c r="E322" s="374"/>
      <c r="F322" s="374"/>
      <c r="G322" s="374"/>
      <c r="H322" s="374"/>
      <c r="I322" s="374"/>
      <c r="J322" s="374"/>
      <c r="K322" s="374"/>
      <c r="L322" s="374"/>
      <c r="M322" s="375"/>
      <c r="N322" s="375"/>
      <c r="O322" s="375"/>
      <c r="P322" s="375"/>
      <c r="Q322" s="375"/>
      <c r="R322" s="375"/>
      <c r="S322" s="375"/>
      <c r="T322" s="375"/>
      <c r="U322" s="375"/>
      <c r="V322" s="375"/>
      <c r="W322" s="375"/>
      <c r="X322" s="375"/>
    </row>
    <row r="323" spans="1:24" x14ac:dyDescent="0.3">
      <c r="A323" s="375"/>
      <c r="B323" s="374"/>
      <c r="C323" s="374"/>
      <c r="D323" s="374"/>
      <c r="E323" s="374"/>
      <c r="F323" s="374"/>
      <c r="G323" s="374"/>
      <c r="H323" s="374"/>
      <c r="I323" s="374"/>
      <c r="J323" s="374"/>
      <c r="K323" s="374"/>
      <c r="L323" s="374"/>
      <c r="M323" s="375"/>
      <c r="N323" s="375"/>
      <c r="O323" s="375"/>
      <c r="P323" s="375"/>
      <c r="Q323" s="375"/>
      <c r="R323" s="375"/>
      <c r="S323" s="375"/>
      <c r="T323" s="375"/>
      <c r="U323" s="375"/>
      <c r="V323" s="375"/>
      <c r="W323" s="375"/>
      <c r="X323" s="375"/>
    </row>
    <row r="324" spans="1:24" x14ac:dyDescent="0.3">
      <c r="A324" s="375"/>
      <c r="B324" s="374"/>
      <c r="C324" s="374"/>
      <c r="D324" s="374"/>
      <c r="E324" s="374"/>
      <c r="F324" s="374"/>
      <c r="G324" s="374"/>
      <c r="H324" s="374"/>
      <c r="I324" s="374"/>
      <c r="J324" s="374"/>
      <c r="K324" s="374"/>
      <c r="L324" s="374"/>
      <c r="M324" s="375"/>
      <c r="N324" s="375"/>
      <c r="O324" s="375"/>
      <c r="P324" s="375"/>
      <c r="Q324" s="375"/>
      <c r="R324" s="375"/>
      <c r="S324" s="375"/>
      <c r="T324" s="375"/>
      <c r="U324" s="375"/>
      <c r="V324" s="375"/>
      <c r="W324" s="375"/>
      <c r="X324" s="375"/>
    </row>
    <row r="325" spans="1:24" x14ac:dyDescent="0.3">
      <c r="A325" s="375"/>
      <c r="B325" s="374"/>
      <c r="C325" s="374"/>
      <c r="D325" s="374"/>
      <c r="E325" s="374"/>
      <c r="F325" s="374"/>
      <c r="G325" s="374"/>
      <c r="H325" s="374"/>
      <c r="I325" s="374"/>
      <c r="J325" s="374"/>
      <c r="K325" s="374"/>
      <c r="L325" s="374"/>
      <c r="M325" s="375"/>
      <c r="N325" s="375"/>
      <c r="O325" s="375"/>
      <c r="P325" s="375"/>
      <c r="Q325" s="375"/>
      <c r="R325" s="375"/>
      <c r="S325" s="375"/>
      <c r="T325" s="375"/>
      <c r="U325" s="375"/>
      <c r="V325" s="375"/>
      <c r="W325" s="375"/>
      <c r="X325" s="375"/>
    </row>
    <row r="326" spans="1:24" x14ac:dyDescent="0.3">
      <c r="A326" s="375"/>
      <c r="B326" s="374"/>
      <c r="C326" s="374"/>
      <c r="D326" s="374"/>
      <c r="E326" s="374"/>
      <c r="F326" s="374"/>
      <c r="G326" s="374"/>
      <c r="H326" s="374"/>
      <c r="I326" s="374"/>
      <c r="J326" s="374"/>
      <c r="K326" s="374"/>
      <c r="L326" s="374"/>
      <c r="M326" s="375"/>
      <c r="N326" s="375"/>
      <c r="O326" s="375"/>
      <c r="P326" s="375"/>
      <c r="Q326" s="375"/>
      <c r="R326" s="375"/>
      <c r="S326" s="375"/>
      <c r="T326" s="375"/>
      <c r="U326" s="375"/>
      <c r="V326" s="375"/>
      <c r="W326" s="375"/>
      <c r="X326" s="375"/>
    </row>
    <row r="327" spans="1:24" x14ac:dyDescent="0.3">
      <c r="A327" s="375"/>
      <c r="B327" s="374"/>
      <c r="C327" s="374"/>
      <c r="D327" s="374"/>
      <c r="E327" s="374"/>
      <c r="F327" s="374"/>
      <c r="G327" s="374"/>
      <c r="H327" s="374"/>
      <c r="I327" s="374"/>
      <c r="J327" s="374"/>
      <c r="K327" s="374"/>
      <c r="L327" s="374"/>
      <c r="M327" s="375"/>
      <c r="N327" s="375"/>
      <c r="O327" s="375"/>
      <c r="P327" s="375"/>
      <c r="Q327" s="375"/>
      <c r="R327" s="375"/>
      <c r="S327" s="375"/>
      <c r="T327" s="375"/>
      <c r="U327" s="375"/>
      <c r="V327" s="375"/>
      <c r="W327" s="375"/>
      <c r="X327" s="375"/>
    </row>
    <row r="328" spans="1:24" x14ac:dyDescent="0.3">
      <c r="A328" s="375"/>
      <c r="B328" s="374"/>
      <c r="C328" s="374"/>
      <c r="D328" s="374"/>
      <c r="E328" s="374"/>
      <c r="F328" s="374"/>
      <c r="G328" s="374"/>
      <c r="H328" s="374"/>
      <c r="I328" s="374"/>
      <c r="J328" s="374"/>
      <c r="K328" s="374"/>
      <c r="L328" s="374"/>
      <c r="M328" s="375"/>
      <c r="N328" s="375"/>
      <c r="O328" s="375"/>
      <c r="P328" s="375"/>
      <c r="Q328" s="375"/>
      <c r="R328" s="375"/>
      <c r="S328" s="375"/>
      <c r="T328" s="375"/>
      <c r="U328" s="375"/>
      <c r="V328" s="375"/>
      <c r="W328" s="375"/>
      <c r="X328" s="375"/>
    </row>
    <row r="329" spans="1:24" x14ac:dyDescent="0.3">
      <c r="A329" s="375"/>
      <c r="B329" s="374"/>
      <c r="C329" s="374"/>
      <c r="D329" s="374"/>
      <c r="E329" s="374"/>
      <c r="F329" s="374"/>
      <c r="G329" s="374"/>
      <c r="H329" s="374"/>
      <c r="I329" s="374"/>
      <c r="J329" s="374"/>
      <c r="K329" s="374"/>
      <c r="L329" s="374"/>
      <c r="M329" s="375"/>
      <c r="N329" s="375"/>
      <c r="O329" s="375"/>
      <c r="P329" s="375"/>
      <c r="Q329" s="375"/>
      <c r="R329" s="375"/>
      <c r="S329" s="375"/>
      <c r="T329" s="375"/>
      <c r="U329" s="375"/>
      <c r="V329" s="375"/>
      <c r="W329" s="375"/>
      <c r="X329" s="375"/>
    </row>
    <row r="330" spans="1:24" x14ac:dyDescent="0.3">
      <c r="A330" s="375"/>
      <c r="B330" s="374"/>
      <c r="C330" s="374"/>
      <c r="D330" s="374"/>
      <c r="E330" s="374"/>
      <c r="F330" s="374"/>
      <c r="G330" s="374"/>
      <c r="H330" s="374"/>
      <c r="I330" s="374"/>
      <c r="J330" s="374"/>
      <c r="K330" s="374"/>
      <c r="L330" s="374"/>
      <c r="M330" s="375"/>
      <c r="N330" s="375"/>
      <c r="O330" s="375"/>
      <c r="P330" s="375"/>
      <c r="Q330" s="375"/>
      <c r="R330" s="375"/>
      <c r="S330" s="375"/>
      <c r="T330" s="375"/>
      <c r="U330" s="375"/>
      <c r="V330" s="375"/>
      <c r="W330" s="375"/>
      <c r="X330" s="375"/>
    </row>
    <row r="331" spans="1:24" x14ac:dyDescent="0.3">
      <c r="A331" s="375"/>
      <c r="B331" s="374"/>
      <c r="C331" s="374"/>
      <c r="D331" s="374"/>
      <c r="E331" s="374"/>
      <c r="F331" s="374"/>
      <c r="G331" s="374"/>
      <c r="H331" s="374"/>
      <c r="I331" s="374"/>
      <c r="J331" s="374"/>
      <c r="K331" s="374"/>
      <c r="L331" s="374"/>
      <c r="M331" s="375"/>
      <c r="N331" s="375"/>
      <c r="O331" s="375"/>
      <c r="P331" s="375"/>
      <c r="Q331" s="375"/>
      <c r="R331" s="375"/>
      <c r="S331" s="375"/>
      <c r="T331" s="375"/>
      <c r="U331" s="375"/>
      <c r="V331" s="375"/>
      <c r="W331" s="375"/>
      <c r="X331" s="375"/>
    </row>
    <row r="332" spans="1:24" x14ac:dyDescent="0.3">
      <c r="A332" s="375"/>
      <c r="B332" s="374"/>
      <c r="C332" s="374"/>
      <c r="D332" s="374"/>
      <c r="E332" s="374"/>
      <c r="F332" s="374"/>
      <c r="G332" s="374"/>
      <c r="H332" s="374"/>
      <c r="I332" s="374"/>
      <c r="J332" s="374"/>
      <c r="K332" s="374"/>
      <c r="L332" s="374"/>
      <c r="M332" s="375"/>
      <c r="N332" s="375"/>
      <c r="O332" s="375"/>
      <c r="P332" s="375"/>
      <c r="Q332" s="375"/>
      <c r="R332" s="375"/>
      <c r="S332" s="375"/>
      <c r="T332" s="375"/>
      <c r="U332" s="375"/>
      <c r="V332" s="375"/>
      <c r="W332" s="375"/>
      <c r="X332" s="375"/>
    </row>
    <row r="333" spans="1:24" x14ac:dyDescent="0.3">
      <c r="A333" s="375"/>
      <c r="B333" s="374"/>
      <c r="C333" s="374"/>
      <c r="D333" s="374"/>
      <c r="E333" s="374"/>
      <c r="F333" s="374"/>
      <c r="G333" s="374"/>
      <c r="H333" s="374"/>
      <c r="I333" s="374"/>
      <c r="J333" s="374"/>
      <c r="K333" s="374"/>
      <c r="L333" s="374"/>
      <c r="M333" s="375"/>
      <c r="N333" s="375"/>
      <c r="O333" s="375"/>
      <c r="P333" s="375"/>
      <c r="Q333" s="375"/>
      <c r="R333" s="375"/>
      <c r="S333" s="375"/>
      <c r="T333" s="375"/>
      <c r="U333" s="375"/>
      <c r="V333" s="375"/>
      <c r="W333" s="375"/>
      <c r="X333" s="375"/>
    </row>
    <row r="334" spans="1:24" x14ac:dyDescent="0.3">
      <c r="A334" s="375"/>
      <c r="B334" s="374"/>
      <c r="C334" s="374"/>
      <c r="D334" s="374"/>
      <c r="E334" s="374"/>
      <c r="F334" s="374"/>
      <c r="G334" s="374"/>
      <c r="H334" s="374"/>
      <c r="I334" s="374"/>
      <c r="J334" s="374"/>
      <c r="K334" s="374"/>
      <c r="L334" s="374"/>
      <c r="M334" s="375"/>
      <c r="N334" s="375"/>
      <c r="O334" s="375"/>
      <c r="P334" s="375"/>
      <c r="Q334" s="375"/>
      <c r="R334" s="375"/>
      <c r="S334" s="375"/>
      <c r="T334" s="375"/>
      <c r="U334" s="375"/>
      <c r="V334" s="375"/>
      <c r="W334" s="375"/>
      <c r="X334" s="375"/>
    </row>
    <row r="335" spans="1:24" x14ac:dyDescent="0.3">
      <c r="A335" s="375"/>
      <c r="B335" s="374"/>
      <c r="C335" s="374"/>
      <c r="D335" s="374"/>
      <c r="E335" s="374"/>
      <c r="F335" s="374"/>
      <c r="G335" s="374"/>
      <c r="H335" s="374"/>
      <c r="I335" s="374"/>
      <c r="J335" s="374"/>
      <c r="K335" s="374"/>
      <c r="L335" s="374"/>
      <c r="M335" s="375"/>
      <c r="N335" s="375"/>
      <c r="O335" s="375"/>
      <c r="P335" s="375"/>
      <c r="Q335" s="375"/>
      <c r="R335" s="375"/>
      <c r="S335" s="375"/>
      <c r="T335" s="375"/>
      <c r="U335" s="375"/>
      <c r="V335" s="375"/>
      <c r="W335" s="375"/>
      <c r="X335" s="375"/>
    </row>
    <row r="336" spans="1:24" x14ac:dyDescent="0.3">
      <c r="A336" s="375"/>
      <c r="B336" s="374"/>
      <c r="C336" s="374"/>
      <c r="D336" s="374"/>
      <c r="E336" s="374"/>
      <c r="F336" s="374"/>
      <c r="G336" s="374"/>
      <c r="H336" s="374"/>
      <c r="I336" s="374"/>
      <c r="J336" s="374"/>
      <c r="K336" s="374"/>
      <c r="L336" s="374"/>
      <c r="M336" s="375"/>
      <c r="N336" s="375"/>
      <c r="O336" s="375"/>
      <c r="P336" s="375"/>
      <c r="Q336" s="375"/>
      <c r="R336" s="375"/>
      <c r="S336" s="375"/>
      <c r="T336" s="375"/>
      <c r="U336" s="375"/>
      <c r="V336" s="375"/>
      <c r="W336" s="375"/>
      <c r="X336" s="375"/>
    </row>
    <row r="337" spans="1:24" x14ac:dyDescent="0.3">
      <c r="A337" s="375"/>
      <c r="B337" s="374"/>
      <c r="C337" s="374"/>
      <c r="D337" s="374"/>
      <c r="E337" s="374"/>
      <c r="F337" s="374"/>
      <c r="G337" s="374"/>
      <c r="H337" s="374"/>
      <c r="I337" s="374"/>
      <c r="J337" s="374"/>
      <c r="K337" s="374"/>
      <c r="L337" s="374"/>
      <c r="M337" s="375"/>
      <c r="N337" s="375"/>
      <c r="O337" s="375"/>
      <c r="P337" s="375"/>
      <c r="Q337" s="375"/>
      <c r="R337" s="375"/>
      <c r="S337" s="375"/>
      <c r="T337" s="375"/>
      <c r="U337" s="375"/>
      <c r="V337" s="375"/>
      <c r="W337" s="375"/>
      <c r="X337" s="375"/>
    </row>
    <row r="338" spans="1:24" x14ac:dyDescent="0.3">
      <c r="A338" s="375"/>
      <c r="B338" s="374"/>
      <c r="C338" s="374"/>
      <c r="D338" s="374"/>
      <c r="E338" s="374"/>
      <c r="F338" s="374"/>
      <c r="G338" s="374"/>
      <c r="H338" s="374"/>
      <c r="I338" s="374"/>
      <c r="J338" s="374"/>
      <c r="K338" s="374"/>
      <c r="L338" s="374"/>
      <c r="M338" s="375"/>
      <c r="N338" s="375"/>
      <c r="O338" s="375"/>
      <c r="P338" s="375"/>
      <c r="Q338" s="375"/>
      <c r="R338" s="375"/>
      <c r="S338" s="375"/>
      <c r="T338" s="375"/>
      <c r="U338" s="375"/>
      <c r="V338" s="375"/>
      <c r="W338" s="375"/>
      <c r="X338" s="375"/>
    </row>
    <row r="339" spans="1:24" x14ac:dyDescent="0.3">
      <c r="A339" s="375"/>
      <c r="B339" s="374"/>
      <c r="C339" s="374"/>
      <c r="D339" s="374"/>
      <c r="E339" s="374"/>
      <c r="F339" s="374"/>
      <c r="G339" s="374"/>
      <c r="H339" s="374"/>
      <c r="I339" s="374"/>
      <c r="J339" s="374"/>
      <c r="K339" s="374"/>
      <c r="L339" s="374"/>
      <c r="M339" s="375"/>
      <c r="N339" s="375"/>
      <c r="O339" s="375"/>
      <c r="P339" s="375"/>
      <c r="Q339" s="375"/>
      <c r="R339" s="375"/>
      <c r="S339" s="375"/>
      <c r="T339" s="375"/>
      <c r="U339" s="375"/>
      <c r="V339" s="375"/>
      <c r="W339" s="375"/>
      <c r="X339" s="375"/>
    </row>
    <row r="340" spans="1:24" x14ac:dyDescent="0.3">
      <c r="A340" s="375"/>
      <c r="B340" s="374"/>
      <c r="C340" s="374"/>
      <c r="D340" s="374"/>
      <c r="E340" s="374"/>
      <c r="F340" s="374"/>
      <c r="G340" s="374"/>
      <c r="H340" s="374"/>
      <c r="I340" s="374"/>
      <c r="J340" s="374"/>
      <c r="K340" s="374"/>
      <c r="L340" s="374"/>
      <c r="M340" s="375"/>
      <c r="N340" s="375"/>
      <c r="O340" s="375"/>
      <c r="P340" s="375"/>
      <c r="Q340" s="375"/>
      <c r="R340" s="375"/>
      <c r="S340" s="375"/>
      <c r="T340" s="375"/>
      <c r="U340" s="375"/>
      <c r="V340" s="375"/>
      <c r="W340" s="375"/>
      <c r="X340" s="375"/>
    </row>
    <row r="341" spans="1:24" x14ac:dyDescent="0.3">
      <c r="A341" s="375"/>
      <c r="B341" s="374"/>
      <c r="C341" s="374"/>
      <c r="D341" s="374"/>
      <c r="E341" s="374"/>
      <c r="F341" s="374"/>
      <c r="G341" s="374"/>
      <c r="H341" s="374"/>
      <c r="I341" s="374"/>
      <c r="J341" s="374"/>
      <c r="K341" s="374"/>
      <c r="L341" s="374"/>
      <c r="M341" s="375"/>
      <c r="N341" s="375"/>
      <c r="O341" s="375"/>
      <c r="P341" s="375"/>
      <c r="Q341" s="375"/>
      <c r="R341" s="375"/>
      <c r="S341" s="375"/>
      <c r="T341" s="375"/>
      <c r="U341" s="375"/>
      <c r="V341" s="375"/>
      <c r="W341" s="375"/>
      <c r="X341" s="375"/>
    </row>
    <row r="342" spans="1:24" x14ac:dyDescent="0.3">
      <c r="A342" s="375"/>
      <c r="B342" s="374"/>
      <c r="C342" s="374"/>
      <c r="D342" s="374"/>
      <c r="E342" s="374"/>
      <c r="F342" s="374"/>
      <c r="G342" s="374"/>
      <c r="H342" s="374"/>
      <c r="I342" s="374"/>
      <c r="J342" s="374"/>
      <c r="K342" s="374"/>
      <c r="L342" s="374"/>
      <c r="M342" s="375"/>
      <c r="N342" s="375"/>
      <c r="O342" s="375"/>
      <c r="P342" s="375"/>
      <c r="Q342" s="375"/>
      <c r="R342" s="375"/>
      <c r="S342" s="375"/>
      <c r="T342" s="375"/>
      <c r="U342" s="375"/>
      <c r="V342" s="375"/>
      <c r="W342" s="375"/>
      <c r="X342" s="375"/>
    </row>
    <row r="343" spans="1:24" x14ac:dyDescent="0.3">
      <c r="A343" s="375"/>
      <c r="B343" s="374"/>
      <c r="C343" s="374"/>
      <c r="D343" s="374"/>
      <c r="E343" s="374"/>
      <c r="F343" s="374"/>
      <c r="G343" s="374"/>
      <c r="H343" s="374"/>
      <c r="I343" s="374"/>
      <c r="J343" s="374"/>
      <c r="K343" s="374"/>
      <c r="L343" s="374"/>
      <c r="M343" s="375"/>
      <c r="N343" s="375"/>
      <c r="O343" s="375"/>
      <c r="P343" s="375"/>
      <c r="Q343" s="375"/>
      <c r="R343" s="375"/>
      <c r="S343" s="375"/>
      <c r="T343" s="375"/>
      <c r="U343" s="375"/>
      <c r="V343" s="375"/>
      <c r="W343" s="375"/>
      <c r="X343" s="375"/>
    </row>
    <row r="344" spans="1:24" x14ac:dyDescent="0.3">
      <c r="A344" s="375"/>
      <c r="B344" s="374"/>
      <c r="C344" s="374"/>
      <c r="D344" s="374"/>
      <c r="E344" s="374"/>
      <c r="F344" s="374"/>
      <c r="G344" s="374"/>
      <c r="H344" s="374"/>
      <c r="I344" s="374"/>
      <c r="J344" s="374"/>
      <c r="K344" s="374"/>
      <c r="L344" s="374"/>
      <c r="M344" s="375"/>
      <c r="N344" s="375"/>
      <c r="O344" s="375"/>
      <c r="P344" s="375"/>
      <c r="Q344" s="375"/>
      <c r="R344" s="375"/>
      <c r="S344" s="375"/>
      <c r="T344" s="375"/>
      <c r="U344" s="375"/>
      <c r="V344" s="375"/>
      <c r="W344" s="375"/>
      <c r="X344" s="375"/>
    </row>
    <row r="345" spans="1:24" x14ac:dyDescent="0.3">
      <c r="A345" s="375"/>
      <c r="B345" s="374"/>
      <c r="C345" s="374"/>
      <c r="D345" s="374"/>
      <c r="E345" s="374"/>
      <c r="F345" s="374"/>
      <c r="G345" s="374"/>
      <c r="H345" s="374"/>
      <c r="I345" s="374"/>
      <c r="J345" s="374"/>
      <c r="K345" s="374"/>
      <c r="L345" s="374"/>
      <c r="M345" s="375"/>
      <c r="N345" s="375"/>
      <c r="O345" s="375"/>
      <c r="P345" s="375"/>
      <c r="Q345" s="375"/>
      <c r="R345" s="375"/>
      <c r="S345" s="375"/>
      <c r="T345" s="375"/>
      <c r="U345" s="375"/>
      <c r="V345" s="375"/>
      <c r="W345" s="375"/>
      <c r="X345" s="375"/>
    </row>
    <row r="346" spans="1:24" x14ac:dyDescent="0.3">
      <c r="A346" s="375"/>
      <c r="B346" s="374"/>
      <c r="C346" s="374"/>
      <c r="D346" s="374"/>
      <c r="E346" s="374"/>
      <c r="F346" s="374"/>
      <c r="G346" s="374"/>
      <c r="H346" s="374"/>
      <c r="I346" s="374"/>
      <c r="J346" s="374"/>
      <c r="K346" s="374"/>
      <c r="L346" s="374"/>
      <c r="M346" s="375"/>
      <c r="N346" s="375"/>
      <c r="O346" s="375"/>
      <c r="P346" s="375"/>
      <c r="Q346" s="375"/>
      <c r="R346" s="375"/>
      <c r="S346" s="375"/>
      <c r="T346" s="375"/>
      <c r="U346" s="375"/>
      <c r="V346" s="375"/>
      <c r="W346" s="375"/>
      <c r="X346" s="375"/>
    </row>
    <row r="347" spans="1:24" x14ac:dyDescent="0.3">
      <c r="A347" s="375"/>
      <c r="B347" s="374"/>
      <c r="C347" s="374"/>
      <c r="D347" s="374"/>
      <c r="E347" s="374"/>
      <c r="F347" s="374"/>
      <c r="G347" s="374"/>
      <c r="H347" s="374"/>
      <c r="I347" s="374"/>
      <c r="J347" s="374"/>
      <c r="K347" s="374"/>
      <c r="L347" s="374"/>
      <c r="M347" s="375"/>
      <c r="N347" s="375"/>
      <c r="O347" s="375"/>
      <c r="P347" s="375"/>
      <c r="Q347" s="375"/>
      <c r="R347" s="375"/>
      <c r="S347" s="375"/>
      <c r="T347" s="375"/>
      <c r="U347" s="375"/>
      <c r="V347" s="375"/>
      <c r="W347" s="375"/>
      <c r="X347" s="375"/>
    </row>
    <row r="348" spans="1:24" x14ac:dyDescent="0.3">
      <c r="A348" s="375"/>
      <c r="B348" s="374"/>
      <c r="C348" s="374"/>
      <c r="D348" s="374"/>
      <c r="E348" s="374"/>
      <c r="F348" s="374"/>
      <c r="G348" s="374"/>
      <c r="H348" s="374"/>
      <c r="I348" s="374"/>
      <c r="J348" s="374"/>
      <c r="K348" s="374"/>
      <c r="L348" s="374"/>
      <c r="M348" s="375"/>
      <c r="N348" s="375"/>
      <c r="O348" s="375"/>
      <c r="P348" s="375"/>
      <c r="Q348" s="375"/>
      <c r="R348" s="375"/>
      <c r="S348" s="375"/>
      <c r="T348" s="375"/>
      <c r="U348" s="375"/>
      <c r="V348" s="375"/>
      <c r="W348" s="375"/>
      <c r="X348" s="375"/>
    </row>
    <row r="349" spans="1:24" x14ac:dyDescent="0.3">
      <c r="A349" s="375"/>
      <c r="B349" s="374"/>
      <c r="C349" s="374"/>
      <c r="D349" s="374"/>
      <c r="E349" s="374"/>
      <c r="F349" s="374"/>
      <c r="G349" s="374"/>
      <c r="H349" s="374"/>
      <c r="I349" s="374"/>
      <c r="J349" s="374"/>
      <c r="K349" s="374"/>
      <c r="L349" s="374"/>
      <c r="M349" s="375"/>
      <c r="N349" s="375"/>
      <c r="O349" s="375"/>
      <c r="P349" s="375"/>
      <c r="Q349" s="375"/>
      <c r="R349" s="375"/>
      <c r="S349" s="375"/>
      <c r="T349" s="375"/>
      <c r="U349" s="375"/>
      <c r="V349" s="375"/>
      <c r="W349" s="375"/>
      <c r="X349" s="375"/>
    </row>
    <row r="350" spans="1:24" x14ac:dyDescent="0.3">
      <c r="A350" s="375"/>
      <c r="B350" s="374"/>
      <c r="C350" s="374"/>
      <c r="D350" s="374"/>
      <c r="E350" s="374"/>
      <c r="F350" s="374"/>
      <c r="G350" s="374"/>
      <c r="H350" s="374"/>
      <c r="I350" s="374"/>
      <c r="J350" s="374"/>
      <c r="K350" s="374"/>
      <c r="L350" s="374"/>
      <c r="M350" s="375"/>
      <c r="N350" s="375"/>
      <c r="O350" s="375"/>
      <c r="P350" s="375"/>
      <c r="Q350" s="375"/>
      <c r="R350" s="375"/>
      <c r="S350" s="375"/>
      <c r="T350" s="375"/>
      <c r="U350" s="375"/>
      <c r="V350" s="375"/>
      <c r="W350" s="375"/>
      <c r="X350" s="375"/>
    </row>
    <row r="351" spans="1:24" x14ac:dyDescent="0.3">
      <c r="A351" s="375"/>
      <c r="B351" s="374"/>
      <c r="C351" s="374"/>
      <c r="D351" s="374"/>
      <c r="E351" s="374"/>
      <c r="F351" s="374"/>
      <c r="G351" s="374"/>
      <c r="H351" s="374"/>
      <c r="I351" s="374"/>
      <c r="J351" s="374"/>
      <c r="K351" s="374"/>
      <c r="L351" s="374"/>
      <c r="M351" s="375"/>
      <c r="N351" s="375"/>
      <c r="O351" s="375"/>
      <c r="P351" s="375"/>
      <c r="Q351" s="375"/>
      <c r="R351" s="375"/>
      <c r="S351" s="375"/>
      <c r="T351" s="375"/>
      <c r="U351" s="375"/>
      <c r="V351" s="375"/>
      <c r="W351" s="375"/>
      <c r="X351" s="375"/>
    </row>
    <row r="352" spans="1:24" x14ac:dyDescent="0.3">
      <c r="A352" s="375"/>
      <c r="B352" s="374"/>
      <c r="C352" s="374"/>
      <c r="D352" s="374"/>
      <c r="E352" s="374"/>
      <c r="F352" s="374"/>
      <c r="G352" s="374"/>
      <c r="H352" s="374"/>
      <c r="I352" s="374"/>
      <c r="J352" s="374"/>
      <c r="K352" s="374"/>
      <c r="L352" s="374"/>
      <c r="M352" s="375"/>
      <c r="N352" s="375"/>
      <c r="O352" s="375"/>
      <c r="P352" s="375"/>
      <c r="Q352" s="375"/>
      <c r="R352" s="375"/>
      <c r="S352" s="375"/>
      <c r="T352" s="375"/>
      <c r="U352" s="375"/>
      <c r="V352" s="375"/>
      <c r="W352" s="375"/>
      <c r="X352" s="375"/>
    </row>
    <row r="353" spans="1:24" x14ac:dyDescent="0.3">
      <c r="A353" s="375"/>
      <c r="B353" s="374"/>
      <c r="C353" s="374"/>
      <c r="D353" s="374"/>
      <c r="E353" s="374"/>
      <c r="F353" s="374"/>
      <c r="G353" s="374"/>
      <c r="H353" s="374"/>
      <c r="I353" s="374"/>
      <c r="J353" s="374"/>
      <c r="K353" s="374"/>
      <c r="L353" s="374"/>
      <c r="M353" s="375"/>
      <c r="N353" s="375"/>
      <c r="O353" s="375"/>
      <c r="P353" s="375"/>
      <c r="Q353" s="375"/>
      <c r="R353" s="375"/>
      <c r="S353" s="375"/>
      <c r="T353" s="375"/>
      <c r="U353" s="375"/>
      <c r="V353" s="375"/>
      <c r="W353" s="375"/>
      <c r="X353" s="375"/>
    </row>
    <row r="354" spans="1:24" x14ac:dyDescent="0.3">
      <c r="A354" s="375"/>
      <c r="B354" s="374"/>
      <c r="C354" s="374"/>
      <c r="D354" s="374"/>
      <c r="E354" s="374"/>
      <c r="F354" s="374"/>
      <c r="G354" s="374"/>
      <c r="H354" s="374"/>
      <c r="I354" s="374"/>
      <c r="J354" s="374"/>
      <c r="K354" s="374"/>
      <c r="L354" s="374"/>
      <c r="M354" s="375"/>
      <c r="N354" s="375"/>
      <c r="O354" s="375"/>
      <c r="P354" s="375"/>
      <c r="Q354" s="375"/>
      <c r="R354" s="375"/>
      <c r="S354" s="375"/>
      <c r="T354" s="375"/>
      <c r="U354" s="375"/>
      <c r="V354" s="375"/>
      <c r="W354" s="375"/>
      <c r="X354" s="375"/>
    </row>
    <row r="355" spans="1:24" x14ac:dyDescent="0.3">
      <c r="A355" s="375"/>
      <c r="B355" s="374"/>
      <c r="C355" s="374"/>
      <c r="D355" s="374"/>
      <c r="E355" s="374"/>
      <c r="F355" s="374"/>
      <c r="G355" s="374"/>
      <c r="H355" s="374"/>
      <c r="I355" s="374"/>
      <c r="J355" s="374"/>
      <c r="K355" s="374"/>
      <c r="L355" s="374"/>
      <c r="M355" s="375"/>
      <c r="N355" s="375"/>
      <c r="O355" s="375"/>
      <c r="P355" s="375"/>
      <c r="Q355" s="375"/>
      <c r="R355" s="375"/>
      <c r="S355" s="375"/>
      <c r="T355" s="375"/>
      <c r="U355" s="375"/>
      <c r="V355" s="375"/>
      <c r="W355" s="375"/>
      <c r="X355" s="375"/>
    </row>
    <row r="356" spans="1:24" x14ac:dyDescent="0.3">
      <c r="A356" s="375"/>
      <c r="B356" s="374"/>
      <c r="C356" s="374"/>
      <c r="D356" s="374"/>
      <c r="E356" s="374"/>
      <c r="F356" s="374"/>
      <c r="G356" s="374"/>
      <c r="H356" s="374"/>
      <c r="I356" s="374"/>
      <c r="J356" s="374"/>
      <c r="K356" s="374"/>
      <c r="L356" s="374"/>
      <c r="M356" s="375"/>
      <c r="N356" s="375"/>
      <c r="O356" s="375"/>
      <c r="P356" s="375"/>
      <c r="Q356" s="375"/>
      <c r="R356" s="375"/>
      <c r="S356" s="375"/>
      <c r="T356" s="375"/>
      <c r="U356" s="375"/>
      <c r="V356" s="375"/>
      <c r="W356" s="375"/>
      <c r="X356" s="375"/>
    </row>
    <row r="357" spans="1:24" x14ac:dyDescent="0.3">
      <c r="A357" s="375"/>
      <c r="B357" s="374"/>
      <c r="C357" s="374"/>
      <c r="D357" s="374"/>
      <c r="E357" s="374"/>
      <c r="F357" s="374"/>
      <c r="G357" s="374"/>
      <c r="H357" s="374"/>
      <c r="I357" s="374"/>
      <c r="J357" s="374"/>
      <c r="K357" s="374"/>
      <c r="L357" s="374"/>
      <c r="M357" s="375"/>
      <c r="N357" s="375"/>
      <c r="O357" s="375"/>
      <c r="P357" s="375"/>
      <c r="Q357" s="375"/>
      <c r="R357" s="375"/>
      <c r="S357" s="375"/>
      <c r="T357" s="375"/>
      <c r="U357" s="375"/>
      <c r="V357" s="375"/>
      <c r="W357" s="375"/>
      <c r="X357" s="375"/>
    </row>
    <row r="358" spans="1:24" x14ac:dyDescent="0.3">
      <c r="A358" s="375"/>
      <c r="B358" s="374"/>
      <c r="C358" s="374"/>
      <c r="D358" s="374"/>
      <c r="E358" s="374"/>
      <c r="F358" s="374"/>
      <c r="G358" s="374"/>
      <c r="H358" s="374"/>
      <c r="I358" s="374"/>
      <c r="J358" s="374"/>
      <c r="K358" s="374"/>
      <c r="L358" s="374"/>
      <c r="M358" s="375"/>
      <c r="N358" s="375"/>
      <c r="O358" s="375"/>
      <c r="P358" s="375"/>
      <c r="Q358" s="375"/>
      <c r="R358" s="375"/>
      <c r="S358" s="375"/>
      <c r="T358" s="375"/>
      <c r="U358" s="375"/>
      <c r="V358" s="375"/>
      <c r="W358" s="375"/>
      <c r="X358" s="375"/>
    </row>
    <row r="359" spans="1:24" x14ac:dyDescent="0.3">
      <c r="A359" s="375"/>
      <c r="B359" s="374"/>
      <c r="C359" s="374"/>
      <c r="D359" s="374"/>
      <c r="E359" s="374"/>
      <c r="F359" s="374"/>
      <c r="G359" s="374"/>
      <c r="H359" s="374"/>
      <c r="I359" s="374"/>
      <c r="J359" s="374"/>
      <c r="K359" s="374"/>
      <c r="L359" s="374"/>
      <c r="M359" s="375"/>
      <c r="N359" s="375"/>
      <c r="O359" s="375"/>
      <c r="P359" s="375"/>
      <c r="Q359" s="375"/>
      <c r="R359" s="375"/>
      <c r="S359" s="375"/>
      <c r="T359" s="375"/>
      <c r="U359" s="375"/>
      <c r="V359" s="375"/>
      <c r="W359" s="375"/>
      <c r="X359" s="375"/>
    </row>
    <row r="360" spans="1:24" x14ac:dyDescent="0.3">
      <c r="A360" s="375"/>
      <c r="B360" s="374"/>
      <c r="C360" s="374"/>
      <c r="D360" s="374"/>
      <c r="E360" s="374"/>
      <c r="F360" s="374"/>
      <c r="G360" s="374"/>
      <c r="H360" s="374"/>
      <c r="I360" s="374"/>
      <c r="J360" s="374"/>
      <c r="K360" s="374"/>
      <c r="L360" s="374"/>
      <c r="M360" s="375"/>
      <c r="N360" s="375"/>
      <c r="O360" s="375"/>
      <c r="P360" s="375"/>
      <c r="Q360" s="375"/>
      <c r="R360" s="375"/>
      <c r="S360" s="375"/>
      <c r="T360" s="375"/>
      <c r="U360" s="375"/>
      <c r="V360" s="375"/>
      <c r="W360" s="375"/>
      <c r="X360" s="375"/>
    </row>
    <row r="361" spans="1:24" x14ac:dyDescent="0.3">
      <c r="A361" s="375"/>
      <c r="B361" s="374"/>
      <c r="C361" s="374"/>
      <c r="D361" s="374"/>
      <c r="E361" s="374"/>
      <c r="F361" s="374"/>
      <c r="G361" s="374"/>
      <c r="H361" s="374"/>
      <c r="I361" s="374"/>
      <c r="J361" s="374"/>
      <c r="K361" s="374"/>
      <c r="L361" s="374"/>
      <c r="M361" s="375"/>
      <c r="N361" s="375"/>
      <c r="O361" s="375"/>
      <c r="P361" s="375"/>
      <c r="Q361" s="375"/>
      <c r="R361" s="375"/>
      <c r="S361" s="375"/>
      <c r="T361" s="375"/>
      <c r="U361" s="375"/>
      <c r="V361" s="375"/>
      <c r="W361" s="375"/>
      <c r="X361" s="375"/>
    </row>
    <row r="362" spans="1:24" x14ac:dyDescent="0.3">
      <c r="A362" s="375"/>
      <c r="B362" s="374"/>
      <c r="C362" s="374"/>
      <c r="D362" s="374"/>
      <c r="E362" s="374"/>
      <c r="F362" s="374"/>
      <c r="G362" s="374"/>
      <c r="H362" s="374"/>
      <c r="I362" s="374"/>
      <c r="J362" s="374"/>
      <c r="K362" s="374"/>
      <c r="L362" s="374"/>
      <c r="M362" s="375"/>
      <c r="N362" s="375"/>
      <c r="O362" s="375"/>
      <c r="P362" s="375"/>
      <c r="Q362" s="375"/>
      <c r="R362" s="375"/>
      <c r="S362" s="375"/>
      <c r="T362" s="375"/>
      <c r="U362" s="375"/>
      <c r="V362" s="375"/>
      <c r="W362" s="375"/>
      <c r="X362" s="375"/>
    </row>
    <row r="363" spans="1:24" x14ac:dyDescent="0.3">
      <c r="A363" s="375"/>
      <c r="B363" s="374"/>
      <c r="C363" s="374"/>
      <c r="D363" s="374"/>
      <c r="E363" s="374"/>
      <c r="F363" s="374"/>
      <c r="G363" s="374"/>
      <c r="H363" s="374"/>
      <c r="I363" s="374"/>
      <c r="J363" s="374"/>
      <c r="K363" s="374"/>
      <c r="L363" s="374"/>
      <c r="M363" s="375"/>
      <c r="N363" s="375"/>
      <c r="O363" s="375"/>
      <c r="P363" s="375"/>
      <c r="Q363" s="375"/>
      <c r="R363" s="375"/>
      <c r="S363" s="375"/>
      <c r="T363" s="375"/>
      <c r="U363" s="375"/>
      <c r="V363" s="375"/>
      <c r="W363" s="375"/>
      <c r="X363" s="375"/>
    </row>
    <row r="364" spans="1:24" x14ac:dyDescent="0.3">
      <c r="A364" s="375"/>
      <c r="B364" s="374"/>
      <c r="C364" s="374"/>
      <c r="D364" s="374"/>
      <c r="E364" s="374"/>
      <c r="F364" s="374"/>
      <c r="G364" s="374"/>
      <c r="H364" s="374"/>
      <c r="I364" s="374"/>
      <c r="J364" s="374"/>
      <c r="K364" s="374"/>
      <c r="L364" s="374"/>
      <c r="M364" s="375"/>
      <c r="N364" s="375"/>
      <c r="O364" s="375"/>
      <c r="P364" s="375"/>
      <c r="Q364" s="375"/>
      <c r="R364" s="375"/>
      <c r="S364" s="375"/>
      <c r="T364" s="375"/>
      <c r="U364" s="375"/>
      <c r="V364" s="375"/>
      <c r="W364" s="375"/>
      <c r="X364" s="375"/>
    </row>
    <row r="365" spans="1:24" x14ac:dyDescent="0.3">
      <c r="A365" s="375"/>
      <c r="B365" s="374"/>
      <c r="C365" s="374"/>
      <c r="D365" s="374"/>
      <c r="E365" s="374"/>
      <c r="F365" s="374"/>
      <c r="G365" s="374"/>
      <c r="H365" s="374"/>
      <c r="I365" s="374"/>
      <c r="J365" s="374"/>
      <c r="K365" s="374"/>
      <c r="L365" s="374"/>
      <c r="M365" s="375"/>
      <c r="N365" s="375"/>
      <c r="O365" s="375"/>
      <c r="P365" s="375"/>
      <c r="Q365" s="375"/>
      <c r="R365" s="375"/>
      <c r="S365" s="375"/>
      <c r="T365" s="375"/>
      <c r="U365" s="375"/>
      <c r="V365" s="375"/>
      <c r="W365" s="375"/>
      <c r="X365" s="375"/>
    </row>
  </sheetData>
  <mergeCells count="5">
    <mergeCell ref="B3:L3"/>
    <mergeCell ref="D10:E10"/>
    <mergeCell ref="D12:E12"/>
    <mergeCell ref="D14:E14"/>
    <mergeCell ref="D16:E16"/>
  </mergeCells>
  <dataValidations count="2">
    <dataValidation allowBlank="1" showInputMessage="1" showErrorMessage="1" prompt="ISI DENGAN CARA MANUAL" sqref="D10" xr:uid="{00000000-0002-0000-0000-000000000000}"/>
    <dataValidation allowBlank="1" showInputMessage="1" showErrorMessage="1" prompt="ISI DENGAN NAMA LEMBAGA ANDA" sqref="D6:E6 D14 D12 D16" xr:uid="{00000000-0002-0000-0000-000001000000}"/>
  </dataValidation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002060"/>
  </sheetPr>
  <dimension ref="A1:O207"/>
  <sheetViews>
    <sheetView zoomScaleNormal="100" workbookViewId="0">
      <pane ySplit="7" topLeftCell="A44" activePane="bottomLeft" state="frozen"/>
      <selection pane="bottomLeft" activeCell="F8" sqref="F8:J60"/>
    </sheetView>
  </sheetViews>
  <sheetFormatPr defaultRowHeight="16.5" x14ac:dyDescent="0.3"/>
  <cols>
    <col min="1" max="1" width="4.5" style="7" customWidth="1"/>
    <col min="2" max="2" width="9" style="7"/>
    <col min="3" max="3" width="11.375" style="7" customWidth="1"/>
    <col min="4" max="4" width="20.625" style="45" customWidth="1"/>
    <col min="5" max="5" width="43.375" style="7" bestFit="1" customWidth="1"/>
    <col min="6" max="6" width="7" style="7" customWidth="1"/>
    <col min="7" max="7" width="6.75" style="7" customWidth="1"/>
    <col min="8" max="8" width="7" style="7" customWidth="1"/>
    <col min="9" max="9" width="7.25" style="7" customWidth="1"/>
    <col min="10" max="11" width="9" style="7"/>
    <col min="12" max="12" width="9.875" style="7" customWidth="1"/>
    <col min="13" max="13" width="9" style="7"/>
    <col min="14" max="14" width="9" style="44" hidden="1" customWidth="1"/>
    <col min="15" max="16384" width="9" style="7"/>
  </cols>
  <sheetData>
    <row r="1" spans="1:15" x14ac:dyDescent="0.3">
      <c r="A1" s="450" t="s">
        <v>0</v>
      </c>
      <c r="B1" s="450"/>
      <c r="C1" s="450"/>
      <c r="D1" s="450"/>
      <c r="E1" s="450"/>
      <c r="F1" s="450"/>
      <c r="G1" s="450"/>
      <c r="H1" s="450"/>
      <c r="I1" s="450"/>
      <c r="J1" s="450"/>
      <c r="K1" s="176"/>
    </row>
    <row r="2" spans="1:15" x14ac:dyDescent="0.3">
      <c r="A2" s="450" t="str">
        <f>AA!A2</f>
        <v>MADRASAH IBTIDAIYAH NURUL ISLAM LABRUK KIDUL</v>
      </c>
      <c r="B2" s="450"/>
      <c r="C2" s="450"/>
      <c r="D2" s="450"/>
      <c r="E2" s="450"/>
      <c r="F2" s="450"/>
      <c r="G2" s="450"/>
      <c r="H2" s="450"/>
      <c r="I2" s="450"/>
      <c r="J2" s="450"/>
      <c r="K2" s="176"/>
    </row>
    <row r="3" spans="1:15" x14ac:dyDescent="0.3">
      <c r="A3" s="450" t="str">
        <f>AA!A3</f>
        <v>TAHUN PELAJARAN 2016/2017</v>
      </c>
      <c r="B3" s="450"/>
      <c r="C3" s="450"/>
      <c r="D3" s="450"/>
      <c r="E3" s="450"/>
      <c r="F3" s="450"/>
      <c r="G3" s="450"/>
      <c r="H3" s="450"/>
      <c r="I3" s="450"/>
      <c r="J3" s="450"/>
      <c r="K3" s="176"/>
    </row>
    <row r="5" spans="1:15" x14ac:dyDescent="0.3">
      <c r="A5" s="451" t="s">
        <v>1</v>
      </c>
      <c r="B5" s="451" t="s">
        <v>2</v>
      </c>
      <c r="C5" s="451" t="s">
        <v>3</v>
      </c>
      <c r="D5" s="454" t="s">
        <v>4</v>
      </c>
      <c r="E5" s="451" t="s">
        <v>5</v>
      </c>
      <c r="F5" s="449" t="s">
        <v>197</v>
      </c>
      <c r="G5" s="449"/>
      <c r="H5" s="449"/>
      <c r="I5" s="449"/>
      <c r="J5" s="449"/>
      <c r="K5" s="449"/>
      <c r="L5" s="449"/>
      <c r="M5" s="449"/>
    </row>
    <row r="6" spans="1:15" x14ac:dyDescent="0.3">
      <c r="A6" s="452"/>
      <c r="B6" s="452"/>
      <c r="C6" s="452"/>
      <c r="D6" s="455"/>
      <c r="E6" s="452"/>
      <c r="F6" s="449" t="s">
        <v>6</v>
      </c>
      <c r="G6" s="449"/>
      <c r="H6" s="449"/>
      <c r="I6" s="449"/>
      <c r="J6" s="449"/>
      <c r="K6" s="385" t="s">
        <v>111</v>
      </c>
      <c r="L6" s="449" t="s">
        <v>113</v>
      </c>
      <c r="M6" s="449"/>
    </row>
    <row r="7" spans="1:15" x14ac:dyDescent="0.3">
      <c r="A7" s="453"/>
      <c r="B7" s="453"/>
      <c r="C7" s="453"/>
      <c r="D7" s="456"/>
      <c r="E7" s="453"/>
      <c r="F7" s="386">
        <v>7</v>
      </c>
      <c r="G7" s="386">
        <v>8</v>
      </c>
      <c r="H7" s="386">
        <v>9</v>
      </c>
      <c r="I7" s="386">
        <v>10</v>
      </c>
      <c r="J7" s="386">
        <v>11</v>
      </c>
      <c r="K7" s="387" t="s">
        <v>112</v>
      </c>
      <c r="L7" s="388" t="s">
        <v>74</v>
      </c>
      <c r="M7" s="388" t="s">
        <v>46</v>
      </c>
    </row>
    <row r="8" spans="1:15" x14ac:dyDescent="0.3">
      <c r="A8" s="5">
        <v>1</v>
      </c>
      <c r="B8" s="6">
        <f>IF(SISWA!B8=0,"",SISWA!B8)</f>
        <v>4144</v>
      </c>
      <c r="C8" s="6" t="str">
        <f>IF(SISWA!C8=0,"",SISWA!C8)</f>
        <v>0056985470</v>
      </c>
      <c r="D8" s="6" t="str">
        <f>IF(SISWA!D8=0,"",SISWA!D8)</f>
        <v>80-162-001-8</v>
      </c>
      <c r="E8" s="195" t="str">
        <f>IF(SISWA!E8=0,"",SISWA!E8)</f>
        <v>ACHMAD ROZALI</v>
      </c>
      <c r="F8" s="157">
        <v>65</v>
      </c>
      <c r="G8" s="157">
        <v>70</v>
      </c>
      <c r="H8" s="157">
        <v>74</v>
      </c>
      <c r="I8" s="157">
        <v>77</v>
      </c>
      <c r="J8" s="157">
        <v>72</v>
      </c>
      <c r="K8" s="157">
        <f>AVERAGE(F8:J8)</f>
        <v>71.599999999999994</v>
      </c>
      <c r="L8" s="157">
        <v>75</v>
      </c>
      <c r="M8" s="157">
        <f>K8</f>
        <v>71.599999999999994</v>
      </c>
      <c r="N8" s="42">
        <f>AVERAGE(L8:M8)</f>
        <v>73.3</v>
      </c>
      <c r="O8" s="353">
        <f>AVERAGE(L8:M8)</f>
        <v>73.3</v>
      </c>
    </row>
    <row r="9" spans="1:15" x14ac:dyDescent="0.3">
      <c r="A9" s="2">
        <v>2</v>
      </c>
      <c r="B9" s="6">
        <f>IF(SISWA!B9=0,"",SISWA!B9)</f>
        <v>4177</v>
      </c>
      <c r="C9" s="6" t="str">
        <f>IF(SISWA!C9=0,"",SISWA!C9)</f>
        <v>0046378836</v>
      </c>
      <c r="D9" s="6" t="str">
        <f>IF(SISWA!D9=0,"",SISWA!D9)</f>
        <v>80-162-002-7</v>
      </c>
      <c r="E9" s="195" t="str">
        <f>IF(SISWA!E9=0,"",SISWA!E9)</f>
        <v>ADELIA SEPTI BERTHA ANANDA</v>
      </c>
      <c r="F9" s="157">
        <v>70</v>
      </c>
      <c r="G9" s="157">
        <v>81</v>
      </c>
      <c r="H9" s="157">
        <v>75</v>
      </c>
      <c r="I9" s="157">
        <v>77</v>
      </c>
      <c r="J9" s="157">
        <v>73</v>
      </c>
      <c r="K9" s="157">
        <f t="shared" ref="K9:K72" si="0">AVERAGE(F9:J9)</f>
        <v>75.2</v>
      </c>
      <c r="L9" s="157">
        <v>78</v>
      </c>
      <c r="M9" s="157">
        <f t="shared" ref="M9:M64" si="1">K9</f>
        <v>75.2</v>
      </c>
      <c r="N9" s="42">
        <f t="shared" ref="N9:N72" si="2">AVERAGE(L9:M9)</f>
        <v>76.599999999999994</v>
      </c>
      <c r="O9" s="353">
        <f t="shared" ref="O9:O72" si="3">AVERAGE(L9:M9)</f>
        <v>76.599999999999994</v>
      </c>
    </row>
    <row r="10" spans="1:15" x14ac:dyDescent="0.3">
      <c r="A10" s="2">
        <v>3</v>
      </c>
      <c r="B10" s="6">
        <f>IF(SISWA!B10=0,"",SISWA!B10)</f>
        <v>4178</v>
      </c>
      <c r="C10" s="6" t="str">
        <f>IF(SISWA!C10=0,"",SISWA!C10)</f>
        <v>0045705633</v>
      </c>
      <c r="D10" s="6" t="str">
        <f>IF(SISWA!D10=0,"",SISWA!D10)</f>
        <v>80-162-003-6</v>
      </c>
      <c r="E10" s="195" t="str">
        <f>IF(SISWA!E10=0,"",SISWA!E10)</f>
        <v>ADELINA KHILYATUL MILLAH</v>
      </c>
      <c r="F10" s="157">
        <v>67</v>
      </c>
      <c r="G10" s="157">
        <v>70</v>
      </c>
      <c r="H10" s="157">
        <v>73</v>
      </c>
      <c r="I10" s="157">
        <v>75</v>
      </c>
      <c r="J10" s="157">
        <v>73</v>
      </c>
      <c r="K10" s="157">
        <f t="shared" si="0"/>
        <v>71.599999999999994</v>
      </c>
      <c r="L10" s="157">
        <v>75</v>
      </c>
      <c r="M10" s="157">
        <f t="shared" si="1"/>
        <v>71.599999999999994</v>
      </c>
      <c r="N10" s="42">
        <f t="shared" si="2"/>
        <v>73.3</v>
      </c>
      <c r="O10" s="353">
        <f t="shared" si="3"/>
        <v>73.3</v>
      </c>
    </row>
    <row r="11" spans="1:15" x14ac:dyDescent="0.3">
      <c r="A11" s="2">
        <v>4</v>
      </c>
      <c r="B11" s="6">
        <f>IF(SISWA!B11=0,"",SISWA!B11)</f>
        <v>4145</v>
      </c>
      <c r="C11" s="6" t="str">
        <f>IF(SISWA!C11=0,"",SISWA!C11)</f>
        <v>0049232525</v>
      </c>
      <c r="D11" s="6" t="str">
        <f>IF(SISWA!D11=0,"",SISWA!D11)</f>
        <v>80-162-004-5</v>
      </c>
      <c r="E11" s="195" t="str">
        <f>IF(SISWA!E11=0,"",SISWA!E11)</f>
        <v>AHMAD RIZKI JAELANI</v>
      </c>
      <c r="F11" s="157">
        <v>65</v>
      </c>
      <c r="G11" s="157">
        <v>70</v>
      </c>
      <c r="H11" s="157">
        <v>74</v>
      </c>
      <c r="I11" s="157">
        <v>76</v>
      </c>
      <c r="J11" s="157">
        <v>73</v>
      </c>
      <c r="K11" s="157">
        <f t="shared" si="0"/>
        <v>71.599999999999994</v>
      </c>
      <c r="L11" s="157">
        <v>76</v>
      </c>
      <c r="M11" s="157">
        <f t="shared" si="1"/>
        <v>71.599999999999994</v>
      </c>
      <c r="N11" s="42">
        <f t="shared" si="2"/>
        <v>73.8</v>
      </c>
      <c r="O11" s="353">
        <f t="shared" si="3"/>
        <v>73.8</v>
      </c>
    </row>
    <row r="12" spans="1:15" x14ac:dyDescent="0.3">
      <c r="A12" s="2">
        <v>5</v>
      </c>
      <c r="B12" s="6">
        <f>IF(SISWA!B12=0,"",SISWA!B12)</f>
        <v>4174</v>
      </c>
      <c r="C12" s="6" t="str">
        <f>IF(SISWA!C12=0,"",SISWA!C12)</f>
        <v xml:space="preserve">0044118618 </v>
      </c>
      <c r="D12" s="6" t="str">
        <f>IF(SISWA!D12=0,"",SISWA!D12)</f>
        <v>80-162-005-4</v>
      </c>
      <c r="E12" s="195" t="str">
        <f>IF(SISWA!E12=0,"",SISWA!E12)</f>
        <v>AHMAD SHOHIBI</v>
      </c>
      <c r="F12" s="157">
        <v>62</v>
      </c>
      <c r="G12" s="157">
        <v>70</v>
      </c>
      <c r="H12" s="157">
        <v>77</v>
      </c>
      <c r="I12" s="157">
        <v>75</v>
      </c>
      <c r="J12" s="157">
        <v>70</v>
      </c>
      <c r="K12" s="157">
        <f t="shared" si="0"/>
        <v>70.8</v>
      </c>
      <c r="L12" s="157">
        <v>75</v>
      </c>
      <c r="M12" s="157">
        <f t="shared" si="1"/>
        <v>70.8</v>
      </c>
      <c r="N12" s="42">
        <f t="shared" si="2"/>
        <v>72.900000000000006</v>
      </c>
      <c r="O12" s="353">
        <f t="shared" si="3"/>
        <v>72.900000000000006</v>
      </c>
    </row>
    <row r="13" spans="1:15" x14ac:dyDescent="0.3">
      <c r="A13" s="2">
        <v>6</v>
      </c>
      <c r="B13" s="6">
        <f>IF(SISWA!B13=0,"",SISWA!B13)</f>
        <v>4146</v>
      </c>
      <c r="C13" s="6" t="str">
        <f>IF(SISWA!C13=0,"",SISWA!C13)</f>
        <v>0049865303</v>
      </c>
      <c r="D13" s="6" t="str">
        <f>IF(SISWA!D13=0,"",SISWA!D13)</f>
        <v>80-162-006-3</v>
      </c>
      <c r="E13" s="195" t="str">
        <f>IF(SISWA!E13=0,"",SISWA!E13)</f>
        <v>AHMAD ZAINURI</v>
      </c>
      <c r="F13" s="157">
        <v>70</v>
      </c>
      <c r="G13" s="157">
        <v>74</v>
      </c>
      <c r="H13" s="157">
        <v>75</v>
      </c>
      <c r="I13" s="157">
        <v>76</v>
      </c>
      <c r="J13" s="157">
        <v>70</v>
      </c>
      <c r="K13" s="157">
        <f t="shared" si="0"/>
        <v>73</v>
      </c>
      <c r="L13" s="157">
        <v>75</v>
      </c>
      <c r="M13" s="157">
        <f t="shared" si="1"/>
        <v>73</v>
      </c>
      <c r="N13" s="42">
        <f t="shared" si="2"/>
        <v>74</v>
      </c>
      <c r="O13" s="353">
        <f t="shared" si="3"/>
        <v>74</v>
      </c>
    </row>
    <row r="14" spans="1:15" x14ac:dyDescent="0.3">
      <c r="A14" s="2">
        <v>7</v>
      </c>
      <c r="B14" s="6">
        <f>IF(SISWA!B14=0,"",SISWA!B14)</f>
        <v>4147</v>
      </c>
      <c r="C14" s="6" t="str">
        <f>IF(SISWA!C14=0,"",SISWA!C14)</f>
        <v>0047929910</v>
      </c>
      <c r="D14" s="6" t="str">
        <f>IF(SISWA!D14=0,"",SISWA!D14)</f>
        <v>80-162-007-2</v>
      </c>
      <c r="E14" s="195" t="str">
        <f>IF(SISWA!E14=0,"",SISWA!E14)</f>
        <v>AKHMAD AMBARI</v>
      </c>
      <c r="F14" s="157">
        <v>80</v>
      </c>
      <c r="G14" s="157">
        <v>74</v>
      </c>
      <c r="H14" s="157">
        <v>76</v>
      </c>
      <c r="I14" s="157">
        <v>76</v>
      </c>
      <c r="J14" s="157">
        <v>72</v>
      </c>
      <c r="K14" s="157">
        <f t="shared" si="0"/>
        <v>75.599999999999994</v>
      </c>
      <c r="L14" s="157">
        <v>78</v>
      </c>
      <c r="M14" s="157">
        <f t="shared" si="1"/>
        <v>75.599999999999994</v>
      </c>
      <c r="N14" s="42">
        <f t="shared" si="2"/>
        <v>76.8</v>
      </c>
      <c r="O14" s="353">
        <f t="shared" si="3"/>
        <v>76.8</v>
      </c>
    </row>
    <row r="15" spans="1:15" x14ac:dyDescent="0.3">
      <c r="A15" s="2">
        <v>8</v>
      </c>
      <c r="B15" s="6">
        <f>IF(SISWA!B15=0,"",SISWA!B15)</f>
        <v>4148</v>
      </c>
      <c r="C15" s="6" t="str">
        <f>IF(SISWA!C15=0,"",SISWA!C15)</f>
        <v>0041566084</v>
      </c>
      <c r="D15" s="6" t="str">
        <f>IF(SISWA!D15=0,"",SISWA!D15)</f>
        <v>80-162-008-9</v>
      </c>
      <c r="E15" s="195" t="str">
        <f>IF(SISWA!E15=0,"",SISWA!E15)</f>
        <v>BIMA LUTFIYAN FIRDAUS</v>
      </c>
      <c r="F15" s="157">
        <v>75</v>
      </c>
      <c r="G15" s="157">
        <v>74</v>
      </c>
      <c r="H15" s="157">
        <v>76</v>
      </c>
      <c r="I15" s="157">
        <v>76</v>
      </c>
      <c r="J15" s="157">
        <v>72</v>
      </c>
      <c r="K15" s="157">
        <f t="shared" si="0"/>
        <v>74.599999999999994</v>
      </c>
      <c r="L15" s="157">
        <v>76</v>
      </c>
      <c r="M15" s="157">
        <f t="shared" si="1"/>
        <v>74.599999999999994</v>
      </c>
      <c r="N15" s="42">
        <f t="shared" si="2"/>
        <v>75.3</v>
      </c>
      <c r="O15" s="353">
        <f t="shared" si="3"/>
        <v>75.3</v>
      </c>
    </row>
    <row r="16" spans="1:15" x14ac:dyDescent="0.3">
      <c r="A16" s="2">
        <v>9</v>
      </c>
      <c r="B16" s="6">
        <f>IF(SISWA!B16=0,"",SISWA!B16)</f>
        <v>4122</v>
      </c>
      <c r="C16" s="6" t="str">
        <f>IF(SISWA!C16=0,"",SISWA!C16)</f>
        <v>0043541247</v>
      </c>
      <c r="D16" s="6" t="str">
        <f>IF(SISWA!D16=0,"",SISWA!D16)</f>
        <v>80-162-009-8</v>
      </c>
      <c r="E16" s="195" t="str">
        <f>IF(SISWA!E16=0,"",SISWA!E16)</f>
        <v>ERINA DWI RAMADHANI</v>
      </c>
      <c r="F16" s="157">
        <v>70</v>
      </c>
      <c r="G16" s="157">
        <v>72</v>
      </c>
      <c r="H16" s="157">
        <v>76</v>
      </c>
      <c r="I16" s="157">
        <v>75</v>
      </c>
      <c r="J16" s="157">
        <v>72</v>
      </c>
      <c r="K16" s="157">
        <f t="shared" si="0"/>
        <v>73</v>
      </c>
      <c r="L16" s="157">
        <v>76</v>
      </c>
      <c r="M16" s="157">
        <f t="shared" si="1"/>
        <v>73</v>
      </c>
      <c r="N16" s="42">
        <f t="shared" si="2"/>
        <v>74.5</v>
      </c>
      <c r="O16" s="353">
        <f t="shared" si="3"/>
        <v>74.5</v>
      </c>
    </row>
    <row r="17" spans="1:15" x14ac:dyDescent="0.3">
      <c r="A17" s="2">
        <v>10</v>
      </c>
      <c r="B17" s="6">
        <f>IF(SISWA!B17=0,"",SISWA!B17)</f>
        <v>4179</v>
      </c>
      <c r="C17" s="6" t="str">
        <f>IF(SISWA!C17=0,"",SISWA!C17)</f>
        <v>0045820842</v>
      </c>
      <c r="D17" s="6" t="str">
        <f>IF(SISWA!D17=0,"",SISWA!D17)</f>
        <v>80-162-010-7</v>
      </c>
      <c r="E17" s="195" t="str">
        <f>IF(SISWA!E17=0,"",SISWA!E17)</f>
        <v>FITRI NUR AINI</v>
      </c>
      <c r="F17" s="157">
        <v>65</v>
      </c>
      <c r="G17" s="157">
        <v>73</v>
      </c>
      <c r="H17" s="157">
        <v>74</v>
      </c>
      <c r="I17" s="157"/>
      <c r="J17" s="157">
        <v>70</v>
      </c>
      <c r="K17" s="157">
        <f t="shared" si="0"/>
        <v>70.5</v>
      </c>
      <c r="L17" s="157">
        <v>74</v>
      </c>
      <c r="M17" s="157">
        <f t="shared" si="1"/>
        <v>70.5</v>
      </c>
      <c r="N17" s="42">
        <f t="shared" si="2"/>
        <v>72.25</v>
      </c>
      <c r="O17" s="353">
        <f t="shared" si="3"/>
        <v>72.25</v>
      </c>
    </row>
    <row r="18" spans="1:15" x14ac:dyDescent="0.3">
      <c r="A18" s="2">
        <v>11</v>
      </c>
      <c r="B18" s="6">
        <f>IF(SISWA!B18=0,"",SISWA!B18)</f>
        <v>4149</v>
      </c>
      <c r="C18" s="6" t="str">
        <f>IF(SISWA!C18=0,"",SISWA!C18)</f>
        <v>0047917461</v>
      </c>
      <c r="D18" s="6" t="str">
        <f>IF(SISWA!D18=0,"",SISWA!D18)</f>
        <v>80-162-011-6</v>
      </c>
      <c r="E18" s="195" t="str">
        <f>IF(SISWA!E18=0,"",SISWA!E18)</f>
        <v>MAYANGTIKA ANIL HAWA</v>
      </c>
      <c r="F18" s="157">
        <v>80</v>
      </c>
      <c r="G18" s="157">
        <v>87</v>
      </c>
      <c r="H18" s="157">
        <v>76</v>
      </c>
      <c r="I18" s="157">
        <v>77</v>
      </c>
      <c r="J18" s="157">
        <v>73</v>
      </c>
      <c r="K18" s="157">
        <f t="shared" si="0"/>
        <v>78.599999999999994</v>
      </c>
      <c r="L18" s="157">
        <v>80</v>
      </c>
      <c r="M18" s="157">
        <f t="shared" si="1"/>
        <v>78.599999999999994</v>
      </c>
      <c r="N18" s="42">
        <f t="shared" si="2"/>
        <v>79.3</v>
      </c>
      <c r="O18" s="353">
        <f t="shared" si="3"/>
        <v>79.3</v>
      </c>
    </row>
    <row r="19" spans="1:15" x14ac:dyDescent="0.3">
      <c r="A19" s="2">
        <v>12</v>
      </c>
      <c r="B19" s="6">
        <f>IF(SISWA!B19=0,"",SISWA!B19)</f>
        <v>4180</v>
      </c>
      <c r="C19" s="6" t="str">
        <f>IF(SISWA!C19=0,"",SISWA!C19)</f>
        <v>0049252066</v>
      </c>
      <c r="D19" s="6" t="str">
        <f>IF(SISWA!D19=0,"",SISWA!D19)</f>
        <v>80-162-012-5</v>
      </c>
      <c r="E19" s="195" t="str">
        <f>IF(SISWA!E19=0,"",SISWA!E19)</f>
        <v>MIR`ATUL KHOIROH</v>
      </c>
      <c r="F19" s="157">
        <v>80</v>
      </c>
      <c r="G19" s="157">
        <v>98</v>
      </c>
      <c r="H19" s="157">
        <v>90</v>
      </c>
      <c r="I19" s="157">
        <v>82</v>
      </c>
      <c r="J19" s="157">
        <v>86</v>
      </c>
      <c r="K19" s="157">
        <f t="shared" si="0"/>
        <v>87.2</v>
      </c>
      <c r="L19" s="157">
        <v>98</v>
      </c>
      <c r="M19" s="157">
        <f t="shared" si="1"/>
        <v>87.2</v>
      </c>
      <c r="N19" s="42">
        <f t="shared" si="2"/>
        <v>92.6</v>
      </c>
      <c r="O19" s="353">
        <f t="shared" si="3"/>
        <v>92.6</v>
      </c>
    </row>
    <row r="20" spans="1:15" x14ac:dyDescent="0.3">
      <c r="A20" s="2">
        <v>13</v>
      </c>
      <c r="B20" s="6">
        <f>IF(SISWA!B20=0,"",SISWA!B20)</f>
        <v>4181</v>
      </c>
      <c r="C20" s="6" t="str">
        <f>IF(SISWA!C20=0,"",SISWA!C20)</f>
        <v>0048021171</v>
      </c>
      <c r="D20" s="6" t="str">
        <f>IF(SISWA!D20=0,"",SISWA!D20)</f>
        <v>80-162-013-4</v>
      </c>
      <c r="E20" s="195" t="str">
        <f>IF(SISWA!E20=0,"",SISWA!E20)</f>
        <v>MOCHAMAD ABIR EKA FIRMANSYA</v>
      </c>
      <c r="F20" s="157">
        <v>85</v>
      </c>
      <c r="G20" s="157">
        <v>91</v>
      </c>
      <c r="H20" s="157">
        <v>81</v>
      </c>
      <c r="I20" s="157">
        <v>82</v>
      </c>
      <c r="J20" s="157">
        <v>76</v>
      </c>
      <c r="K20" s="157">
        <f t="shared" si="0"/>
        <v>83</v>
      </c>
      <c r="L20" s="157">
        <v>92</v>
      </c>
      <c r="M20" s="157">
        <f t="shared" si="1"/>
        <v>83</v>
      </c>
      <c r="N20" s="42">
        <f t="shared" si="2"/>
        <v>87.5</v>
      </c>
      <c r="O20" s="353">
        <f t="shared" si="3"/>
        <v>87.5</v>
      </c>
    </row>
    <row r="21" spans="1:15" x14ac:dyDescent="0.3">
      <c r="A21" s="2">
        <v>14</v>
      </c>
      <c r="B21" s="6">
        <f>IF(SISWA!B21=0,"",SISWA!B21)</f>
        <v>4150</v>
      </c>
      <c r="C21" s="6" t="str">
        <f>IF(SISWA!C21=0,"",SISWA!C21)</f>
        <v>0055851984</v>
      </c>
      <c r="D21" s="6" t="str">
        <f>IF(SISWA!D21=0,"",SISWA!D21)</f>
        <v>80-162-014-3</v>
      </c>
      <c r="E21" s="195" t="str">
        <f>IF(SISWA!E21=0,"",SISWA!E21)</f>
        <v>MOHAMMAD DANANG PRAYOGA</v>
      </c>
      <c r="F21" s="157">
        <v>65</v>
      </c>
      <c r="G21" s="157">
        <v>72</v>
      </c>
      <c r="H21" s="157">
        <v>70</v>
      </c>
      <c r="I21" s="157">
        <v>77</v>
      </c>
      <c r="J21" s="157">
        <v>72</v>
      </c>
      <c r="K21" s="157">
        <f t="shared" si="0"/>
        <v>71.2</v>
      </c>
      <c r="L21" s="157">
        <v>75</v>
      </c>
      <c r="M21" s="157">
        <f t="shared" si="1"/>
        <v>71.2</v>
      </c>
      <c r="N21" s="42">
        <f t="shared" si="2"/>
        <v>73.099999999999994</v>
      </c>
      <c r="O21" s="353">
        <f t="shared" si="3"/>
        <v>73.099999999999994</v>
      </c>
    </row>
    <row r="22" spans="1:15" x14ac:dyDescent="0.3">
      <c r="A22" s="2">
        <v>15</v>
      </c>
      <c r="B22" s="6">
        <f>IF(SISWA!B22=0,"",SISWA!B22)</f>
        <v>4184</v>
      </c>
      <c r="C22" s="6" t="str">
        <f>IF(SISWA!C22=0,"",SISWA!C22)</f>
        <v>0049465874</v>
      </c>
      <c r="D22" s="6" t="str">
        <f>IF(SISWA!D22=0,"",SISWA!D22)</f>
        <v>80-162-015-2</v>
      </c>
      <c r="E22" s="195" t="str">
        <f>IF(SISWA!E22=0,"",SISWA!E22)</f>
        <v>MUCHAMAD ADITIYA PUTRA FEBRYANSYAH</v>
      </c>
      <c r="F22" s="157">
        <v>90</v>
      </c>
      <c r="G22" s="157">
        <v>93</v>
      </c>
      <c r="H22" s="157">
        <v>82</v>
      </c>
      <c r="I22" s="157">
        <v>84</v>
      </c>
      <c r="J22" s="157">
        <v>84</v>
      </c>
      <c r="K22" s="157">
        <f t="shared" si="0"/>
        <v>86.6</v>
      </c>
      <c r="L22" s="157">
        <v>97</v>
      </c>
      <c r="M22" s="157">
        <f t="shared" si="1"/>
        <v>86.6</v>
      </c>
      <c r="N22" s="42">
        <f t="shared" si="2"/>
        <v>91.8</v>
      </c>
      <c r="O22" s="353">
        <f t="shared" si="3"/>
        <v>91.8</v>
      </c>
    </row>
    <row r="23" spans="1:15" x14ac:dyDescent="0.3">
      <c r="A23" s="2">
        <v>16</v>
      </c>
      <c r="B23" s="6">
        <f>IF(SISWA!B23=0,"",SISWA!B23)</f>
        <v>4185</v>
      </c>
      <c r="C23" s="6" t="str">
        <f>IF(SISWA!C23=0,"",SISWA!C23)</f>
        <v>0048515206</v>
      </c>
      <c r="D23" s="6" t="str">
        <f>IF(SISWA!D23=0,"",SISWA!D23)</f>
        <v>80-162-016-9</v>
      </c>
      <c r="E23" s="195" t="str">
        <f>IF(SISWA!E23=0,"",SISWA!E23)</f>
        <v>MUHAMAD DAIFA ROBBIT ATTIJANI</v>
      </c>
      <c r="F23" s="157">
        <v>70</v>
      </c>
      <c r="G23" s="157">
        <v>78</v>
      </c>
      <c r="H23" s="157">
        <v>74</v>
      </c>
      <c r="I23" s="157">
        <v>76</v>
      </c>
      <c r="J23" s="157">
        <v>75</v>
      </c>
      <c r="K23" s="157">
        <f t="shared" si="0"/>
        <v>74.599999999999994</v>
      </c>
      <c r="L23" s="157">
        <v>79</v>
      </c>
      <c r="M23" s="157">
        <f t="shared" si="1"/>
        <v>74.599999999999994</v>
      </c>
      <c r="N23" s="42">
        <f t="shared" si="2"/>
        <v>76.8</v>
      </c>
      <c r="O23" s="353">
        <f t="shared" si="3"/>
        <v>76.8</v>
      </c>
    </row>
    <row r="24" spans="1:15" x14ac:dyDescent="0.3">
      <c r="A24" s="2">
        <v>17</v>
      </c>
      <c r="B24" s="6">
        <f>IF(SISWA!B24=0,"",SISWA!B24)</f>
        <v>4151</v>
      </c>
      <c r="C24" s="6" t="str">
        <f>IF(SISWA!C24=0,"",SISWA!C24)</f>
        <v>0044956543</v>
      </c>
      <c r="D24" s="6" t="str">
        <f>IF(SISWA!D24=0,"",SISWA!D24)</f>
        <v>80-162-017-8</v>
      </c>
      <c r="E24" s="195" t="str">
        <f>IF(SISWA!E24=0,"",SISWA!E24)</f>
        <v>MUHAMMAD IZZUL AKROM</v>
      </c>
      <c r="F24" s="157">
        <v>75</v>
      </c>
      <c r="G24" s="157">
        <v>79</v>
      </c>
      <c r="H24" s="157">
        <v>72</v>
      </c>
      <c r="I24" s="157">
        <v>75</v>
      </c>
      <c r="J24" s="157">
        <v>73</v>
      </c>
      <c r="K24" s="157">
        <f t="shared" si="0"/>
        <v>74.8</v>
      </c>
      <c r="L24" s="157">
        <v>81</v>
      </c>
      <c r="M24" s="157">
        <f t="shared" si="1"/>
        <v>74.8</v>
      </c>
      <c r="N24" s="42">
        <f t="shared" si="2"/>
        <v>77.900000000000006</v>
      </c>
      <c r="O24" s="353">
        <f t="shared" si="3"/>
        <v>77.900000000000006</v>
      </c>
    </row>
    <row r="25" spans="1:15" x14ac:dyDescent="0.3">
      <c r="A25" s="2">
        <v>18</v>
      </c>
      <c r="B25" s="6">
        <f>IF(SISWA!B25=0,"",SISWA!B25)</f>
        <v>4152</v>
      </c>
      <c r="C25" s="6" t="str">
        <f>IF(SISWA!C25=0,"",SISWA!C25)</f>
        <v>0044952609</v>
      </c>
      <c r="D25" s="6" t="str">
        <f>IF(SISWA!D25=0,"",SISWA!D25)</f>
        <v>80-162-018-7</v>
      </c>
      <c r="E25" s="195" t="str">
        <f>IF(SISWA!E25=0,"",SISWA!E25)</f>
        <v>MUHAMMAD NOVAL NURSASI</v>
      </c>
      <c r="F25" s="157">
        <v>75</v>
      </c>
      <c r="G25" s="157">
        <v>73</v>
      </c>
      <c r="H25" s="157">
        <v>79</v>
      </c>
      <c r="I25" s="157">
        <v>75</v>
      </c>
      <c r="J25" s="157">
        <v>73</v>
      </c>
      <c r="K25" s="157">
        <f t="shared" si="0"/>
        <v>75</v>
      </c>
      <c r="L25" s="157">
        <v>81</v>
      </c>
      <c r="M25" s="157">
        <f t="shared" si="1"/>
        <v>75</v>
      </c>
      <c r="N25" s="42">
        <f t="shared" si="2"/>
        <v>78</v>
      </c>
      <c r="O25" s="353">
        <f t="shared" si="3"/>
        <v>78</v>
      </c>
    </row>
    <row r="26" spans="1:15" x14ac:dyDescent="0.3">
      <c r="A26" s="2">
        <v>19</v>
      </c>
      <c r="B26" s="6">
        <f>IF(SISWA!B26=0,"",SISWA!B26)</f>
        <v>4153</v>
      </c>
      <c r="C26" s="6" t="str">
        <f>IF(SISWA!C26=0,"",SISWA!C26)</f>
        <v>0049269355</v>
      </c>
      <c r="D26" s="6" t="str">
        <f>IF(SISWA!D26=0,"",SISWA!D26)</f>
        <v>80-162-019-6</v>
      </c>
      <c r="E26" s="195" t="str">
        <f>IF(SISWA!E26=0,"",SISWA!E26)</f>
        <v>MUHAMMAD NUR KHOLIS</v>
      </c>
      <c r="F26" s="157">
        <v>70</v>
      </c>
      <c r="G26" s="157">
        <v>72</v>
      </c>
      <c r="H26" s="157">
        <v>73</v>
      </c>
      <c r="I26" s="157">
        <v>76</v>
      </c>
      <c r="J26" s="157">
        <v>75</v>
      </c>
      <c r="K26" s="157">
        <f t="shared" si="0"/>
        <v>73.2</v>
      </c>
      <c r="L26" s="157">
        <v>81</v>
      </c>
      <c r="M26" s="157">
        <f t="shared" si="1"/>
        <v>73.2</v>
      </c>
      <c r="N26" s="42">
        <f t="shared" si="2"/>
        <v>77.099999999999994</v>
      </c>
      <c r="O26" s="353">
        <f t="shared" si="3"/>
        <v>77.099999999999994</v>
      </c>
    </row>
    <row r="27" spans="1:15" x14ac:dyDescent="0.3">
      <c r="A27" s="2">
        <v>20</v>
      </c>
      <c r="B27" s="6">
        <f>IF(SISWA!B27=0,"",SISWA!B27)</f>
        <v>4154</v>
      </c>
      <c r="C27" s="6" t="str">
        <f>IF(SISWA!C27=0,"",SISWA!C27)</f>
        <v>0053577869</v>
      </c>
      <c r="D27" s="6" t="str">
        <f>IF(SISWA!D27=0,"",SISWA!D27)</f>
        <v>80-162-020-5</v>
      </c>
      <c r="E27" s="195" t="str">
        <f>IF(SISWA!E27=0,"",SISWA!E27)</f>
        <v>NAFISSATUL KHOIROH</v>
      </c>
      <c r="F27" s="157">
        <v>65</v>
      </c>
      <c r="G27" s="157">
        <v>71</v>
      </c>
      <c r="H27" s="157">
        <v>65</v>
      </c>
      <c r="I27" s="157">
        <v>75</v>
      </c>
      <c r="J27" s="157">
        <v>71</v>
      </c>
      <c r="K27" s="157">
        <f t="shared" si="0"/>
        <v>69.400000000000006</v>
      </c>
      <c r="L27" s="157">
        <v>77</v>
      </c>
      <c r="M27" s="157">
        <f t="shared" si="1"/>
        <v>69.400000000000006</v>
      </c>
      <c r="N27" s="42">
        <f t="shared" si="2"/>
        <v>73.2</v>
      </c>
      <c r="O27" s="353">
        <f t="shared" si="3"/>
        <v>73.2</v>
      </c>
    </row>
    <row r="28" spans="1:15" x14ac:dyDescent="0.3">
      <c r="A28" s="2">
        <v>21</v>
      </c>
      <c r="B28" s="6">
        <f>IF(SISWA!B28=0,"",SISWA!B28)</f>
        <v>4039</v>
      </c>
      <c r="C28" s="6" t="str">
        <f>IF(SISWA!C28=0,"",SISWA!C28)</f>
        <v>0025417838</v>
      </c>
      <c r="D28" s="6" t="str">
        <f>IF(SISWA!D28=0,"",SISWA!D28)</f>
        <v>80-162-021-4</v>
      </c>
      <c r="E28" s="195" t="str">
        <f>IF(SISWA!E28=0,"",SISWA!E28)</f>
        <v>NAJWA MUFARRICHA</v>
      </c>
      <c r="F28" s="157">
        <v>75</v>
      </c>
      <c r="G28" s="157">
        <v>79</v>
      </c>
      <c r="H28" s="157">
        <v>82</v>
      </c>
      <c r="I28" s="157">
        <v>77</v>
      </c>
      <c r="J28" s="157">
        <v>77</v>
      </c>
      <c r="K28" s="157">
        <f t="shared" si="0"/>
        <v>78</v>
      </c>
      <c r="L28" s="157">
        <v>83</v>
      </c>
      <c r="M28" s="157">
        <f t="shared" si="1"/>
        <v>78</v>
      </c>
      <c r="N28" s="42">
        <f t="shared" si="2"/>
        <v>80.5</v>
      </c>
      <c r="O28" s="353">
        <f t="shared" si="3"/>
        <v>80.5</v>
      </c>
    </row>
    <row r="29" spans="1:15" x14ac:dyDescent="0.3">
      <c r="A29" s="2">
        <v>22</v>
      </c>
      <c r="B29" s="6">
        <f>IF(SISWA!B29=0,"",SISWA!B29)</f>
        <v>4133</v>
      </c>
      <c r="C29" s="6" t="str">
        <f>IF(SISWA!C29=0,"",SISWA!C29)</f>
        <v>0042084522</v>
      </c>
      <c r="D29" s="6" t="str">
        <f>IF(SISWA!D29=0,"",SISWA!D29)</f>
        <v>80-162-022-3</v>
      </c>
      <c r="E29" s="195" t="str">
        <f>IF(SISWA!E29=0,"",SISWA!E29)</f>
        <v>NAUFAL DAFFA ANWAR</v>
      </c>
      <c r="F29" s="157">
        <v>70</v>
      </c>
      <c r="G29" s="157">
        <v>75</v>
      </c>
      <c r="H29" s="157">
        <v>64</v>
      </c>
      <c r="I29" s="157">
        <v>76</v>
      </c>
      <c r="J29" s="157">
        <v>70</v>
      </c>
      <c r="K29" s="157">
        <f t="shared" si="0"/>
        <v>71</v>
      </c>
      <c r="L29" s="157">
        <v>77</v>
      </c>
      <c r="M29" s="157">
        <f t="shared" si="1"/>
        <v>71</v>
      </c>
      <c r="N29" s="42">
        <f t="shared" si="2"/>
        <v>74</v>
      </c>
      <c r="O29" s="353">
        <f t="shared" si="3"/>
        <v>74</v>
      </c>
    </row>
    <row r="30" spans="1:15" x14ac:dyDescent="0.3">
      <c r="A30" s="2">
        <v>23</v>
      </c>
      <c r="B30" s="6">
        <f>IF(SISWA!B30=0,"",SISWA!B30)</f>
        <v>4187</v>
      </c>
      <c r="C30" s="6" t="str">
        <f>IF(SISWA!C30=0,"",SISWA!C30)</f>
        <v>0038037937</v>
      </c>
      <c r="D30" s="6" t="str">
        <f>IF(SISWA!D30=0,"",SISWA!D30)</f>
        <v>80-162-023-2</v>
      </c>
      <c r="E30" s="195" t="str">
        <f>IF(SISWA!E30=0,"",SISWA!E30)</f>
        <v>NIKE CANDRA KURNIA DEWI</v>
      </c>
      <c r="F30" s="157">
        <v>85</v>
      </c>
      <c r="G30" s="157">
        <v>97</v>
      </c>
      <c r="H30" s="157">
        <v>85</v>
      </c>
      <c r="I30" s="157">
        <v>79</v>
      </c>
      <c r="J30" s="157">
        <v>81</v>
      </c>
      <c r="K30" s="157">
        <f t="shared" si="0"/>
        <v>85.4</v>
      </c>
      <c r="L30" s="157">
        <v>96</v>
      </c>
      <c r="M30" s="157">
        <f t="shared" si="1"/>
        <v>85.4</v>
      </c>
      <c r="N30" s="42">
        <f t="shared" si="2"/>
        <v>90.7</v>
      </c>
      <c r="O30" s="353">
        <f t="shared" si="3"/>
        <v>90.7</v>
      </c>
    </row>
    <row r="31" spans="1:15" x14ac:dyDescent="0.3">
      <c r="A31" s="2">
        <v>24</v>
      </c>
      <c r="B31" s="6">
        <f>IF(SISWA!B31=0,"",SISWA!B31)</f>
        <v>4186</v>
      </c>
      <c r="C31" s="6" t="str">
        <f>IF(SISWA!C31=0,"",SISWA!C31)</f>
        <v>0046677584</v>
      </c>
      <c r="D31" s="6" t="str">
        <f>IF(SISWA!D31=0,"",SISWA!D31)</f>
        <v>80-162-024-9</v>
      </c>
      <c r="E31" s="195" t="str">
        <f>IF(SISWA!E31=0,"",SISWA!E31)</f>
        <v>NUR AFNI DWI MAULIDIYAH</v>
      </c>
      <c r="F31" s="157">
        <v>80</v>
      </c>
      <c r="G31" s="157">
        <v>93</v>
      </c>
      <c r="H31" s="157">
        <v>84</v>
      </c>
      <c r="I31" s="157">
        <v>80</v>
      </c>
      <c r="J31" s="157">
        <v>80</v>
      </c>
      <c r="K31" s="157">
        <f t="shared" si="0"/>
        <v>83.4</v>
      </c>
      <c r="L31" s="157">
        <v>93</v>
      </c>
      <c r="M31" s="157">
        <f t="shared" si="1"/>
        <v>83.4</v>
      </c>
      <c r="N31" s="42">
        <f t="shared" si="2"/>
        <v>88.2</v>
      </c>
      <c r="O31" s="353">
        <f t="shared" si="3"/>
        <v>88.2</v>
      </c>
    </row>
    <row r="32" spans="1:15" x14ac:dyDescent="0.3">
      <c r="A32" s="2">
        <v>25</v>
      </c>
      <c r="B32" s="6">
        <f>IF(SISWA!B32=0,"",SISWA!B32)</f>
        <v>4155</v>
      </c>
      <c r="C32" s="6" t="str">
        <f>IF(SISWA!C32=0,"",SISWA!C32)</f>
        <v>0047653214</v>
      </c>
      <c r="D32" s="6" t="str">
        <f>IF(SISWA!D32=0,"",SISWA!D32)</f>
        <v>80-162-025-8</v>
      </c>
      <c r="E32" s="195" t="str">
        <f>IF(SISWA!E32=0,"",SISWA!E32)</f>
        <v>SAFIRA FIRNANDA ARTAMEVIA</v>
      </c>
      <c r="F32" s="157">
        <v>85</v>
      </c>
      <c r="G32" s="157">
        <v>95</v>
      </c>
      <c r="H32" s="157">
        <v>89</v>
      </c>
      <c r="I32" s="157">
        <v>87</v>
      </c>
      <c r="J32" s="157">
        <v>81</v>
      </c>
      <c r="K32" s="157">
        <f t="shared" si="0"/>
        <v>87.4</v>
      </c>
      <c r="L32" s="157">
        <v>98</v>
      </c>
      <c r="M32" s="157">
        <f t="shared" si="1"/>
        <v>87.4</v>
      </c>
      <c r="N32" s="42">
        <f t="shared" si="2"/>
        <v>92.7</v>
      </c>
      <c r="O32" s="353">
        <f t="shared" si="3"/>
        <v>92.7</v>
      </c>
    </row>
    <row r="33" spans="1:15" x14ac:dyDescent="0.3">
      <c r="A33" s="2">
        <v>26</v>
      </c>
      <c r="B33" s="6">
        <f>IF(SISWA!B33=0,"",SISWA!B33)</f>
        <v>4183</v>
      </c>
      <c r="C33" s="6" t="str">
        <f>IF(SISWA!C33=0,"",SISWA!C33)</f>
        <v>0044270200</v>
      </c>
      <c r="D33" s="6" t="str">
        <f>IF(SISWA!D33=0,"",SISWA!D33)</f>
        <v>80-162-026-7</v>
      </c>
      <c r="E33" s="195" t="str">
        <f>IF(SISWA!E33=0,"",SISWA!E33)</f>
        <v>SITI WIFAQOTUL IMAMATUR ROHMAH</v>
      </c>
      <c r="F33" s="157">
        <v>80</v>
      </c>
      <c r="G33" s="157">
        <v>95</v>
      </c>
      <c r="H33" s="157">
        <v>86</v>
      </c>
      <c r="I33" s="157">
        <v>85</v>
      </c>
      <c r="J33" s="157">
        <v>83</v>
      </c>
      <c r="K33" s="157">
        <f t="shared" si="0"/>
        <v>85.8</v>
      </c>
      <c r="L33" s="157">
        <v>98</v>
      </c>
      <c r="M33" s="157">
        <f t="shared" si="1"/>
        <v>85.8</v>
      </c>
      <c r="N33" s="42">
        <f t="shared" si="2"/>
        <v>91.9</v>
      </c>
      <c r="O33" s="353">
        <f t="shared" si="3"/>
        <v>91.9</v>
      </c>
    </row>
    <row r="34" spans="1:15" x14ac:dyDescent="0.3">
      <c r="A34" s="2">
        <v>27</v>
      </c>
      <c r="B34" s="6">
        <f>IF(SISWA!B34=0,"",SISWA!B34)</f>
        <v>4191</v>
      </c>
      <c r="C34" s="6" t="str">
        <f>IF(SISWA!C34=0,"",SISWA!C34)</f>
        <v>0054015246</v>
      </c>
      <c r="D34" s="6" t="str">
        <f>IF(SISWA!D34=0,"",SISWA!D34)</f>
        <v>80-162-027-6</v>
      </c>
      <c r="E34" s="195" t="str">
        <f>IF(SISWA!E34=0,"",SISWA!E34)</f>
        <v>ACHMAD MAULANA ADITYA FAHREZA</v>
      </c>
      <c r="F34" s="157">
        <v>65</v>
      </c>
      <c r="G34" s="157">
        <v>72</v>
      </c>
      <c r="H34" s="157">
        <v>70</v>
      </c>
      <c r="I34" s="157">
        <v>77</v>
      </c>
      <c r="J34" s="157">
        <v>73</v>
      </c>
      <c r="K34" s="157">
        <f t="shared" si="0"/>
        <v>71.400000000000006</v>
      </c>
      <c r="L34" s="157"/>
      <c r="M34" s="157">
        <f t="shared" si="1"/>
        <v>71.400000000000006</v>
      </c>
      <c r="N34" s="42">
        <f t="shared" si="2"/>
        <v>71.400000000000006</v>
      </c>
      <c r="O34" s="353">
        <f t="shared" si="3"/>
        <v>71.400000000000006</v>
      </c>
    </row>
    <row r="35" spans="1:15" x14ac:dyDescent="0.3">
      <c r="A35" s="2">
        <v>28</v>
      </c>
      <c r="B35" s="6">
        <f>IF(SISWA!B35=0,"",SISWA!B35)</f>
        <v>4159</v>
      </c>
      <c r="C35" s="6" t="str">
        <f>IF(SISWA!C35=0,"",SISWA!C35)</f>
        <v>0044650772</v>
      </c>
      <c r="D35" s="6" t="str">
        <f>IF(SISWA!D35=0,"",SISWA!D35)</f>
        <v>80-162-028-5</v>
      </c>
      <c r="E35" s="195" t="str">
        <f>IF(SISWA!E35=0,"",SISWA!E35)</f>
        <v>AHMAT ZAINURI</v>
      </c>
      <c r="F35" s="157">
        <v>75</v>
      </c>
      <c r="G35" s="157">
        <v>76</v>
      </c>
      <c r="H35" s="157">
        <v>75</v>
      </c>
      <c r="I35" s="157">
        <v>76</v>
      </c>
      <c r="J35" s="157">
        <v>73</v>
      </c>
      <c r="K35" s="157">
        <f t="shared" si="0"/>
        <v>75</v>
      </c>
      <c r="L35" s="157"/>
      <c r="M35" s="157">
        <f t="shared" si="1"/>
        <v>75</v>
      </c>
      <c r="N35" s="42">
        <f t="shared" si="2"/>
        <v>75</v>
      </c>
      <c r="O35" s="353">
        <f t="shared" si="3"/>
        <v>75</v>
      </c>
    </row>
    <row r="36" spans="1:15" x14ac:dyDescent="0.3">
      <c r="A36" s="2">
        <v>29</v>
      </c>
      <c r="B36" s="6">
        <f>IF(SISWA!B36=0,"",SISWA!B36)</f>
        <v>4188</v>
      </c>
      <c r="C36" s="6" t="str">
        <f>IF(SISWA!C36=0,"",SISWA!C36)</f>
        <v>0048691920</v>
      </c>
      <c r="D36" s="6" t="str">
        <f>IF(SISWA!D36=0,"",SISWA!D36)</f>
        <v>80-162-029-4</v>
      </c>
      <c r="E36" s="195" t="str">
        <f>IF(SISWA!E36=0,"",SISWA!E36)</f>
        <v>AULIA SAFIRA</v>
      </c>
      <c r="F36" s="157">
        <v>75</v>
      </c>
      <c r="G36" s="157">
        <v>80</v>
      </c>
      <c r="H36" s="157">
        <v>79</v>
      </c>
      <c r="I36" s="157">
        <v>81</v>
      </c>
      <c r="J36" s="157">
        <v>76</v>
      </c>
      <c r="K36" s="157">
        <f t="shared" si="0"/>
        <v>78.2</v>
      </c>
      <c r="L36" s="157"/>
      <c r="M36" s="157">
        <f t="shared" si="1"/>
        <v>78.2</v>
      </c>
      <c r="N36" s="42">
        <f t="shared" si="2"/>
        <v>78.2</v>
      </c>
      <c r="O36" s="353">
        <f t="shared" si="3"/>
        <v>78.2</v>
      </c>
    </row>
    <row r="37" spans="1:15" x14ac:dyDescent="0.3">
      <c r="A37" s="2">
        <v>30</v>
      </c>
      <c r="B37" s="6">
        <f>IF(SISWA!B37=0,"",SISWA!B37)</f>
        <v>4156</v>
      </c>
      <c r="C37" s="6" t="str">
        <f>IF(SISWA!C37=0,"",SISWA!C37)</f>
        <v>0047318391</v>
      </c>
      <c r="D37" s="6" t="str">
        <f>IF(SISWA!D37=0,"",SISWA!D37)</f>
        <v>80-162-030-3</v>
      </c>
      <c r="E37" s="195" t="str">
        <f>IF(SISWA!E37=0,"",SISWA!E37)</f>
        <v>DIVA SALWA SALSABILA</v>
      </c>
      <c r="F37" s="157">
        <v>85</v>
      </c>
      <c r="G37" s="157">
        <v>98</v>
      </c>
      <c r="H37" s="157">
        <v>90</v>
      </c>
      <c r="I37" s="157">
        <v>80</v>
      </c>
      <c r="J37" s="157">
        <v>78</v>
      </c>
      <c r="K37" s="157">
        <f t="shared" si="0"/>
        <v>86.2</v>
      </c>
      <c r="L37" s="157"/>
      <c r="M37" s="157">
        <f t="shared" si="1"/>
        <v>86.2</v>
      </c>
      <c r="N37" s="42">
        <f t="shared" si="2"/>
        <v>86.2</v>
      </c>
      <c r="O37" s="353">
        <f t="shared" si="3"/>
        <v>86.2</v>
      </c>
    </row>
    <row r="38" spans="1:15" x14ac:dyDescent="0.3">
      <c r="A38" s="2">
        <v>31</v>
      </c>
      <c r="B38" s="6">
        <f>IF(SISWA!B38=0,"",SISWA!B38)</f>
        <v>4190</v>
      </c>
      <c r="C38" s="6" t="str">
        <f>IF(SISWA!C38=0,"",SISWA!C38)</f>
        <v>0046181004</v>
      </c>
      <c r="D38" s="6" t="str">
        <f>IF(SISWA!D38=0,"",SISWA!D38)</f>
        <v>80-162-031-2</v>
      </c>
      <c r="E38" s="195" t="str">
        <f>IF(SISWA!E38=0,"",SISWA!E38)</f>
        <v>FILSAFAH KARINA NUR ALIFIA</v>
      </c>
      <c r="F38" s="157">
        <v>80</v>
      </c>
      <c r="G38" s="157">
        <v>82</v>
      </c>
      <c r="H38" s="157">
        <v>81</v>
      </c>
      <c r="I38" s="157">
        <v>83</v>
      </c>
      <c r="J38" s="157">
        <v>78</v>
      </c>
      <c r="K38" s="157">
        <f t="shared" si="0"/>
        <v>80.8</v>
      </c>
      <c r="L38" s="157"/>
      <c r="M38" s="157">
        <f t="shared" si="1"/>
        <v>80.8</v>
      </c>
      <c r="N38" s="42">
        <f t="shared" si="2"/>
        <v>80.8</v>
      </c>
      <c r="O38" s="353">
        <f t="shared" si="3"/>
        <v>80.8</v>
      </c>
    </row>
    <row r="39" spans="1:15" x14ac:dyDescent="0.3">
      <c r="A39" s="2">
        <v>32</v>
      </c>
      <c r="B39" s="6">
        <f>IF(SISWA!B39=0,"",SISWA!B39)</f>
        <v>4158</v>
      </c>
      <c r="C39" s="6" t="str">
        <f>IF(SISWA!C39=0,"",SISWA!C39)</f>
        <v>0044624062</v>
      </c>
      <c r="D39" s="6" t="str">
        <f>IF(SISWA!D39=0,"",SISWA!D39)</f>
        <v>80-162-032-9</v>
      </c>
      <c r="E39" s="195" t="str">
        <f>IF(SISWA!E39=0,"",SISWA!E39)</f>
        <v>HAMALNA DEWI NURHASANAH</v>
      </c>
      <c r="F39" s="157">
        <v>70</v>
      </c>
      <c r="G39" s="157">
        <v>81</v>
      </c>
      <c r="H39" s="157">
        <v>82</v>
      </c>
      <c r="I39" s="157">
        <v>79</v>
      </c>
      <c r="J39" s="157">
        <v>78</v>
      </c>
      <c r="K39" s="157">
        <f t="shared" si="0"/>
        <v>78</v>
      </c>
      <c r="L39" s="157"/>
      <c r="M39" s="157">
        <f t="shared" si="1"/>
        <v>78</v>
      </c>
      <c r="N39" s="42">
        <f t="shared" si="2"/>
        <v>78</v>
      </c>
      <c r="O39" s="353">
        <f t="shared" si="3"/>
        <v>78</v>
      </c>
    </row>
    <row r="40" spans="1:15" x14ac:dyDescent="0.3">
      <c r="A40" s="2">
        <v>33</v>
      </c>
      <c r="B40" s="6">
        <f>IF(SISWA!B40=0,"",SISWA!B40)</f>
        <v>4192</v>
      </c>
      <c r="C40" s="6" t="str">
        <f>IF(SISWA!C40=0,"",SISWA!C40)</f>
        <v>0046479735</v>
      </c>
      <c r="D40" s="6" t="str">
        <f>IF(SISWA!D40=0,"",SISWA!D40)</f>
        <v>80-162-033-8</v>
      </c>
      <c r="E40" s="195" t="str">
        <f>IF(SISWA!E40=0,"",SISWA!E40)</f>
        <v>INDAH ILMAWATUL FADIYAH</v>
      </c>
      <c r="F40" s="157">
        <v>75</v>
      </c>
      <c r="G40" s="157">
        <v>79</v>
      </c>
      <c r="H40" s="157">
        <v>79</v>
      </c>
      <c r="I40" s="157">
        <v>79</v>
      </c>
      <c r="J40" s="157">
        <v>73</v>
      </c>
      <c r="K40" s="157">
        <f t="shared" si="0"/>
        <v>77</v>
      </c>
      <c r="L40" s="157"/>
      <c r="M40" s="157">
        <f t="shared" si="1"/>
        <v>77</v>
      </c>
      <c r="N40" s="42">
        <f t="shared" si="2"/>
        <v>77</v>
      </c>
      <c r="O40" s="353">
        <f t="shared" si="3"/>
        <v>77</v>
      </c>
    </row>
    <row r="41" spans="1:15" x14ac:dyDescent="0.3">
      <c r="A41" s="2">
        <v>34</v>
      </c>
      <c r="B41" s="6">
        <f>IF(SISWA!B41=0,"",SISWA!B41)</f>
        <v>4132</v>
      </c>
      <c r="C41" s="6" t="str">
        <f>IF(SISWA!C41=0,"",SISWA!C41)</f>
        <v>0055794100</v>
      </c>
      <c r="D41" s="6" t="str">
        <f>IF(SISWA!D41=0,"",SISWA!D41)</f>
        <v>80-162-034-7</v>
      </c>
      <c r="E41" s="195" t="str">
        <f>IF(SISWA!E41=0,"",SISWA!E41)</f>
        <v>IZZA AFKARINA</v>
      </c>
      <c r="F41" s="157">
        <v>70</v>
      </c>
      <c r="G41" s="157">
        <v>79</v>
      </c>
      <c r="H41" s="157">
        <v>74</v>
      </c>
      <c r="I41" s="157">
        <v>77</v>
      </c>
      <c r="J41" s="157">
        <v>70</v>
      </c>
      <c r="K41" s="157">
        <f t="shared" si="0"/>
        <v>74</v>
      </c>
      <c r="L41" s="157"/>
      <c r="M41" s="157">
        <f t="shared" si="1"/>
        <v>74</v>
      </c>
      <c r="N41" s="42">
        <f t="shared" si="2"/>
        <v>74</v>
      </c>
      <c r="O41" s="353">
        <f t="shared" si="3"/>
        <v>74</v>
      </c>
    </row>
    <row r="42" spans="1:15" x14ac:dyDescent="0.3">
      <c r="A42" s="2">
        <v>35</v>
      </c>
      <c r="B42" s="6">
        <f>IF(SISWA!B42=0,"",SISWA!B42)</f>
        <v>4157</v>
      </c>
      <c r="C42" s="6" t="str">
        <f>IF(SISWA!C42=0,"",SISWA!C42)</f>
        <v>0031187077</v>
      </c>
      <c r="D42" s="6" t="str">
        <f>IF(SISWA!D42=0,"",SISWA!D42)</f>
        <v>80-162-035-6</v>
      </c>
      <c r="E42" s="195" t="str">
        <f>IF(SISWA!E42=0,"",SISWA!E42)</f>
        <v>JESIKA NUR SANJANA</v>
      </c>
      <c r="F42" s="157">
        <v>80</v>
      </c>
      <c r="G42" s="157">
        <v>98</v>
      </c>
      <c r="H42" s="157">
        <v>93</v>
      </c>
      <c r="I42" s="157">
        <v>86</v>
      </c>
      <c r="J42" s="157">
        <v>79</v>
      </c>
      <c r="K42" s="157">
        <f t="shared" si="0"/>
        <v>87.2</v>
      </c>
      <c r="L42" s="157"/>
      <c r="M42" s="157">
        <f t="shared" si="1"/>
        <v>87.2</v>
      </c>
      <c r="N42" s="42">
        <f t="shared" si="2"/>
        <v>87.2</v>
      </c>
      <c r="O42" s="353">
        <f t="shared" si="3"/>
        <v>87.2</v>
      </c>
    </row>
    <row r="43" spans="1:15" x14ac:dyDescent="0.3">
      <c r="A43" s="2">
        <v>36</v>
      </c>
      <c r="B43" s="6">
        <f>IF(SISWA!B43=0,"",SISWA!B43)</f>
        <v>4160</v>
      </c>
      <c r="C43" s="6" t="str">
        <f>IF(SISWA!C43=0,"",SISWA!C43)</f>
        <v>0043300454</v>
      </c>
      <c r="D43" s="6" t="str">
        <f>IF(SISWA!D43=0,"",SISWA!D43)</f>
        <v>80-162-036-5</v>
      </c>
      <c r="E43" s="195" t="str">
        <f>IF(SISWA!E43=0,"",SISWA!E43)</f>
        <v>KHAFIT I'ZAZ ABIYYU</v>
      </c>
      <c r="F43" s="157">
        <v>70</v>
      </c>
      <c r="G43" s="157">
        <v>76</v>
      </c>
      <c r="H43" s="157">
        <v>68</v>
      </c>
      <c r="I43" s="157">
        <v>80</v>
      </c>
      <c r="J43" s="157">
        <v>73</v>
      </c>
      <c r="K43" s="157">
        <f t="shared" si="0"/>
        <v>73.400000000000006</v>
      </c>
      <c r="L43" s="157"/>
      <c r="M43" s="157">
        <f t="shared" si="1"/>
        <v>73.400000000000006</v>
      </c>
      <c r="N43" s="42">
        <f t="shared" si="2"/>
        <v>73.400000000000006</v>
      </c>
      <c r="O43" s="353">
        <f t="shared" si="3"/>
        <v>73.400000000000006</v>
      </c>
    </row>
    <row r="44" spans="1:15" x14ac:dyDescent="0.3">
      <c r="A44" s="2">
        <v>37</v>
      </c>
      <c r="B44" s="6">
        <f>IF(SISWA!B44=0,"",SISWA!B44)</f>
        <v>4161</v>
      </c>
      <c r="C44" s="6" t="str">
        <f>IF(SISWA!C44=0,"",SISWA!C44)</f>
        <v>0047793756</v>
      </c>
      <c r="D44" s="6" t="str">
        <f>IF(SISWA!D44=0,"",SISWA!D44)</f>
        <v>80-162-037-4</v>
      </c>
      <c r="E44" s="195" t="str">
        <f>IF(SISWA!E44=0,"",SISWA!E44)</f>
        <v>KRISNA DWI WICAKSONO</v>
      </c>
      <c r="F44" s="157">
        <v>62</v>
      </c>
      <c r="G44" s="157">
        <v>70</v>
      </c>
      <c r="H44" s="157">
        <v>68</v>
      </c>
      <c r="I44" s="157">
        <v>73</v>
      </c>
      <c r="J44" s="157">
        <v>65</v>
      </c>
      <c r="K44" s="157">
        <f t="shared" si="0"/>
        <v>67.599999999999994</v>
      </c>
      <c r="L44" s="157"/>
      <c r="M44" s="157">
        <f t="shared" si="1"/>
        <v>67.599999999999994</v>
      </c>
      <c r="N44" s="42">
        <f t="shared" si="2"/>
        <v>67.599999999999994</v>
      </c>
      <c r="O44" s="353">
        <f t="shared" si="3"/>
        <v>67.599999999999994</v>
      </c>
    </row>
    <row r="45" spans="1:15" x14ac:dyDescent="0.3">
      <c r="A45" s="2">
        <v>38</v>
      </c>
      <c r="B45" s="6">
        <f>IF(SISWA!B45=0,"",SISWA!B45)</f>
        <v>4162</v>
      </c>
      <c r="C45" s="6" t="str">
        <f>IF(SISWA!C45=0,"",SISWA!C45)</f>
        <v>0055341921</v>
      </c>
      <c r="D45" s="6" t="str">
        <f>IF(SISWA!D45=0,"",SISWA!D45)</f>
        <v>80-162-038-3</v>
      </c>
      <c r="E45" s="195" t="str">
        <f>IF(SISWA!E45=0,"",SISWA!E45)</f>
        <v>LAILA AFIFAHTUR ROHMAH</v>
      </c>
      <c r="F45" s="157">
        <v>70</v>
      </c>
      <c r="G45" s="157">
        <v>77</v>
      </c>
      <c r="H45" s="157">
        <v>80</v>
      </c>
      <c r="I45" s="157">
        <v>76</v>
      </c>
      <c r="J45" s="157">
        <v>71</v>
      </c>
      <c r="K45" s="157">
        <f t="shared" si="0"/>
        <v>74.8</v>
      </c>
      <c r="L45" s="157"/>
      <c r="M45" s="157">
        <f t="shared" si="1"/>
        <v>74.8</v>
      </c>
      <c r="N45" s="42">
        <f t="shared" si="2"/>
        <v>74.8</v>
      </c>
      <c r="O45" s="353">
        <f t="shared" si="3"/>
        <v>74.8</v>
      </c>
    </row>
    <row r="46" spans="1:15" x14ac:dyDescent="0.3">
      <c r="A46" s="2">
        <v>39</v>
      </c>
      <c r="B46" s="6">
        <f>IF(SISWA!B46=0,"",SISWA!B46)</f>
        <v>4163</v>
      </c>
      <c r="C46" s="6" t="str">
        <f>IF(SISWA!C46=0,"",SISWA!C46)</f>
        <v>0049724648</v>
      </c>
      <c r="D46" s="6" t="str">
        <f>IF(SISWA!D46=0,"",SISWA!D46)</f>
        <v>80-162-039-2</v>
      </c>
      <c r="E46" s="195" t="str">
        <f>IF(SISWA!E46=0,"",SISWA!E46)</f>
        <v>LIA DAHLIA</v>
      </c>
      <c r="F46" s="157">
        <v>70</v>
      </c>
      <c r="G46" s="157">
        <v>72</v>
      </c>
      <c r="H46" s="157">
        <v>76</v>
      </c>
      <c r="I46" s="157">
        <v>76</v>
      </c>
      <c r="J46" s="157">
        <v>66</v>
      </c>
      <c r="K46" s="157">
        <f t="shared" si="0"/>
        <v>72</v>
      </c>
      <c r="L46" s="157"/>
      <c r="M46" s="157">
        <f t="shared" si="1"/>
        <v>72</v>
      </c>
      <c r="N46" s="42">
        <f t="shared" si="2"/>
        <v>72</v>
      </c>
      <c r="O46" s="353">
        <f t="shared" si="3"/>
        <v>72</v>
      </c>
    </row>
    <row r="47" spans="1:15" x14ac:dyDescent="0.3">
      <c r="A47" s="2">
        <v>40</v>
      </c>
      <c r="B47" s="6">
        <f>IF(SISWA!B47=0,"",SISWA!B47)</f>
        <v>4164</v>
      </c>
      <c r="C47" s="6" t="str">
        <f>IF(SISWA!C47=0,"",SISWA!C47)</f>
        <v>0042308111</v>
      </c>
      <c r="D47" s="6" t="str">
        <f>IF(SISWA!D47=0,"",SISWA!D47)</f>
        <v>80-162-040-9</v>
      </c>
      <c r="E47" s="195" t="str">
        <f>IF(SISWA!E47=0,"",SISWA!E47)</f>
        <v>MIFTAKHUS SURUR</v>
      </c>
      <c r="F47" s="157">
        <v>75</v>
      </c>
      <c r="G47" s="157">
        <v>74</v>
      </c>
      <c r="H47" s="157">
        <v>78</v>
      </c>
      <c r="I47" s="157">
        <v>78</v>
      </c>
      <c r="J47" s="157">
        <v>74</v>
      </c>
      <c r="K47" s="157">
        <f t="shared" si="0"/>
        <v>75.8</v>
      </c>
      <c r="L47" s="157"/>
      <c r="M47" s="157">
        <f t="shared" si="1"/>
        <v>75.8</v>
      </c>
      <c r="N47" s="42">
        <f t="shared" si="2"/>
        <v>75.8</v>
      </c>
      <c r="O47" s="353">
        <f t="shared" si="3"/>
        <v>75.8</v>
      </c>
    </row>
    <row r="48" spans="1:15" x14ac:dyDescent="0.3">
      <c r="A48" s="2">
        <v>41</v>
      </c>
      <c r="B48" s="6">
        <f>IF(SISWA!B48=0,"",SISWA!B48)</f>
        <v>4194</v>
      </c>
      <c r="C48" s="6" t="str">
        <f>IF(SISWA!C48=0,"",SISWA!C48)</f>
        <v>0048571340</v>
      </c>
      <c r="D48" s="6" t="str">
        <f>IF(SISWA!D48=0,"",SISWA!D48)</f>
        <v>80-162-041-8</v>
      </c>
      <c r="E48" s="195" t="str">
        <f>IF(SISWA!E48=0,"",SISWA!E48)</f>
        <v>MOCHAMAD ALIFAMADIO DWI ANANTA</v>
      </c>
      <c r="F48" s="157">
        <v>70</v>
      </c>
      <c r="G48" s="157">
        <v>70</v>
      </c>
      <c r="H48" s="157">
        <v>74</v>
      </c>
      <c r="I48" s="157">
        <v>75</v>
      </c>
      <c r="J48" s="157">
        <v>65</v>
      </c>
      <c r="K48" s="157">
        <f t="shared" si="0"/>
        <v>70.8</v>
      </c>
      <c r="L48" s="157"/>
      <c r="M48" s="157">
        <f t="shared" si="1"/>
        <v>70.8</v>
      </c>
      <c r="N48" s="42">
        <f t="shared" si="2"/>
        <v>70.8</v>
      </c>
      <c r="O48" s="353">
        <f t="shared" si="3"/>
        <v>70.8</v>
      </c>
    </row>
    <row r="49" spans="1:15" x14ac:dyDescent="0.3">
      <c r="A49" s="2">
        <v>42</v>
      </c>
      <c r="B49" s="6">
        <f>IF(SISWA!B49=0,"",SISWA!B49)</f>
        <v>4195</v>
      </c>
      <c r="C49" s="6" t="str">
        <f>IF(SISWA!C49=0,"",SISWA!C49)</f>
        <v>0049668688</v>
      </c>
      <c r="D49" s="6" t="str">
        <f>IF(SISWA!D49=0,"",SISWA!D49)</f>
        <v>80-162-042-7</v>
      </c>
      <c r="E49" s="195" t="str">
        <f>IF(SISWA!E49=0,"",SISWA!E49)</f>
        <v>MOHAMAD RIZKY ARDIANTO</v>
      </c>
      <c r="F49" s="157">
        <v>70</v>
      </c>
      <c r="G49" s="157">
        <v>71</v>
      </c>
      <c r="H49" s="157">
        <v>76</v>
      </c>
      <c r="I49" s="157">
        <v>77</v>
      </c>
      <c r="J49" s="157">
        <v>74</v>
      </c>
      <c r="K49" s="157">
        <f t="shared" si="0"/>
        <v>73.599999999999994</v>
      </c>
      <c r="L49" s="157"/>
      <c r="M49" s="157">
        <f t="shared" si="1"/>
        <v>73.599999999999994</v>
      </c>
      <c r="N49" s="42">
        <f t="shared" si="2"/>
        <v>73.599999999999994</v>
      </c>
      <c r="O49" s="353">
        <f t="shared" si="3"/>
        <v>73.599999999999994</v>
      </c>
    </row>
    <row r="50" spans="1:15" x14ac:dyDescent="0.3">
      <c r="A50" s="2">
        <v>43</v>
      </c>
      <c r="B50" s="6">
        <f>IF(SISWA!B50=0,"",SISWA!B50)</f>
        <v>4196</v>
      </c>
      <c r="C50" s="6" t="str">
        <f>IF(SISWA!C50=0,"",SISWA!C50)</f>
        <v>0053373334</v>
      </c>
      <c r="D50" s="6" t="str">
        <f>IF(SISWA!D50=0,"",SISWA!D50)</f>
        <v>80-162-043-6</v>
      </c>
      <c r="E50" s="195" t="str">
        <f>IF(SISWA!E50=0,"",SISWA!E50)</f>
        <v>MUHAMAD YOGA HALIM AKBAR</v>
      </c>
      <c r="F50" s="157"/>
      <c r="G50" s="157"/>
      <c r="H50" s="157">
        <v>74</v>
      </c>
      <c r="I50" s="157">
        <v>75</v>
      </c>
      <c r="J50" s="157">
        <v>73</v>
      </c>
      <c r="K50" s="157">
        <f t="shared" si="0"/>
        <v>74</v>
      </c>
      <c r="L50" s="157"/>
      <c r="M50" s="157">
        <f t="shared" si="1"/>
        <v>74</v>
      </c>
      <c r="N50" s="42">
        <f t="shared" si="2"/>
        <v>74</v>
      </c>
      <c r="O50" s="353">
        <f t="shared" si="3"/>
        <v>74</v>
      </c>
    </row>
    <row r="51" spans="1:15" x14ac:dyDescent="0.3">
      <c r="A51" s="2">
        <v>44</v>
      </c>
      <c r="B51" s="6">
        <f>IF(SISWA!B51=0,"",SISWA!B51)</f>
        <v>4165</v>
      </c>
      <c r="C51" s="6" t="str">
        <f>IF(SISWA!C51=0,"",SISWA!C51)</f>
        <v>0045389451</v>
      </c>
      <c r="D51" s="6" t="str">
        <f>IF(SISWA!D51=0,"",SISWA!D51)</f>
        <v>80-162-044-5</v>
      </c>
      <c r="E51" s="195" t="str">
        <f>IF(SISWA!E51=0,"",SISWA!E51)</f>
        <v>MUHAMMAD AKBAR MAULANA ISKHAQ</v>
      </c>
      <c r="F51" s="157">
        <v>70</v>
      </c>
      <c r="G51" s="157">
        <v>73</v>
      </c>
      <c r="H51" s="157">
        <v>73</v>
      </c>
      <c r="I51" s="157"/>
      <c r="J51" s="157">
        <v>73</v>
      </c>
      <c r="K51" s="157">
        <f t="shared" si="0"/>
        <v>72.25</v>
      </c>
      <c r="L51" s="157"/>
      <c r="M51" s="157">
        <f t="shared" si="1"/>
        <v>72.25</v>
      </c>
      <c r="N51" s="42">
        <f t="shared" si="2"/>
        <v>72.25</v>
      </c>
      <c r="O51" s="353">
        <f t="shared" si="3"/>
        <v>72.25</v>
      </c>
    </row>
    <row r="52" spans="1:15" x14ac:dyDescent="0.3">
      <c r="A52" s="2">
        <v>45</v>
      </c>
      <c r="B52" s="6">
        <f>IF(SISWA!B52=0,"",SISWA!B52)</f>
        <v>4166</v>
      </c>
      <c r="C52" s="6" t="str">
        <f>IF(SISWA!C52=0,"",SISWA!C52)</f>
        <v>0056992985</v>
      </c>
      <c r="D52" s="6" t="str">
        <f>IF(SISWA!D52=0,"",SISWA!D52)</f>
        <v>80-162-045-4</v>
      </c>
      <c r="E52" s="195" t="str">
        <f>IF(SISWA!E52=0,"",SISWA!E52)</f>
        <v>MUHAMMAD ARIS MAHENDRA</v>
      </c>
      <c r="F52" s="157">
        <v>68</v>
      </c>
      <c r="G52" s="157">
        <v>71</v>
      </c>
      <c r="H52" s="157">
        <v>74</v>
      </c>
      <c r="I52" s="157">
        <v>75</v>
      </c>
      <c r="J52" s="157">
        <v>73</v>
      </c>
      <c r="K52" s="157">
        <f t="shared" si="0"/>
        <v>72.2</v>
      </c>
      <c r="L52" s="157"/>
      <c r="M52" s="157">
        <f t="shared" si="1"/>
        <v>72.2</v>
      </c>
      <c r="N52" s="42">
        <f t="shared" si="2"/>
        <v>72.2</v>
      </c>
      <c r="O52" s="353">
        <f t="shared" si="3"/>
        <v>72.2</v>
      </c>
    </row>
    <row r="53" spans="1:15" x14ac:dyDescent="0.3">
      <c r="A53" s="2">
        <v>46</v>
      </c>
      <c r="B53" s="6">
        <f>IF(SISWA!B53=0,"",SISWA!B53)</f>
        <v>4167</v>
      </c>
      <c r="C53" s="6" t="str">
        <f>IF(SISWA!C53=0,"",SISWA!C53)</f>
        <v>0043548840</v>
      </c>
      <c r="D53" s="6" t="str">
        <f>IF(SISWA!D53=0,"",SISWA!D53)</f>
        <v>80-162-046-3</v>
      </c>
      <c r="E53" s="195" t="str">
        <f>IF(SISWA!E53=0,"",SISWA!E53)</f>
        <v>MUHAMMAD REZA NURDIANSYAH</v>
      </c>
      <c r="F53" s="157">
        <v>63</v>
      </c>
      <c r="G53" s="157">
        <v>73</v>
      </c>
      <c r="H53" s="157">
        <v>74</v>
      </c>
      <c r="I53" s="157">
        <v>75</v>
      </c>
      <c r="J53" s="157">
        <v>68</v>
      </c>
      <c r="K53" s="157">
        <f t="shared" si="0"/>
        <v>70.599999999999994</v>
      </c>
      <c r="L53" s="157"/>
      <c r="M53" s="157">
        <f t="shared" si="1"/>
        <v>70.599999999999994</v>
      </c>
      <c r="N53" s="42">
        <f t="shared" si="2"/>
        <v>70.599999999999994</v>
      </c>
      <c r="O53" s="353">
        <f t="shared" si="3"/>
        <v>70.599999999999994</v>
      </c>
    </row>
    <row r="54" spans="1:15" x14ac:dyDescent="0.3">
      <c r="A54" s="2">
        <v>47</v>
      </c>
      <c r="B54" s="6">
        <f>IF(SISWA!B54=0,"",SISWA!B54)</f>
        <v>4168</v>
      </c>
      <c r="C54" s="6" t="str">
        <f>IF(SISWA!C54=0,"",SISWA!C54)</f>
        <v>0042281947</v>
      </c>
      <c r="D54" s="6" t="str">
        <f>IF(SISWA!D54=0,"",SISWA!D54)</f>
        <v>80-162-047-2</v>
      </c>
      <c r="E54" s="195" t="str">
        <f>IF(SISWA!E54=0,"",SISWA!E54)</f>
        <v>MUHAMMAD SONI</v>
      </c>
      <c r="F54" s="157">
        <v>63</v>
      </c>
      <c r="G54" s="157">
        <v>70</v>
      </c>
      <c r="H54" s="157">
        <v>69</v>
      </c>
      <c r="I54" s="157">
        <v>73</v>
      </c>
      <c r="J54" s="157">
        <v>65</v>
      </c>
      <c r="K54" s="157">
        <f t="shared" si="0"/>
        <v>68</v>
      </c>
      <c r="L54" s="157"/>
      <c r="M54" s="157">
        <f t="shared" si="1"/>
        <v>68</v>
      </c>
      <c r="N54" s="42">
        <f t="shared" si="2"/>
        <v>68</v>
      </c>
      <c r="O54" s="353">
        <f t="shared" si="3"/>
        <v>68</v>
      </c>
    </row>
    <row r="55" spans="1:15" x14ac:dyDescent="0.3">
      <c r="A55" s="2">
        <v>48</v>
      </c>
      <c r="B55" s="6">
        <f>IF(SISWA!B55=0,"",SISWA!B55)</f>
        <v>4169</v>
      </c>
      <c r="C55" s="6" t="str">
        <f>IF(SISWA!C55=0,"",SISWA!C55)</f>
        <v>0047171711</v>
      </c>
      <c r="D55" s="6" t="str">
        <f>IF(SISWA!D55=0,"",SISWA!D55)</f>
        <v>80-162-048-9</v>
      </c>
      <c r="E55" s="195" t="str">
        <f>IF(SISWA!E55=0,"",SISWA!E55)</f>
        <v>MUHAMMAD YUSUF ABDILLAH</v>
      </c>
      <c r="F55" s="157">
        <v>70</v>
      </c>
      <c r="G55" s="157">
        <v>73</v>
      </c>
      <c r="H55" s="157">
        <v>77</v>
      </c>
      <c r="I55" s="157">
        <v>80</v>
      </c>
      <c r="J55" s="157">
        <v>78</v>
      </c>
      <c r="K55" s="157">
        <f t="shared" si="0"/>
        <v>75.599999999999994</v>
      </c>
      <c r="L55" s="157"/>
      <c r="M55" s="157">
        <f t="shared" si="1"/>
        <v>75.599999999999994</v>
      </c>
      <c r="N55" s="42">
        <f t="shared" si="2"/>
        <v>75.599999999999994</v>
      </c>
      <c r="O55" s="353">
        <f t="shared" si="3"/>
        <v>75.599999999999994</v>
      </c>
    </row>
    <row r="56" spans="1:15" x14ac:dyDescent="0.3">
      <c r="A56" s="2">
        <v>49</v>
      </c>
      <c r="B56" s="6">
        <f>IF(SISWA!B56=0,"",SISWA!B56)</f>
        <v>4197</v>
      </c>
      <c r="C56" s="6" t="str">
        <f>IF(SISWA!C56=0,"",SISWA!C56)</f>
        <v>0053900236</v>
      </c>
      <c r="D56" s="6" t="str">
        <f>IF(SISWA!D56=0,"",SISWA!D56)</f>
        <v>80-162-049-8</v>
      </c>
      <c r="E56" s="195" t="str">
        <f>IF(SISWA!E56=0,"",SISWA!E56)</f>
        <v>MUHAMMAD ZAYIN FADHLILLAH</v>
      </c>
      <c r="F56" s="157">
        <v>70</v>
      </c>
      <c r="G56" s="157">
        <v>72</v>
      </c>
      <c r="H56" s="157">
        <v>76</v>
      </c>
      <c r="I56" s="157">
        <v>78</v>
      </c>
      <c r="J56" s="157">
        <v>73</v>
      </c>
      <c r="K56" s="157">
        <f t="shared" si="0"/>
        <v>73.8</v>
      </c>
      <c r="L56" s="157"/>
      <c r="M56" s="157">
        <f t="shared" si="1"/>
        <v>73.8</v>
      </c>
      <c r="N56" s="42">
        <f t="shared" si="2"/>
        <v>73.8</v>
      </c>
      <c r="O56" s="353">
        <f t="shared" si="3"/>
        <v>73.8</v>
      </c>
    </row>
    <row r="57" spans="1:15" x14ac:dyDescent="0.3">
      <c r="A57" s="2">
        <v>50</v>
      </c>
      <c r="B57" s="6">
        <f>IF(SISWA!B57=0,"",SISWA!B57)</f>
        <v>4170</v>
      </c>
      <c r="C57" s="6" t="str">
        <f>IF(SISWA!C57=0,"",SISWA!C57)</f>
        <v>0059424115</v>
      </c>
      <c r="D57" s="6" t="str">
        <f>IF(SISWA!D57=0,"",SISWA!D57)</f>
        <v>80-162-050-7</v>
      </c>
      <c r="E57" s="195" t="str">
        <f>IF(SISWA!E57=0,"",SISWA!E57)</f>
        <v>NURUL ISLAKHATUL MAGHFIROH</v>
      </c>
      <c r="F57" s="157">
        <v>70</v>
      </c>
      <c r="G57" s="157">
        <v>77</v>
      </c>
      <c r="H57" s="157">
        <v>75</v>
      </c>
      <c r="I57" s="157">
        <v>76</v>
      </c>
      <c r="J57" s="157">
        <v>78</v>
      </c>
      <c r="K57" s="157">
        <f t="shared" si="0"/>
        <v>75.2</v>
      </c>
      <c r="L57" s="157"/>
      <c r="M57" s="157">
        <f t="shared" si="1"/>
        <v>75.2</v>
      </c>
      <c r="N57" s="42">
        <f t="shared" si="2"/>
        <v>75.2</v>
      </c>
      <c r="O57" s="353">
        <f t="shared" si="3"/>
        <v>75.2</v>
      </c>
    </row>
    <row r="58" spans="1:15" x14ac:dyDescent="0.3">
      <c r="A58" s="2">
        <v>51</v>
      </c>
      <c r="B58" s="6">
        <f>IF(SISWA!B58=0,"",SISWA!B58)</f>
        <v>4171</v>
      </c>
      <c r="C58" s="6" t="str">
        <f>IF(SISWA!C58=0,"",SISWA!C58)</f>
        <v>0047462155</v>
      </c>
      <c r="D58" s="6" t="str">
        <f>IF(SISWA!D58=0,"",SISWA!D58)</f>
        <v>80-162-051-6</v>
      </c>
      <c r="E58" s="195" t="str">
        <f>IF(SISWA!E58=0,"",SISWA!E58)</f>
        <v>SALIFA IHDAHLIA</v>
      </c>
      <c r="F58" s="157">
        <v>70</v>
      </c>
      <c r="G58" s="157">
        <v>76</v>
      </c>
      <c r="H58" s="157">
        <v>76</v>
      </c>
      <c r="I58" s="157">
        <v>76</v>
      </c>
      <c r="J58" s="157">
        <v>73</v>
      </c>
      <c r="K58" s="157">
        <f t="shared" si="0"/>
        <v>74.2</v>
      </c>
      <c r="L58" s="157"/>
      <c r="M58" s="157">
        <f t="shared" si="1"/>
        <v>74.2</v>
      </c>
      <c r="N58" s="42">
        <f t="shared" si="2"/>
        <v>74.2</v>
      </c>
      <c r="O58" s="353">
        <f t="shared" si="3"/>
        <v>74.2</v>
      </c>
    </row>
    <row r="59" spans="1:15" x14ac:dyDescent="0.3">
      <c r="A59" s="2">
        <v>52</v>
      </c>
      <c r="B59" s="6">
        <f>IF(SISWA!B59=0,"",SISWA!B59)</f>
        <v>4056</v>
      </c>
      <c r="C59" s="6" t="str">
        <f>IF(SISWA!C59=0,"",SISWA!C59)</f>
        <v>0025417842</v>
      </c>
      <c r="D59" s="6" t="str">
        <f>IF(SISWA!D59=0,"",SISWA!D59)</f>
        <v>80-162-052-5</v>
      </c>
      <c r="E59" s="195" t="str">
        <f>IF(SISWA!E59=0,"",SISWA!E59)</f>
        <v>YUNITA WARDATUL CHOIRIYAH</v>
      </c>
      <c r="F59" s="157">
        <v>80</v>
      </c>
      <c r="G59" s="157">
        <v>80</v>
      </c>
      <c r="H59" s="157">
        <v>77</v>
      </c>
      <c r="I59" s="157">
        <v>81</v>
      </c>
      <c r="J59" s="157">
        <v>83</v>
      </c>
      <c r="K59" s="157">
        <f t="shared" si="0"/>
        <v>80.2</v>
      </c>
      <c r="L59" s="157"/>
      <c r="M59" s="157">
        <f t="shared" si="1"/>
        <v>80.2</v>
      </c>
      <c r="N59" s="42">
        <f t="shared" si="2"/>
        <v>80.2</v>
      </c>
      <c r="O59" s="353">
        <f t="shared" si="3"/>
        <v>80.2</v>
      </c>
    </row>
    <row r="60" spans="1:15" x14ac:dyDescent="0.3">
      <c r="A60" s="2">
        <v>53</v>
      </c>
      <c r="B60" s="6">
        <f>IF(SISWA!B60=0,"",SISWA!B60)</f>
        <v>4172</v>
      </c>
      <c r="C60" s="6" t="str">
        <f>IF(SISWA!C60=0,"",SISWA!C60)</f>
        <v>0041942834</v>
      </c>
      <c r="D60" s="6" t="str">
        <f>IF(SISWA!D60=0,"",SISWA!D60)</f>
        <v>80-162-053-4</v>
      </c>
      <c r="E60" s="195" t="str">
        <f>IF(SISWA!E60=0,"",SISWA!E60)</f>
        <v>YUSFI RIZKY AZIZAH</v>
      </c>
      <c r="F60" s="157">
        <v>75</v>
      </c>
      <c r="G60" s="157">
        <v>93</v>
      </c>
      <c r="H60" s="157">
        <v>82</v>
      </c>
      <c r="I60" s="157">
        <v>84</v>
      </c>
      <c r="J60" s="157">
        <v>81</v>
      </c>
      <c r="K60" s="157">
        <f t="shared" si="0"/>
        <v>83</v>
      </c>
      <c r="L60" s="157"/>
      <c r="M60" s="157">
        <f t="shared" si="1"/>
        <v>83</v>
      </c>
      <c r="N60" s="42">
        <f t="shared" si="2"/>
        <v>83</v>
      </c>
      <c r="O60" s="353">
        <f t="shared" si="3"/>
        <v>83</v>
      </c>
    </row>
    <row r="61" spans="1:15" x14ac:dyDescent="0.3">
      <c r="A61" s="2">
        <v>54</v>
      </c>
      <c r="B61" s="6" t="str">
        <f>IF(SISWA!B61=0,"",SISWA!B61)</f>
        <v/>
      </c>
      <c r="C61" s="6" t="str">
        <f>IF(SISWA!C61=0,"",SISWA!C61)</f>
        <v/>
      </c>
      <c r="D61" s="6" t="str">
        <f>IF(SISWA!D61=0,"",SISWA!D61)</f>
        <v/>
      </c>
      <c r="E61" s="195" t="str">
        <f>IF(SISWA!E61=0,"",SISWA!E61)</f>
        <v/>
      </c>
      <c r="F61" s="157"/>
      <c r="G61" s="157"/>
      <c r="H61" s="157"/>
      <c r="I61" s="157"/>
      <c r="J61" s="157"/>
      <c r="K61" s="157" t="e">
        <f t="shared" si="0"/>
        <v>#DIV/0!</v>
      </c>
      <c r="L61" s="157"/>
      <c r="M61" s="157" t="e">
        <f t="shared" si="1"/>
        <v>#DIV/0!</v>
      </c>
      <c r="N61" s="42" t="e">
        <f t="shared" si="2"/>
        <v>#DIV/0!</v>
      </c>
      <c r="O61" s="353" t="e">
        <f t="shared" si="3"/>
        <v>#DIV/0!</v>
      </c>
    </row>
    <row r="62" spans="1:15" x14ac:dyDescent="0.3">
      <c r="A62" s="2">
        <v>55</v>
      </c>
      <c r="B62" s="6" t="str">
        <f>IF(SISWA!B62=0,"",SISWA!B62)</f>
        <v/>
      </c>
      <c r="C62" s="6" t="str">
        <f>IF(SISWA!C62=0,"",SISWA!C62)</f>
        <v/>
      </c>
      <c r="D62" s="6" t="str">
        <f>IF(SISWA!D62=0,"",SISWA!D62)</f>
        <v/>
      </c>
      <c r="E62" s="195" t="str">
        <f>IF(SISWA!E62=0,"",SISWA!E62)</f>
        <v/>
      </c>
      <c r="F62" s="157"/>
      <c r="G62" s="157"/>
      <c r="H62" s="157"/>
      <c r="I62" s="157"/>
      <c r="J62" s="157"/>
      <c r="K62" s="157" t="e">
        <f t="shared" si="0"/>
        <v>#DIV/0!</v>
      </c>
      <c r="L62" s="157"/>
      <c r="M62" s="157" t="e">
        <f t="shared" si="1"/>
        <v>#DIV/0!</v>
      </c>
      <c r="N62" s="42" t="e">
        <f t="shared" si="2"/>
        <v>#DIV/0!</v>
      </c>
      <c r="O62" s="353" t="e">
        <f t="shared" si="3"/>
        <v>#DIV/0!</v>
      </c>
    </row>
    <row r="63" spans="1:15" x14ac:dyDescent="0.3">
      <c r="A63" s="2">
        <v>56</v>
      </c>
      <c r="B63" s="6" t="str">
        <f>IF(SISWA!B63=0,"",SISWA!B63)</f>
        <v/>
      </c>
      <c r="C63" s="6" t="str">
        <f>IF(SISWA!C63=0,"",SISWA!C63)</f>
        <v/>
      </c>
      <c r="D63" s="6" t="str">
        <f>IF(SISWA!D63=0,"",SISWA!D63)</f>
        <v/>
      </c>
      <c r="E63" s="195" t="str">
        <f>IF(SISWA!E63=0,"",SISWA!E63)</f>
        <v/>
      </c>
      <c r="F63" s="157"/>
      <c r="G63" s="157"/>
      <c r="H63" s="157"/>
      <c r="I63" s="157"/>
      <c r="J63" s="157"/>
      <c r="K63" s="157" t="e">
        <f t="shared" si="0"/>
        <v>#DIV/0!</v>
      </c>
      <c r="L63" s="157"/>
      <c r="M63" s="157" t="e">
        <f t="shared" si="1"/>
        <v>#DIV/0!</v>
      </c>
      <c r="N63" s="42" t="e">
        <f t="shared" si="2"/>
        <v>#DIV/0!</v>
      </c>
      <c r="O63" s="353" t="e">
        <f t="shared" si="3"/>
        <v>#DIV/0!</v>
      </c>
    </row>
    <row r="64" spans="1:15" x14ac:dyDescent="0.3">
      <c r="A64" s="2">
        <v>57</v>
      </c>
      <c r="B64" s="6" t="str">
        <f>IF(SISWA!B64=0,"",SISWA!B64)</f>
        <v/>
      </c>
      <c r="C64" s="6" t="str">
        <f>IF(SISWA!C64=0,"",SISWA!C64)</f>
        <v/>
      </c>
      <c r="D64" s="6" t="str">
        <f>IF(SISWA!D64=0,"",SISWA!D64)</f>
        <v/>
      </c>
      <c r="E64" s="195" t="str">
        <f>IF(SISWA!E64=0,"",SISWA!E64)</f>
        <v/>
      </c>
      <c r="F64" s="157"/>
      <c r="G64" s="157"/>
      <c r="H64" s="157"/>
      <c r="I64" s="157"/>
      <c r="J64" s="157"/>
      <c r="K64" s="157" t="e">
        <f t="shared" si="0"/>
        <v>#DIV/0!</v>
      </c>
      <c r="L64" s="157"/>
      <c r="M64" s="157" t="e">
        <f t="shared" si="1"/>
        <v>#DIV/0!</v>
      </c>
      <c r="N64" s="42" t="e">
        <f t="shared" si="2"/>
        <v>#DIV/0!</v>
      </c>
      <c r="O64" s="353" t="e">
        <f t="shared" si="3"/>
        <v>#DIV/0!</v>
      </c>
    </row>
    <row r="65" spans="1:15" x14ac:dyDescent="0.3">
      <c r="A65" s="2">
        <v>58</v>
      </c>
      <c r="B65" s="6" t="str">
        <f>IF(SISWA!B65=0,"",SISWA!B65)</f>
        <v/>
      </c>
      <c r="C65" s="6" t="str">
        <f>IF(SISWA!C65=0,"",SISWA!C65)</f>
        <v/>
      </c>
      <c r="D65" s="6" t="str">
        <f>IF(SISWA!D65=0,"",SISWA!D65)</f>
        <v/>
      </c>
      <c r="E65" s="195" t="str">
        <f>IF(SISWA!E65=0,"",SISWA!E65)</f>
        <v/>
      </c>
      <c r="F65" s="157"/>
      <c r="G65" s="157"/>
      <c r="H65" s="157"/>
      <c r="I65" s="157"/>
      <c r="J65" s="157"/>
      <c r="K65" s="157" t="e">
        <f t="shared" si="0"/>
        <v>#DIV/0!</v>
      </c>
      <c r="L65" s="157"/>
      <c r="M65" s="157"/>
      <c r="N65" s="42" t="e">
        <f t="shared" si="2"/>
        <v>#DIV/0!</v>
      </c>
      <c r="O65" s="353" t="e">
        <f t="shared" si="3"/>
        <v>#DIV/0!</v>
      </c>
    </row>
    <row r="66" spans="1:15" x14ac:dyDescent="0.3">
      <c r="A66" s="2">
        <v>59</v>
      </c>
      <c r="B66" s="6" t="str">
        <f>IF(SISWA!B66=0,"",SISWA!B66)</f>
        <v/>
      </c>
      <c r="C66" s="6" t="str">
        <f>IF(SISWA!C66=0,"",SISWA!C66)</f>
        <v/>
      </c>
      <c r="D66" s="6" t="str">
        <f>IF(SISWA!D66=0,"",SISWA!D66)</f>
        <v/>
      </c>
      <c r="E66" s="195" t="str">
        <f>IF(SISWA!E66=0,"",SISWA!E66)</f>
        <v/>
      </c>
      <c r="F66" s="157"/>
      <c r="G66" s="157"/>
      <c r="H66" s="157"/>
      <c r="I66" s="157"/>
      <c r="J66" s="157"/>
      <c r="K66" s="157" t="e">
        <f t="shared" si="0"/>
        <v>#DIV/0!</v>
      </c>
      <c r="L66" s="157"/>
      <c r="M66" s="157"/>
      <c r="N66" s="42" t="e">
        <f t="shared" si="2"/>
        <v>#DIV/0!</v>
      </c>
      <c r="O66" s="353" t="e">
        <f t="shared" si="3"/>
        <v>#DIV/0!</v>
      </c>
    </row>
    <row r="67" spans="1:15" x14ac:dyDescent="0.3">
      <c r="A67" s="2">
        <v>60</v>
      </c>
      <c r="B67" s="6" t="str">
        <f>IF(SISWA!B67=0,"",SISWA!B67)</f>
        <v/>
      </c>
      <c r="C67" s="6" t="str">
        <f>IF(SISWA!C67=0,"",SISWA!C67)</f>
        <v/>
      </c>
      <c r="D67" s="6" t="str">
        <f>IF(SISWA!D67=0,"",SISWA!D67)</f>
        <v/>
      </c>
      <c r="E67" s="195" t="str">
        <f>IF(SISWA!E67=0,"",SISWA!E67)</f>
        <v/>
      </c>
      <c r="F67" s="157"/>
      <c r="G67" s="157"/>
      <c r="H67" s="157"/>
      <c r="I67" s="157"/>
      <c r="J67" s="157"/>
      <c r="K67" s="157" t="e">
        <f t="shared" si="0"/>
        <v>#DIV/0!</v>
      </c>
      <c r="L67" s="157"/>
      <c r="M67" s="157"/>
      <c r="N67" s="42" t="e">
        <f t="shared" si="2"/>
        <v>#DIV/0!</v>
      </c>
      <c r="O67" s="353" t="e">
        <f t="shared" si="3"/>
        <v>#DIV/0!</v>
      </c>
    </row>
    <row r="68" spans="1:15" x14ac:dyDescent="0.3">
      <c r="A68" s="2">
        <v>61</v>
      </c>
      <c r="B68" s="6" t="str">
        <f>IF(SISWA!B68=0,"",SISWA!B68)</f>
        <v/>
      </c>
      <c r="C68" s="6" t="str">
        <f>IF(SISWA!C68=0,"",SISWA!C68)</f>
        <v/>
      </c>
      <c r="D68" s="6" t="str">
        <f>IF(SISWA!D68=0,"",SISWA!D68)</f>
        <v/>
      </c>
      <c r="E68" s="195" t="str">
        <f>IF(SISWA!E68=0,"",SISWA!E68)</f>
        <v/>
      </c>
      <c r="F68" s="157"/>
      <c r="G68" s="157"/>
      <c r="H68" s="157"/>
      <c r="I68" s="157"/>
      <c r="J68" s="157"/>
      <c r="K68" s="157" t="e">
        <f t="shared" si="0"/>
        <v>#DIV/0!</v>
      </c>
      <c r="L68" s="157"/>
      <c r="M68" s="157"/>
      <c r="N68" s="42" t="e">
        <f t="shared" si="2"/>
        <v>#DIV/0!</v>
      </c>
      <c r="O68" s="353" t="e">
        <f t="shared" si="3"/>
        <v>#DIV/0!</v>
      </c>
    </row>
    <row r="69" spans="1:15" x14ac:dyDescent="0.3">
      <c r="A69" s="2">
        <v>62</v>
      </c>
      <c r="B69" s="6" t="str">
        <f>IF(SISWA!B69=0,"",SISWA!B69)</f>
        <v/>
      </c>
      <c r="C69" s="6" t="str">
        <f>IF(SISWA!C69=0,"",SISWA!C69)</f>
        <v/>
      </c>
      <c r="D69" s="6" t="str">
        <f>IF(SISWA!D69=0,"",SISWA!D69)</f>
        <v/>
      </c>
      <c r="E69" s="195" t="str">
        <f>IF(SISWA!E69=0,"",SISWA!E69)</f>
        <v/>
      </c>
      <c r="F69" s="157"/>
      <c r="G69" s="157"/>
      <c r="H69" s="157"/>
      <c r="I69" s="157"/>
      <c r="J69" s="157"/>
      <c r="K69" s="157" t="e">
        <f t="shared" si="0"/>
        <v>#DIV/0!</v>
      </c>
      <c r="L69" s="157"/>
      <c r="M69" s="157"/>
      <c r="N69" s="42" t="e">
        <f t="shared" si="2"/>
        <v>#DIV/0!</v>
      </c>
      <c r="O69" s="353" t="e">
        <f t="shared" si="3"/>
        <v>#DIV/0!</v>
      </c>
    </row>
    <row r="70" spans="1:15" x14ac:dyDescent="0.3">
      <c r="A70" s="2">
        <v>63</v>
      </c>
      <c r="B70" s="6" t="str">
        <f>IF(SISWA!B70=0,"",SISWA!B70)</f>
        <v/>
      </c>
      <c r="C70" s="6" t="str">
        <f>IF(SISWA!C70=0,"",SISWA!C70)</f>
        <v/>
      </c>
      <c r="D70" s="6" t="str">
        <f>IF(SISWA!D70=0,"",SISWA!D70)</f>
        <v/>
      </c>
      <c r="E70" s="195" t="str">
        <f>IF(SISWA!E70=0,"",SISWA!E70)</f>
        <v/>
      </c>
      <c r="F70" s="157"/>
      <c r="G70" s="157"/>
      <c r="H70" s="157"/>
      <c r="I70" s="157"/>
      <c r="J70" s="157"/>
      <c r="K70" s="157" t="e">
        <f t="shared" si="0"/>
        <v>#DIV/0!</v>
      </c>
      <c r="L70" s="157"/>
      <c r="M70" s="157"/>
      <c r="N70" s="42" t="e">
        <f t="shared" si="2"/>
        <v>#DIV/0!</v>
      </c>
      <c r="O70" s="353" t="e">
        <f t="shared" si="3"/>
        <v>#DIV/0!</v>
      </c>
    </row>
    <row r="71" spans="1:15" x14ac:dyDescent="0.3">
      <c r="A71" s="2">
        <v>64</v>
      </c>
      <c r="B71" s="6" t="str">
        <f>IF(SISWA!B71=0,"",SISWA!B71)</f>
        <v/>
      </c>
      <c r="C71" s="6" t="str">
        <f>IF(SISWA!C71=0,"",SISWA!C71)</f>
        <v/>
      </c>
      <c r="D71" s="6" t="str">
        <f>IF(SISWA!D71=0,"",SISWA!D71)</f>
        <v/>
      </c>
      <c r="E71" s="195" t="str">
        <f>IF(SISWA!E71=0,"",SISWA!E71)</f>
        <v/>
      </c>
      <c r="F71" s="157"/>
      <c r="G71" s="157"/>
      <c r="H71" s="157"/>
      <c r="I71" s="157"/>
      <c r="J71" s="157"/>
      <c r="K71" s="157" t="e">
        <f t="shared" si="0"/>
        <v>#DIV/0!</v>
      </c>
      <c r="L71" s="157"/>
      <c r="M71" s="157"/>
      <c r="N71" s="42" t="e">
        <f t="shared" si="2"/>
        <v>#DIV/0!</v>
      </c>
      <c r="O71" s="353" t="e">
        <f t="shared" si="3"/>
        <v>#DIV/0!</v>
      </c>
    </row>
    <row r="72" spans="1:15" x14ac:dyDescent="0.3">
      <c r="A72" s="2">
        <v>65</v>
      </c>
      <c r="B72" s="6" t="str">
        <f>IF(SISWA!B72=0,"",SISWA!B72)</f>
        <v/>
      </c>
      <c r="C72" s="6" t="str">
        <f>IF(SISWA!C72=0,"",SISWA!C72)</f>
        <v/>
      </c>
      <c r="D72" s="6" t="str">
        <f>IF(SISWA!D72=0,"",SISWA!D72)</f>
        <v/>
      </c>
      <c r="E72" s="195" t="str">
        <f>IF(SISWA!E72=0,"",SISWA!E72)</f>
        <v/>
      </c>
      <c r="F72" s="157"/>
      <c r="G72" s="157"/>
      <c r="H72" s="157"/>
      <c r="I72" s="157"/>
      <c r="J72" s="157"/>
      <c r="K72" s="157" t="e">
        <f t="shared" si="0"/>
        <v>#DIV/0!</v>
      </c>
      <c r="L72" s="157"/>
      <c r="M72" s="157"/>
      <c r="N72" s="42" t="e">
        <f t="shared" si="2"/>
        <v>#DIV/0!</v>
      </c>
      <c r="O72" s="353" t="e">
        <f t="shared" si="3"/>
        <v>#DIV/0!</v>
      </c>
    </row>
    <row r="73" spans="1:15" x14ac:dyDescent="0.3">
      <c r="A73" s="2">
        <v>66</v>
      </c>
      <c r="B73" s="6" t="str">
        <f>IF(SISWA!B73=0,"",SISWA!B73)</f>
        <v/>
      </c>
      <c r="C73" s="6" t="str">
        <f>IF(SISWA!C73=0,"",SISWA!C73)</f>
        <v/>
      </c>
      <c r="D73" s="6" t="str">
        <f>IF(SISWA!D73=0,"",SISWA!D73)</f>
        <v/>
      </c>
      <c r="E73" s="195" t="str">
        <f>IF(SISWA!E73=0,"",SISWA!E73)</f>
        <v/>
      </c>
      <c r="F73" s="157"/>
      <c r="G73" s="157"/>
      <c r="H73" s="157"/>
      <c r="I73" s="157"/>
      <c r="J73" s="157"/>
      <c r="K73" s="157" t="e">
        <f t="shared" ref="K73:K136" si="4">AVERAGE(F73:J73)</f>
        <v>#DIV/0!</v>
      </c>
      <c r="L73" s="157"/>
      <c r="M73" s="157"/>
      <c r="N73" s="42" t="e">
        <f t="shared" ref="N73:N136" si="5">AVERAGE(L73:M73)</f>
        <v>#DIV/0!</v>
      </c>
      <c r="O73" s="353" t="e">
        <f t="shared" ref="O73:O136" si="6">AVERAGE(L73:M73)</f>
        <v>#DIV/0!</v>
      </c>
    </row>
    <row r="74" spans="1:15" x14ac:dyDescent="0.3">
      <c r="A74" s="2">
        <v>67</v>
      </c>
      <c r="B74" s="6" t="str">
        <f>IF(SISWA!B74=0,"",SISWA!B74)</f>
        <v/>
      </c>
      <c r="C74" s="6" t="str">
        <f>IF(SISWA!C74=0,"",SISWA!C74)</f>
        <v/>
      </c>
      <c r="D74" s="6" t="str">
        <f>IF(SISWA!D74=0,"",SISWA!D74)</f>
        <v/>
      </c>
      <c r="E74" s="195" t="str">
        <f>IF(SISWA!E74=0,"",SISWA!E74)</f>
        <v/>
      </c>
      <c r="F74" s="157"/>
      <c r="G74" s="157"/>
      <c r="H74" s="157"/>
      <c r="I74" s="157"/>
      <c r="J74" s="157"/>
      <c r="K74" s="157" t="e">
        <f t="shared" si="4"/>
        <v>#DIV/0!</v>
      </c>
      <c r="L74" s="157"/>
      <c r="M74" s="157"/>
      <c r="N74" s="42" t="e">
        <f t="shared" si="5"/>
        <v>#DIV/0!</v>
      </c>
      <c r="O74" s="353" t="e">
        <f t="shared" si="6"/>
        <v>#DIV/0!</v>
      </c>
    </row>
    <row r="75" spans="1:15" x14ac:dyDescent="0.3">
      <c r="A75" s="2">
        <v>68</v>
      </c>
      <c r="B75" s="6" t="str">
        <f>IF(SISWA!B75=0,"",SISWA!B75)</f>
        <v/>
      </c>
      <c r="C75" s="6" t="str">
        <f>IF(SISWA!C75=0,"",SISWA!C75)</f>
        <v/>
      </c>
      <c r="D75" s="6" t="str">
        <f>IF(SISWA!D75=0,"",SISWA!D75)</f>
        <v/>
      </c>
      <c r="E75" s="195" t="str">
        <f>IF(SISWA!E75=0,"",SISWA!E75)</f>
        <v/>
      </c>
      <c r="F75" s="157"/>
      <c r="G75" s="157"/>
      <c r="H75" s="157"/>
      <c r="I75" s="157"/>
      <c r="J75" s="157"/>
      <c r="K75" s="157" t="e">
        <f t="shared" si="4"/>
        <v>#DIV/0!</v>
      </c>
      <c r="L75" s="157"/>
      <c r="M75" s="157"/>
      <c r="N75" s="42" t="e">
        <f t="shared" si="5"/>
        <v>#DIV/0!</v>
      </c>
      <c r="O75" s="353" t="e">
        <f t="shared" si="6"/>
        <v>#DIV/0!</v>
      </c>
    </row>
    <row r="76" spans="1:15" x14ac:dyDescent="0.3">
      <c r="A76" s="2">
        <v>69</v>
      </c>
      <c r="B76" s="6" t="str">
        <f>IF(SISWA!B76=0,"",SISWA!B76)</f>
        <v/>
      </c>
      <c r="C76" s="6" t="str">
        <f>IF(SISWA!C76=0,"",SISWA!C76)</f>
        <v/>
      </c>
      <c r="D76" s="6" t="str">
        <f>IF(SISWA!D76=0,"",SISWA!D76)</f>
        <v/>
      </c>
      <c r="E76" s="195" t="str">
        <f>IF(SISWA!E76=0,"",SISWA!E76)</f>
        <v/>
      </c>
      <c r="F76" s="157"/>
      <c r="G76" s="157"/>
      <c r="H76" s="157"/>
      <c r="I76" s="157"/>
      <c r="J76" s="157"/>
      <c r="K76" s="157" t="e">
        <f t="shared" si="4"/>
        <v>#DIV/0!</v>
      </c>
      <c r="L76" s="157"/>
      <c r="M76" s="157"/>
      <c r="N76" s="42" t="e">
        <f t="shared" si="5"/>
        <v>#DIV/0!</v>
      </c>
      <c r="O76" s="353" t="e">
        <f t="shared" si="6"/>
        <v>#DIV/0!</v>
      </c>
    </row>
    <row r="77" spans="1:15" x14ac:dyDescent="0.3">
      <c r="A77" s="2">
        <v>70</v>
      </c>
      <c r="B77" s="6" t="str">
        <f>IF(SISWA!B77=0,"",SISWA!B77)</f>
        <v/>
      </c>
      <c r="C77" s="6" t="str">
        <f>IF(SISWA!C77=0,"",SISWA!C77)</f>
        <v/>
      </c>
      <c r="D77" s="6" t="str">
        <f>IF(SISWA!D77=0,"",SISWA!D77)</f>
        <v/>
      </c>
      <c r="E77" s="195" t="str">
        <f>IF(SISWA!E77=0,"",SISWA!E77)</f>
        <v/>
      </c>
      <c r="F77" s="157"/>
      <c r="G77" s="157"/>
      <c r="H77" s="157"/>
      <c r="I77" s="157"/>
      <c r="J77" s="157"/>
      <c r="K77" s="157" t="e">
        <f t="shared" si="4"/>
        <v>#DIV/0!</v>
      </c>
      <c r="L77" s="157"/>
      <c r="M77" s="157"/>
      <c r="N77" s="42" t="e">
        <f t="shared" si="5"/>
        <v>#DIV/0!</v>
      </c>
      <c r="O77" s="353" t="e">
        <f t="shared" si="6"/>
        <v>#DIV/0!</v>
      </c>
    </row>
    <row r="78" spans="1:15" x14ac:dyDescent="0.3">
      <c r="A78" s="2">
        <v>71</v>
      </c>
      <c r="B78" s="6" t="str">
        <f>IF(SISWA!B78=0,"",SISWA!B78)</f>
        <v/>
      </c>
      <c r="C78" s="6" t="str">
        <f>IF(SISWA!C78=0,"",SISWA!C78)</f>
        <v/>
      </c>
      <c r="D78" s="6" t="str">
        <f>IF(SISWA!D78=0,"",SISWA!D78)</f>
        <v/>
      </c>
      <c r="E78" s="195" t="str">
        <f>IF(SISWA!E78=0,"",SISWA!E78)</f>
        <v/>
      </c>
      <c r="F78" s="157"/>
      <c r="G78" s="157"/>
      <c r="H78" s="157"/>
      <c r="I78" s="157"/>
      <c r="J78" s="157"/>
      <c r="K78" s="157" t="e">
        <f t="shared" si="4"/>
        <v>#DIV/0!</v>
      </c>
      <c r="L78" s="157"/>
      <c r="M78" s="157"/>
      <c r="N78" s="42" t="e">
        <f t="shared" si="5"/>
        <v>#DIV/0!</v>
      </c>
      <c r="O78" s="353" t="e">
        <f t="shared" si="6"/>
        <v>#DIV/0!</v>
      </c>
    </row>
    <row r="79" spans="1:15" x14ac:dyDescent="0.3">
      <c r="A79" s="2">
        <v>72</v>
      </c>
      <c r="B79" s="6" t="str">
        <f>IF(SISWA!B79=0,"",SISWA!B79)</f>
        <v/>
      </c>
      <c r="C79" s="6" t="str">
        <f>IF(SISWA!C79=0,"",SISWA!C79)</f>
        <v/>
      </c>
      <c r="D79" s="6" t="str">
        <f>IF(SISWA!D79=0,"",SISWA!D79)</f>
        <v/>
      </c>
      <c r="E79" s="195" t="str">
        <f>IF(SISWA!E79=0,"",SISWA!E79)</f>
        <v/>
      </c>
      <c r="F79" s="157"/>
      <c r="G79" s="157"/>
      <c r="H79" s="157"/>
      <c r="I79" s="157"/>
      <c r="J79" s="157"/>
      <c r="K79" s="157" t="e">
        <f t="shared" si="4"/>
        <v>#DIV/0!</v>
      </c>
      <c r="L79" s="157"/>
      <c r="M79" s="157"/>
      <c r="N79" s="42" t="e">
        <f t="shared" si="5"/>
        <v>#DIV/0!</v>
      </c>
      <c r="O79" s="353" t="e">
        <f t="shared" si="6"/>
        <v>#DIV/0!</v>
      </c>
    </row>
    <row r="80" spans="1:15" x14ac:dyDescent="0.3">
      <c r="A80" s="2">
        <v>73</v>
      </c>
      <c r="B80" s="6" t="str">
        <f>IF(SISWA!B80=0,"",SISWA!B80)</f>
        <v/>
      </c>
      <c r="C80" s="6" t="str">
        <f>IF(SISWA!C80=0,"",SISWA!C80)</f>
        <v/>
      </c>
      <c r="D80" s="6" t="str">
        <f>IF(SISWA!D80=0,"",SISWA!D80)</f>
        <v/>
      </c>
      <c r="E80" s="195" t="str">
        <f>IF(SISWA!E80=0,"",SISWA!E80)</f>
        <v/>
      </c>
      <c r="F80" s="157"/>
      <c r="G80" s="157"/>
      <c r="H80" s="157"/>
      <c r="I80" s="157"/>
      <c r="J80" s="157"/>
      <c r="K80" s="157" t="e">
        <f t="shared" si="4"/>
        <v>#DIV/0!</v>
      </c>
      <c r="L80" s="157"/>
      <c r="M80" s="157"/>
      <c r="N80" s="42" t="e">
        <f t="shared" si="5"/>
        <v>#DIV/0!</v>
      </c>
      <c r="O80" s="353" t="e">
        <f t="shared" si="6"/>
        <v>#DIV/0!</v>
      </c>
    </row>
    <row r="81" spans="1:15" x14ac:dyDescent="0.3">
      <c r="A81" s="2">
        <v>74</v>
      </c>
      <c r="B81" s="6" t="str">
        <f>IF(SISWA!B81=0,"",SISWA!B81)</f>
        <v/>
      </c>
      <c r="C81" s="6" t="str">
        <f>IF(SISWA!C81=0,"",SISWA!C81)</f>
        <v/>
      </c>
      <c r="D81" s="6" t="str">
        <f>IF(SISWA!D81=0,"",SISWA!D81)</f>
        <v/>
      </c>
      <c r="E81" s="195" t="str">
        <f>IF(SISWA!E81=0,"",SISWA!E81)</f>
        <v/>
      </c>
      <c r="F81" s="157"/>
      <c r="G81" s="157"/>
      <c r="H81" s="157"/>
      <c r="I81" s="157"/>
      <c r="J81" s="157"/>
      <c r="K81" s="157" t="e">
        <f t="shared" si="4"/>
        <v>#DIV/0!</v>
      </c>
      <c r="L81" s="157"/>
      <c r="M81" s="157"/>
      <c r="N81" s="42" t="e">
        <f t="shared" si="5"/>
        <v>#DIV/0!</v>
      </c>
      <c r="O81" s="353" t="e">
        <f t="shared" si="6"/>
        <v>#DIV/0!</v>
      </c>
    </row>
    <row r="82" spans="1:15" x14ac:dyDescent="0.3">
      <c r="A82" s="2">
        <v>75</v>
      </c>
      <c r="B82" s="6" t="str">
        <f>IF(SISWA!B82=0,"",SISWA!B82)</f>
        <v/>
      </c>
      <c r="C82" s="6" t="str">
        <f>IF(SISWA!C82=0,"",SISWA!C82)</f>
        <v/>
      </c>
      <c r="D82" s="6" t="str">
        <f>IF(SISWA!D82=0,"",SISWA!D82)</f>
        <v/>
      </c>
      <c r="E82" s="195" t="str">
        <f>IF(SISWA!E82=0,"",SISWA!E82)</f>
        <v/>
      </c>
      <c r="F82" s="157"/>
      <c r="G82" s="157"/>
      <c r="H82" s="157"/>
      <c r="I82" s="157"/>
      <c r="J82" s="157"/>
      <c r="K82" s="157" t="e">
        <f t="shared" si="4"/>
        <v>#DIV/0!</v>
      </c>
      <c r="L82" s="157"/>
      <c r="M82" s="157"/>
      <c r="N82" s="42" t="e">
        <f t="shared" si="5"/>
        <v>#DIV/0!</v>
      </c>
      <c r="O82" s="353" t="e">
        <f t="shared" si="6"/>
        <v>#DIV/0!</v>
      </c>
    </row>
    <row r="83" spans="1:15" x14ac:dyDescent="0.3">
      <c r="A83" s="2">
        <v>76</v>
      </c>
      <c r="B83" s="6" t="str">
        <f>IF(SISWA!B83=0,"",SISWA!B83)</f>
        <v/>
      </c>
      <c r="C83" s="6" t="str">
        <f>IF(SISWA!C83=0,"",SISWA!C83)</f>
        <v/>
      </c>
      <c r="D83" s="6" t="str">
        <f>IF(SISWA!D83=0,"",SISWA!D83)</f>
        <v/>
      </c>
      <c r="E83" s="195" t="str">
        <f>IF(SISWA!E83=0,"",SISWA!E83)</f>
        <v/>
      </c>
      <c r="F83" s="157"/>
      <c r="G83" s="157"/>
      <c r="H83" s="157"/>
      <c r="I83" s="157"/>
      <c r="J83" s="157"/>
      <c r="K83" s="157" t="e">
        <f t="shared" si="4"/>
        <v>#DIV/0!</v>
      </c>
      <c r="L83" s="157"/>
      <c r="M83" s="157"/>
      <c r="N83" s="42" t="e">
        <f t="shared" si="5"/>
        <v>#DIV/0!</v>
      </c>
      <c r="O83" s="353" t="e">
        <f t="shared" si="6"/>
        <v>#DIV/0!</v>
      </c>
    </row>
    <row r="84" spans="1:15" x14ac:dyDescent="0.3">
      <c r="A84" s="2">
        <v>77</v>
      </c>
      <c r="B84" s="6" t="str">
        <f>IF(SISWA!B84=0,"",SISWA!B84)</f>
        <v/>
      </c>
      <c r="C84" s="6" t="str">
        <f>IF(SISWA!C84=0,"",SISWA!C84)</f>
        <v/>
      </c>
      <c r="D84" s="6" t="str">
        <f>IF(SISWA!D84=0,"",SISWA!D84)</f>
        <v/>
      </c>
      <c r="E84" s="195" t="str">
        <f>IF(SISWA!E84=0,"",SISWA!E84)</f>
        <v/>
      </c>
      <c r="F84" s="157"/>
      <c r="G84" s="157"/>
      <c r="H84" s="157"/>
      <c r="I84" s="157"/>
      <c r="J84" s="157"/>
      <c r="K84" s="157" t="e">
        <f t="shared" si="4"/>
        <v>#DIV/0!</v>
      </c>
      <c r="L84" s="157"/>
      <c r="M84" s="157"/>
      <c r="N84" s="42" t="e">
        <f t="shared" si="5"/>
        <v>#DIV/0!</v>
      </c>
      <c r="O84" s="353" t="e">
        <f t="shared" si="6"/>
        <v>#DIV/0!</v>
      </c>
    </row>
    <row r="85" spans="1:15" x14ac:dyDescent="0.3">
      <c r="A85" s="2">
        <v>78</v>
      </c>
      <c r="B85" s="6" t="str">
        <f>IF(SISWA!B85=0,"",SISWA!B85)</f>
        <v/>
      </c>
      <c r="C85" s="6" t="str">
        <f>IF(SISWA!C85=0,"",SISWA!C85)</f>
        <v/>
      </c>
      <c r="D85" s="6" t="str">
        <f>IF(SISWA!D85=0,"",SISWA!D85)</f>
        <v/>
      </c>
      <c r="E85" s="195" t="str">
        <f>IF(SISWA!E85=0,"",SISWA!E85)</f>
        <v/>
      </c>
      <c r="F85" s="157"/>
      <c r="G85" s="157"/>
      <c r="H85" s="157"/>
      <c r="I85" s="157"/>
      <c r="J85" s="157"/>
      <c r="K85" s="157" t="e">
        <f t="shared" si="4"/>
        <v>#DIV/0!</v>
      </c>
      <c r="L85" s="157"/>
      <c r="M85" s="157"/>
      <c r="N85" s="42" t="e">
        <f t="shared" si="5"/>
        <v>#DIV/0!</v>
      </c>
      <c r="O85" s="353" t="e">
        <f t="shared" si="6"/>
        <v>#DIV/0!</v>
      </c>
    </row>
    <row r="86" spans="1:15" x14ac:dyDescent="0.3">
      <c r="A86" s="2">
        <v>79</v>
      </c>
      <c r="B86" s="6" t="str">
        <f>IF(SISWA!B86=0,"",SISWA!B86)</f>
        <v/>
      </c>
      <c r="C86" s="6" t="str">
        <f>IF(SISWA!C86=0,"",SISWA!C86)</f>
        <v/>
      </c>
      <c r="D86" s="6" t="str">
        <f>IF(SISWA!D86=0,"",SISWA!D86)</f>
        <v/>
      </c>
      <c r="E86" s="195" t="str">
        <f>IF(SISWA!E86=0,"",SISWA!E86)</f>
        <v/>
      </c>
      <c r="F86" s="157"/>
      <c r="G86" s="157"/>
      <c r="H86" s="157"/>
      <c r="I86" s="157"/>
      <c r="J86" s="157"/>
      <c r="K86" s="157" t="e">
        <f t="shared" si="4"/>
        <v>#DIV/0!</v>
      </c>
      <c r="L86" s="157"/>
      <c r="M86" s="157"/>
      <c r="N86" s="42" t="e">
        <f t="shared" si="5"/>
        <v>#DIV/0!</v>
      </c>
      <c r="O86" s="353" t="e">
        <f t="shared" si="6"/>
        <v>#DIV/0!</v>
      </c>
    </row>
    <row r="87" spans="1:15" x14ac:dyDescent="0.3">
      <c r="A87" s="2">
        <v>80</v>
      </c>
      <c r="B87" s="6" t="str">
        <f>IF(SISWA!B87=0,"",SISWA!B87)</f>
        <v/>
      </c>
      <c r="C87" s="6" t="str">
        <f>IF(SISWA!C87=0,"",SISWA!C87)</f>
        <v/>
      </c>
      <c r="D87" s="6" t="str">
        <f>IF(SISWA!D87=0,"",SISWA!D87)</f>
        <v/>
      </c>
      <c r="E87" s="195" t="str">
        <f>IF(SISWA!E87=0,"",SISWA!E87)</f>
        <v/>
      </c>
      <c r="F87" s="157"/>
      <c r="G87" s="157"/>
      <c r="H87" s="157"/>
      <c r="I87" s="157"/>
      <c r="J87" s="157"/>
      <c r="K87" s="157" t="e">
        <f t="shared" si="4"/>
        <v>#DIV/0!</v>
      </c>
      <c r="L87" s="157"/>
      <c r="M87" s="157"/>
      <c r="N87" s="42" t="e">
        <f t="shared" si="5"/>
        <v>#DIV/0!</v>
      </c>
      <c r="O87" s="353" t="e">
        <f t="shared" si="6"/>
        <v>#DIV/0!</v>
      </c>
    </row>
    <row r="88" spans="1:15" x14ac:dyDescent="0.3">
      <c r="A88" s="2">
        <v>81</v>
      </c>
      <c r="B88" s="6" t="str">
        <f>IF(SISWA!B88=0,"",SISWA!B88)</f>
        <v/>
      </c>
      <c r="C88" s="6" t="str">
        <f>IF(SISWA!C88=0,"",SISWA!C88)</f>
        <v/>
      </c>
      <c r="D88" s="6" t="str">
        <f>IF(SISWA!D88=0,"",SISWA!D88)</f>
        <v/>
      </c>
      <c r="E88" s="195" t="str">
        <f>IF(SISWA!E88=0,"",SISWA!E88)</f>
        <v/>
      </c>
      <c r="F88" s="157"/>
      <c r="G88" s="157"/>
      <c r="H88" s="157"/>
      <c r="I88" s="157"/>
      <c r="J88" s="157"/>
      <c r="K88" s="157" t="e">
        <f t="shared" si="4"/>
        <v>#DIV/0!</v>
      </c>
      <c r="L88" s="157"/>
      <c r="M88" s="157"/>
      <c r="N88" s="42" t="e">
        <f t="shared" si="5"/>
        <v>#DIV/0!</v>
      </c>
      <c r="O88" s="353" t="e">
        <f t="shared" si="6"/>
        <v>#DIV/0!</v>
      </c>
    </row>
    <row r="89" spans="1:15" x14ac:dyDescent="0.3">
      <c r="A89" s="2">
        <v>82</v>
      </c>
      <c r="B89" s="6" t="str">
        <f>IF(SISWA!B89=0,"",SISWA!B89)</f>
        <v/>
      </c>
      <c r="C89" s="6" t="str">
        <f>IF(SISWA!C89=0,"",SISWA!C89)</f>
        <v/>
      </c>
      <c r="D89" s="6" t="str">
        <f>IF(SISWA!D89=0,"",SISWA!D89)</f>
        <v/>
      </c>
      <c r="E89" s="195" t="str">
        <f>IF(SISWA!E89=0,"",SISWA!E89)</f>
        <v/>
      </c>
      <c r="F89" s="157"/>
      <c r="G89" s="157"/>
      <c r="H89" s="157"/>
      <c r="I89" s="157"/>
      <c r="J89" s="157"/>
      <c r="K89" s="157" t="e">
        <f t="shared" si="4"/>
        <v>#DIV/0!</v>
      </c>
      <c r="L89" s="157"/>
      <c r="M89" s="157"/>
      <c r="N89" s="42" t="e">
        <f t="shared" si="5"/>
        <v>#DIV/0!</v>
      </c>
      <c r="O89" s="353" t="e">
        <f t="shared" si="6"/>
        <v>#DIV/0!</v>
      </c>
    </row>
    <row r="90" spans="1:15" x14ac:dyDescent="0.3">
      <c r="A90" s="2">
        <v>83</v>
      </c>
      <c r="B90" s="6" t="str">
        <f>IF(SISWA!B90=0,"",SISWA!B90)</f>
        <v/>
      </c>
      <c r="C90" s="6" t="str">
        <f>IF(SISWA!C90=0,"",SISWA!C90)</f>
        <v/>
      </c>
      <c r="D90" s="6" t="str">
        <f>IF(SISWA!D90=0,"",SISWA!D90)</f>
        <v/>
      </c>
      <c r="E90" s="195" t="str">
        <f>IF(SISWA!E90=0,"",SISWA!E90)</f>
        <v/>
      </c>
      <c r="F90" s="157"/>
      <c r="G90" s="157"/>
      <c r="H90" s="157"/>
      <c r="I90" s="157"/>
      <c r="J90" s="157"/>
      <c r="K90" s="157" t="e">
        <f t="shared" si="4"/>
        <v>#DIV/0!</v>
      </c>
      <c r="L90" s="157"/>
      <c r="M90" s="157"/>
      <c r="N90" s="42" t="e">
        <f t="shared" si="5"/>
        <v>#DIV/0!</v>
      </c>
      <c r="O90" s="353" t="e">
        <f t="shared" si="6"/>
        <v>#DIV/0!</v>
      </c>
    </row>
    <row r="91" spans="1:15" x14ac:dyDescent="0.3">
      <c r="A91" s="2">
        <v>84</v>
      </c>
      <c r="B91" s="6" t="str">
        <f>IF(SISWA!B91=0,"",SISWA!B91)</f>
        <v/>
      </c>
      <c r="C91" s="6" t="str">
        <f>IF(SISWA!C91=0,"",SISWA!C91)</f>
        <v/>
      </c>
      <c r="D91" s="6" t="str">
        <f>IF(SISWA!D91=0,"",SISWA!D91)</f>
        <v/>
      </c>
      <c r="E91" s="195" t="str">
        <f>IF(SISWA!E91=0,"",SISWA!E91)</f>
        <v/>
      </c>
      <c r="F91" s="157"/>
      <c r="G91" s="157"/>
      <c r="H91" s="157"/>
      <c r="I91" s="157"/>
      <c r="J91" s="157"/>
      <c r="K91" s="157" t="e">
        <f t="shared" si="4"/>
        <v>#DIV/0!</v>
      </c>
      <c r="L91" s="157"/>
      <c r="M91" s="157"/>
      <c r="N91" s="42" t="e">
        <f t="shared" si="5"/>
        <v>#DIV/0!</v>
      </c>
      <c r="O91" s="353" t="e">
        <f t="shared" si="6"/>
        <v>#DIV/0!</v>
      </c>
    </row>
    <row r="92" spans="1:15" x14ac:dyDescent="0.3">
      <c r="A92" s="2">
        <v>85</v>
      </c>
      <c r="B92" s="6" t="str">
        <f>IF(SISWA!B92=0,"",SISWA!B92)</f>
        <v/>
      </c>
      <c r="C92" s="6" t="str">
        <f>IF(SISWA!C92=0,"",SISWA!C92)</f>
        <v/>
      </c>
      <c r="D92" s="6" t="str">
        <f>IF(SISWA!D92=0,"",SISWA!D92)</f>
        <v/>
      </c>
      <c r="E92" s="195" t="str">
        <f>IF(SISWA!E92=0,"",SISWA!E92)</f>
        <v/>
      </c>
      <c r="F92" s="157"/>
      <c r="G92" s="157"/>
      <c r="H92" s="157"/>
      <c r="I92" s="157"/>
      <c r="J92" s="157"/>
      <c r="K92" s="157" t="e">
        <f t="shared" si="4"/>
        <v>#DIV/0!</v>
      </c>
      <c r="L92" s="157"/>
      <c r="M92" s="157"/>
      <c r="N92" s="42" t="e">
        <f t="shared" si="5"/>
        <v>#DIV/0!</v>
      </c>
      <c r="O92" s="353" t="e">
        <f t="shared" si="6"/>
        <v>#DIV/0!</v>
      </c>
    </row>
    <row r="93" spans="1:15" x14ac:dyDescent="0.3">
      <c r="A93" s="2">
        <v>86</v>
      </c>
      <c r="B93" s="6" t="str">
        <f>IF(SISWA!B93=0,"",SISWA!B93)</f>
        <v/>
      </c>
      <c r="C93" s="6" t="str">
        <f>IF(SISWA!C93=0,"",SISWA!C93)</f>
        <v/>
      </c>
      <c r="D93" s="6" t="str">
        <f>IF(SISWA!D93=0,"",SISWA!D93)</f>
        <v/>
      </c>
      <c r="E93" s="195" t="str">
        <f>IF(SISWA!E93=0,"",SISWA!E93)</f>
        <v/>
      </c>
      <c r="F93" s="157"/>
      <c r="G93" s="157"/>
      <c r="H93" s="157"/>
      <c r="I93" s="157"/>
      <c r="J93" s="157"/>
      <c r="K93" s="157" t="e">
        <f t="shared" si="4"/>
        <v>#DIV/0!</v>
      </c>
      <c r="L93" s="157"/>
      <c r="M93" s="157"/>
      <c r="N93" s="42" t="e">
        <f t="shared" si="5"/>
        <v>#DIV/0!</v>
      </c>
      <c r="O93" s="353" t="e">
        <f t="shared" si="6"/>
        <v>#DIV/0!</v>
      </c>
    </row>
    <row r="94" spans="1:15" x14ac:dyDescent="0.3">
      <c r="A94" s="2">
        <v>87</v>
      </c>
      <c r="B94" s="6" t="str">
        <f>IF(SISWA!B94=0,"",SISWA!B94)</f>
        <v/>
      </c>
      <c r="C94" s="6" t="str">
        <f>IF(SISWA!C94=0,"",SISWA!C94)</f>
        <v/>
      </c>
      <c r="D94" s="6" t="str">
        <f>IF(SISWA!D94=0,"",SISWA!D94)</f>
        <v/>
      </c>
      <c r="E94" s="195" t="str">
        <f>IF(SISWA!E94=0,"",SISWA!E94)</f>
        <v/>
      </c>
      <c r="F94" s="157"/>
      <c r="G94" s="157"/>
      <c r="H94" s="157"/>
      <c r="I94" s="157"/>
      <c r="J94" s="157"/>
      <c r="K94" s="157" t="e">
        <f t="shared" si="4"/>
        <v>#DIV/0!</v>
      </c>
      <c r="L94" s="157"/>
      <c r="M94" s="157"/>
      <c r="N94" s="42" t="e">
        <f t="shared" si="5"/>
        <v>#DIV/0!</v>
      </c>
      <c r="O94" s="353" t="e">
        <f t="shared" si="6"/>
        <v>#DIV/0!</v>
      </c>
    </row>
    <row r="95" spans="1:15" x14ac:dyDescent="0.3">
      <c r="A95" s="2">
        <v>88</v>
      </c>
      <c r="B95" s="6" t="str">
        <f>IF(SISWA!B95=0,"",SISWA!B95)</f>
        <v/>
      </c>
      <c r="C95" s="6" t="str">
        <f>IF(SISWA!C95=0,"",SISWA!C95)</f>
        <v/>
      </c>
      <c r="D95" s="6" t="str">
        <f>IF(SISWA!D95=0,"",SISWA!D95)</f>
        <v/>
      </c>
      <c r="E95" s="195" t="str">
        <f>IF(SISWA!E95=0,"",SISWA!E95)</f>
        <v/>
      </c>
      <c r="F95" s="157"/>
      <c r="G95" s="157"/>
      <c r="H95" s="157"/>
      <c r="I95" s="157"/>
      <c r="J95" s="157"/>
      <c r="K95" s="157" t="e">
        <f t="shared" si="4"/>
        <v>#DIV/0!</v>
      </c>
      <c r="L95" s="157"/>
      <c r="M95" s="157"/>
      <c r="N95" s="42" t="e">
        <f t="shared" si="5"/>
        <v>#DIV/0!</v>
      </c>
      <c r="O95" s="353" t="e">
        <f t="shared" si="6"/>
        <v>#DIV/0!</v>
      </c>
    </row>
    <row r="96" spans="1:15" x14ac:dyDescent="0.3">
      <c r="A96" s="2">
        <v>89</v>
      </c>
      <c r="B96" s="6" t="str">
        <f>IF(SISWA!B96=0,"",SISWA!B96)</f>
        <v/>
      </c>
      <c r="C96" s="6" t="str">
        <f>IF(SISWA!C96=0,"",SISWA!C96)</f>
        <v/>
      </c>
      <c r="D96" s="6" t="str">
        <f>IF(SISWA!D96=0,"",SISWA!D96)</f>
        <v/>
      </c>
      <c r="E96" s="195" t="str">
        <f>IF(SISWA!E96=0,"",SISWA!E96)</f>
        <v/>
      </c>
      <c r="F96" s="157"/>
      <c r="G96" s="157"/>
      <c r="H96" s="157"/>
      <c r="I96" s="157"/>
      <c r="J96" s="157"/>
      <c r="K96" s="157" t="e">
        <f t="shared" si="4"/>
        <v>#DIV/0!</v>
      </c>
      <c r="L96" s="157"/>
      <c r="M96" s="157"/>
      <c r="N96" s="42" t="e">
        <f t="shared" si="5"/>
        <v>#DIV/0!</v>
      </c>
      <c r="O96" s="353" t="e">
        <f t="shared" si="6"/>
        <v>#DIV/0!</v>
      </c>
    </row>
    <row r="97" spans="1:15" x14ac:dyDescent="0.3">
      <c r="A97" s="2">
        <v>90</v>
      </c>
      <c r="B97" s="6" t="str">
        <f>IF(SISWA!B97=0,"",SISWA!B97)</f>
        <v/>
      </c>
      <c r="C97" s="6" t="str">
        <f>IF(SISWA!C97=0,"",SISWA!C97)</f>
        <v/>
      </c>
      <c r="D97" s="6" t="str">
        <f>IF(SISWA!D97=0,"",SISWA!D97)</f>
        <v/>
      </c>
      <c r="E97" s="195" t="str">
        <f>IF(SISWA!E97=0,"",SISWA!E97)</f>
        <v/>
      </c>
      <c r="F97" s="157"/>
      <c r="G97" s="157"/>
      <c r="H97" s="157"/>
      <c r="I97" s="157"/>
      <c r="J97" s="157"/>
      <c r="K97" s="157" t="e">
        <f t="shared" si="4"/>
        <v>#DIV/0!</v>
      </c>
      <c r="L97" s="157"/>
      <c r="M97" s="157"/>
      <c r="N97" s="42" t="e">
        <f t="shared" si="5"/>
        <v>#DIV/0!</v>
      </c>
      <c r="O97" s="353" t="e">
        <f t="shared" si="6"/>
        <v>#DIV/0!</v>
      </c>
    </row>
    <row r="98" spans="1:15" x14ac:dyDescent="0.3">
      <c r="A98" s="2">
        <v>91</v>
      </c>
      <c r="B98" s="6" t="str">
        <f>IF(SISWA!B98=0,"",SISWA!B98)</f>
        <v/>
      </c>
      <c r="C98" s="6" t="str">
        <f>IF(SISWA!C98=0,"",SISWA!C98)</f>
        <v/>
      </c>
      <c r="D98" s="6" t="str">
        <f>IF(SISWA!D98=0,"",SISWA!D98)</f>
        <v/>
      </c>
      <c r="E98" s="195" t="str">
        <f>IF(SISWA!E98=0,"",SISWA!E98)</f>
        <v/>
      </c>
      <c r="F98" s="157"/>
      <c r="G98" s="157"/>
      <c r="H98" s="157"/>
      <c r="I98" s="157"/>
      <c r="J98" s="157"/>
      <c r="K98" s="157" t="e">
        <f t="shared" si="4"/>
        <v>#DIV/0!</v>
      </c>
      <c r="L98" s="157"/>
      <c r="M98" s="157"/>
      <c r="N98" s="42" t="e">
        <f t="shared" si="5"/>
        <v>#DIV/0!</v>
      </c>
      <c r="O98" s="353" t="e">
        <f t="shared" si="6"/>
        <v>#DIV/0!</v>
      </c>
    </row>
    <row r="99" spans="1:15" x14ac:dyDescent="0.3">
      <c r="A99" s="2">
        <v>92</v>
      </c>
      <c r="B99" s="6" t="str">
        <f>IF(SISWA!B99=0,"",SISWA!B99)</f>
        <v/>
      </c>
      <c r="C99" s="6" t="str">
        <f>IF(SISWA!C99=0,"",SISWA!C99)</f>
        <v/>
      </c>
      <c r="D99" s="6" t="str">
        <f>IF(SISWA!D99=0,"",SISWA!D99)</f>
        <v/>
      </c>
      <c r="E99" s="195" t="str">
        <f>IF(SISWA!E99=0,"",SISWA!E99)</f>
        <v/>
      </c>
      <c r="F99" s="157"/>
      <c r="G99" s="157"/>
      <c r="H99" s="157"/>
      <c r="I99" s="157"/>
      <c r="J99" s="157"/>
      <c r="K99" s="157" t="e">
        <f t="shared" si="4"/>
        <v>#DIV/0!</v>
      </c>
      <c r="L99" s="157"/>
      <c r="M99" s="157"/>
      <c r="N99" s="42" t="e">
        <f t="shared" si="5"/>
        <v>#DIV/0!</v>
      </c>
      <c r="O99" s="353" t="e">
        <f t="shared" si="6"/>
        <v>#DIV/0!</v>
      </c>
    </row>
    <row r="100" spans="1:15" x14ac:dyDescent="0.3">
      <c r="A100" s="2">
        <v>93</v>
      </c>
      <c r="B100" s="6" t="str">
        <f>IF(SISWA!B100=0,"",SISWA!B100)</f>
        <v/>
      </c>
      <c r="C100" s="6" t="str">
        <f>IF(SISWA!C100=0,"",SISWA!C100)</f>
        <v/>
      </c>
      <c r="D100" s="6" t="str">
        <f>IF(SISWA!D100=0,"",SISWA!D100)</f>
        <v/>
      </c>
      <c r="E100" s="195" t="str">
        <f>IF(SISWA!E100=0,"",SISWA!E100)</f>
        <v/>
      </c>
      <c r="F100" s="157"/>
      <c r="G100" s="157"/>
      <c r="H100" s="157"/>
      <c r="I100" s="157"/>
      <c r="J100" s="157"/>
      <c r="K100" s="157" t="e">
        <f t="shared" si="4"/>
        <v>#DIV/0!</v>
      </c>
      <c r="L100" s="157"/>
      <c r="M100" s="157"/>
      <c r="N100" s="42" t="e">
        <f t="shared" si="5"/>
        <v>#DIV/0!</v>
      </c>
      <c r="O100" s="353" t="e">
        <f t="shared" si="6"/>
        <v>#DIV/0!</v>
      </c>
    </row>
    <row r="101" spans="1:15" x14ac:dyDescent="0.3">
      <c r="A101" s="2">
        <v>94</v>
      </c>
      <c r="B101" s="6" t="str">
        <f>IF(SISWA!B101=0,"",SISWA!B101)</f>
        <v/>
      </c>
      <c r="C101" s="6" t="str">
        <f>IF(SISWA!C101=0,"",SISWA!C101)</f>
        <v/>
      </c>
      <c r="D101" s="6" t="str">
        <f>IF(SISWA!D101=0,"",SISWA!D101)</f>
        <v/>
      </c>
      <c r="E101" s="195" t="str">
        <f>IF(SISWA!E101=0,"",SISWA!E101)</f>
        <v/>
      </c>
      <c r="F101" s="157"/>
      <c r="G101" s="157"/>
      <c r="H101" s="157"/>
      <c r="I101" s="157"/>
      <c r="J101" s="157"/>
      <c r="K101" s="157" t="e">
        <f t="shared" si="4"/>
        <v>#DIV/0!</v>
      </c>
      <c r="L101" s="157"/>
      <c r="M101" s="157"/>
      <c r="N101" s="42" t="e">
        <f t="shared" si="5"/>
        <v>#DIV/0!</v>
      </c>
      <c r="O101" s="353" t="e">
        <f t="shared" si="6"/>
        <v>#DIV/0!</v>
      </c>
    </row>
    <row r="102" spans="1:15" x14ac:dyDescent="0.3">
      <c r="A102" s="2">
        <v>95</v>
      </c>
      <c r="B102" s="6" t="str">
        <f>IF(SISWA!B102=0,"",SISWA!B102)</f>
        <v/>
      </c>
      <c r="C102" s="6" t="str">
        <f>IF(SISWA!C102=0,"",SISWA!C102)</f>
        <v/>
      </c>
      <c r="D102" s="6" t="str">
        <f>IF(SISWA!D102=0,"",SISWA!D102)</f>
        <v/>
      </c>
      <c r="E102" s="195" t="str">
        <f>IF(SISWA!E102=0,"",SISWA!E102)</f>
        <v/>
      </c>
      <c r="F102" s="157"/>
      <c r="G102" s="157"/>
      <c r="H102" s="157"/>
      <c r="I102" s="157"/>
      <c r="J102" s="157"/>
      <c r="K102" s="157" t="e">
        <f t="shared" si="4"/>
        <v>#DIV/0!</v>
      </c>
      <c r="L102" s="157"/>
      <c r="M102" s="157"/>
      <c r="N102" s="42" t="e">
        <f t="shared" si="5"/>
        <v>#DIV/0!</v>
      </c>
      <c r="O102" s="353" t="e">
        <f t="shared" si="6"/>
        <v>#DIV/0!</v>
      </c>
    </row>
    <row r="103" spans="1:15" x14ac:dyDescent="0.3">
      <c r="A103" s="2">
        <v>96</v>
      </c>
      <c r="B103" s="6" t="str">
        <f>IF(SISWA!B103=0,"",SISWA!B103)</f>
        <v/>
      </c>
      <c r="C103" s="6" t="str">
        <f>IF(SISWA!C103=0,"",SISWA!C103)</f>
        <v/>
      </c>
      <c r="D103" s="6" t="str">
        <f>IF(SISWA!D103=0,"",SISWA!D103)</f>
        <v/>
      </c>
      <c r="E103" s="195" t="str">
        <f>IF(SISWA!E103=0,"",SISWA!E103)</f>
        <v/>
      </c>
      <c r="F103" s="157"/>
      <c r="G103" s="157"/>
      <c r="H103" s="157"/>
      <c r="I103" s="157"/>
      <c r="J103" s="157"/>
      <c r="K103" s="157" t="e">
        <f t="shared" si="4"/>
        <v>#DIV/0!</v>
      </c>
      <c r="L103" s="157"/>
      <c r="M103" s="157"/>
      <c r="N103" s="42" t="e">
        <f t="shared" si="5"/>
        <v>#DIV/0!</v>
      </c>
      <c r="O103" s="353" t="e">
        <f t="shared" si="6"/>
        <v>#DIV/0!</v>
      </c>
    </row>
    <row r="104" spans="1:15" x14ac:dyDescent="0.3">
      <c r="A104" s="2">
        <v>97</v>
      </c>
      <c r="B104" s="6" t="str">
        <f>IF(SISWA!B104=0,"",SISWA!B104)</f>
        <v/>
      </c>
      <c r="C104" s="6" t="str">
        <f>IF(SISWA!C104=0,"",SISWA!C104)</f>
        <v/>
      </c>
      <c r="D104" s="6" t="str">
        <f>IF(SISWA!D104=0,"",SISWA!D104)</f>
        <v/>
      </c>
      <c r="E104" s="195" t="str">
        <f>IF(SISWA!E104=0,"",SISWA!E104)</f>
        <v/>
      </c>
      <c r="F104" s="157"/>
      <c r="G104" s="157"/>
      <c r="H104" s="157"/>
      <c r="I104" s="157"/>
      <c r="J104" s="157"/>
      <c r="K104" s="157" t="e">
        <f t="shared" si="4"/>
        <v>#DIV/0!</v>
      </c>
      <c r="L104" s="157"/>
      <c r="M104" s="157"/>
      <c r="N104" s="42" t="e">
        <f t="shared" si="5"/>
        <v>#DIV/0!</v>
      </c>
      <c r="O104" s="353" t="e">
        <f t="shared" si="6"/>
        <v>#DIV/0!</v>
      </c>
    </row>
    <row r="105" spans="1:15" x14ac:dyDescent="0.3">
      <c r="A105" s="2">
        <v>98</v>
      </c>
      <c r="B105" s="6" t="str">
        <f>IF(SISWA!B105=0,"",SISWA!B105)</f>
        <v/>
      </c>
      <c r="C105" s="6" t="str">
        <f>IF(SISWA!C105=0,"",SISWA!C105)</f>
        <v/>
      </c>
      <c r="D105" s="6" t="str">
        <f>IF(SISWA!D105=0,"",SISWA!D105)</f>
        <v/>
      </c>
      <c r="E105" s="195" t="str">
        <f>IF(SISWA!E105=0,"",SISWA!E105)</f>
        <v/>
      </c>
      <c r="F105" s="157"/>
      <c r="G105" s="157"/>
      <c r="H105" s="157"/>
      <c r="I105" s="157"/>
      <c r="J105" s="157"/>
      <c r="K105" s="157" t="e">
        <f t="shared" si="4"/>
        <v>#DIV/0!</v>
      </c>
      <c r="L105" s="157"/>
      <c r="M105" s="157"/>
      <c r="N105" s="42" t="e">
        <f t="shared" si="5"/>
        <v>#DIV/0!</v>
      </c>
      <c r="O105" s="353" t="e">
        <f t="shared" si="6"/>
        <v>#DIV/0!</v>
      </c>
    </row>
    <row r="106" spans="1:15" x14ac:dyDescent="0.3">
      <c r="A106" s="2">
        <v>99</v>
      </c>
      <c r="B106" s="6" t="str">
        <f>IF(SISWA!B106=0,"",SISWA!B106)</f>
        <v/>
      </c>
      <c r="C106" s="6" t="str">
        <f>IF(SISWA!C106=0,"",SISWA!C106)</f>
        <v/>
      </c>
      <c r="D106" s="6" t="str">
        <f>IF(SISWA!D106=0,"",SISWA!D106)</f>
        <v/>
      </c>
      <c r="E106" s="195" t="str">
        <f>IF(SISWA!E106=0,"",SISWA!E106)</f>
        <v/>
      </c>
      <c r="F106" s="157"/>
      <c r="G106" s="157"/>
      <c r="H106" s="157"/>
      <c r="I106" s="157"/>
      <c r="J106" s="157"/>
      <c r="K106" s="157" t="e">
        <f t="shared" si="4"/>
        <v>#DIV/0!</v>
      </c>
      <c r="L106" s="157"/>
      <c r="M106" s="157"/>
      <c r="N106" s="42" t="e">
        <f t="shared" si="5"/>
        <v>#DIV/0!</v>
      </c>
      <c r="O106" s="353" t="e">
        <f t="shared" si="6"/>
        <v>#DIV/0!</v>
      </c>
    </row>
    <row r="107" spans="1:15" x14ac:dyDescent="0.3">
      <c r="A107" s="2">
        <v>100</v>
      </c>
      <c r="B107" s="6" t="str">
        <f>IF(SISWA!B107=0,"",SISWA!B107)</f>
        <v/>
      </c>
      <c r="C107" s="6" t="str">
        <f>IF(SISWA!C107=0,"",SISWA!C107)</f>
        <v/>
      </c>
      <c r="D107" s="6" t="str">
        <f>IF(SISWA!D107=0,"",SISWA!D107)</f>
        <v/>
      </c>
      <c r="E107" s="195" t="str">
        <f>IF(SISWA!E107=0,"",SISWA!E107)</f>
        <v/>
      </c>
      <c r="F107" s="157"/>
      <c r="G107" s="157"/>
      <c r="H107" s="157"/>
      <c r="I107" s="157"/>
      <c r="J107" s="157"/>
      <c r="K107" s="157" t="e">
        <f t="shared" si="4"/>
        <v>#DIV/0!</v>
      </c>
      <c r="L107" s="157"/>
      <c r="M107" s="157"/>
      <c r="N107" s="42" t="e">
        <f t="shared" si="5"/>
        <v>#DIV/0!</v>
      </c>
      <c r="O107" s="353" t="e">
        <f t="shared" si="6"/>
        <v>#DIV/0!</v>
      </c>
    </row>
    <row r="108" spans="1:15" x14ac:dyDescent="0.3">
      <c r="A108" s="2">
        <v>101</v>
      </c>
      <c r="B108" s="6" t="str">
        <f>IF(SISWA!B108=0,"",SISWA!B108)</f>
        <v/>
      </c>
      <c r="C108" s="6" t="str">
        <f>IF(SISWA!C108=0,"",SISWA!C108)</f>
        <v/>
      </c>
      <c r="D108" s="6" t="str">
        <f>IF(SISWA!D108=0,"",SISWA!D108)</f>
        <v/>
      </c>
      <c r="E108" s="195" t="str">
        <f>IF(SISWA!E108=0,"",SISWA!E108)</f>
        <v/>
      </c>
      <c r="F108" s="157"/>
      <c r="G108" s="157"/>
      <c r="H108" s="157"/>
      <c r="I108" s="157"/>
      <c r="J108" s="157"/>
      <c r="K108" s="157" t="e">
        <f t="shared" si="4"/>
        <v>#DIV/0!</v>
      </c>
      <c r="L108" s="157"/>
      <c r="M108" s="157"/>
      <c r="N108" s="42" t="e">
        <f t="shared" si="5"/>
        <v>#DIV/0!</v>
      </c>
      <c r="O108" s="353" t="e">
        <f t="shared" si="6"/>
        <v>#DIV/0!</v>
      </c>
    </row>
    <row r="109" spans="1:15" x14ac:dyDescent="0.3">
      <c r="A109" s="2">
        <v>102</v>
      </c>
      <c r="B109" s="6" t="str">
        <f>IF(SISWA!B109=0,"",SISWA!B109)</f>
        <v/>
      </c>
      <c r="C109" s="6" t="str">
        <f>IF(SISWA!C109=0,"",SISWA!C109)</f>
        <v/>
      </c>
      <c r="D109" s="6" t="str">
        <f>IF(SISWA!D109=0,"",SISWA!D109)</f>
        <v/>
      </c>
      <c r="E109" s="195" t="str">
        <f>IF(SISWA!E109=0,"",SISWA!E109)</f>
        <v/>
      </c>
      <c r="F109" s="157"/>
      <c r="G109" s="157"/>
      <c r="H109" s="157"/>
      <c r="I109" s="157"/>
      <c r="J109" s="157"/>
      <c r="K109" s="157" t="e">
        <f t="shared" si="4"/>
        <v>#DIV/0!</v>
      </c>
      <c r="L109" s="157"/>
      <c r="M109" s="157"/>
      <c r="N109" s="42" t="e">
        <f t="shared" si="5"/>
        <v>#DIV/0!</v>
      </c>
      <c r="O109" s="353" t="e">
        <f t="shared" si="6"/>
        <v>#DIV/0!</v>
      </c>
    </row>
    <row r="110" spans="1:15" x14ac:dyDescent="0.3">
      <c r="A110" s="2">
        <v>103</v>
      </c>
      <c r="B110" s="6" t="str">
        <f>IF(SISWA!B110=0,"",SISWA!B110)</f>
        <v/>
      </c>
      <c r="C110" s="6" t="str">
        <f>IF(SISWA!C110=0,"",SISWA!C110)</f>
        <v/>
      </c>
      <c r="D110" s="6" t="str">
        <f>IF(SISWA!D110=0,"",SISWA!D110)</f>
        <v/>
      </c>
      <c r="E110" s="195" t="str">
        <f>IF(SISWA!E110=0,"",SISWA!E110)</f>
        <v/>
      </c>
      <c r="F110" s="157"/>
      <c r="G110" s="157"/>
      <c r="H110" s="157"/>
      <c r="I110" s="157"/>
      <c r="J110" s="157"/>
      <c r="K110" s="157" t="e">
        <f t="shared" si="4"/>
        <v>#DIV/0!</v>
      </c>
      <c r="L110" s="157"/>
      <c r="M110" s="157"/>
      <c r="N110" s="42" t="e">
        <f t="shared" si="5"/>
        <v>#DIV/0!</v>
      </c>
      <c r="O110" s="353" t="e">
        <f t="shared" si="6"/>
        <v>#DIV/0!</v>
      </c>
    </row>
    <row r="111" spans="1:15" x14ac:dyDescent="0.3">
      <c r="A111" s="2">
        <v>104</v>
      </c>
      <c r="B111" s="6" t="str">
        <f>IF(SISWA!B111=0,"",SISWA!B111)</f>
        <v/>
      </c>
      <c r="C111" s="6" t="str">
        <f>IF(SISWA!C111=0,"",SISWA!C111)</f>
        <v/>
      </c>
      <c r="D111" s="6" t="str">
        <f>IF(SISWA!D111=0,"",SISWA!D111)</f>
        <v/>
      </c>
      <c r="E111" s="195" t="str">
        <f>IF(SISWA!E111=0,"",SISWA!E111)</f>
        <v/>
      </c>
      <c r="F111" s="157"/>
      <c r="G111" s="157"/>
      <c r="H111" s="157"/>
      <c r="I111" s="157"/>
      <c r="J111" s="157"/>
      <c r="K111" s="157" t="e">
        <f t="shared" si="4"/>
        <v>#DIV/0!</v>
      </c>
      <c r="L111" s="157"/>
      <c r="M111" s="157"/>
      <c r="N111" s="42" t="e">
        <f t="shared" si="5"/>
        <v>#DIV/0!</v>
      </c>
      <c r="O111" s="353" t="e">
        <f t="shared" si="6"/>
        <v>#DIV/0!</v>
      </c>
    </row>
    <row r="112" spans="1:15" x14ac:dyDescent="0.3">
      <c r="A112" s="2">
        <v>105</v>
      </c>
      <c r="B112" s="6" t="str">
        <f>IF(SISWA!B112=0,"",SISWA!B112)</f>
        <v/>
      </c>
      <c r="C112" s="6" t="str">
        <f>IF(SISWA!C112=0,"",SISWA!C112)</f>
        <v/>
      </c>
      <c r="D112" s="6" t="str">
        <f>IF(SISWA!D112=0,"",SISWA!D112)</f>
        <v/>
      </c>
      <c r="E112" s="195" t="str">
        <f>IF(SISWA!E112=0,"",SISWA!E112)</f>
        <v/>
      </c>
      <c r="F112" s="157"/>
      <c r="G112" s="157"/>
      <c r="H112" s="157"/>
      <c r="I112" s="157"/>
      <c r="J112" s="157"/>
      <c r="K112" s="157" t="e">
        <f t="shared" si="4"/>
        <v>#DIV/0!</v>
      </c>
      <c r="L112" s="157"/>
      <c r="M112" s="157"/>
      <c r="N112" s="42" t="e">
        <f t="shared" si="5"/>
        <v>#DIV/0!</v>
      </c>
      <c r="O112" s="353" t="e">
        <f t="shared" si="6"/>
        <v>#DIV/0!</v>
      </c>
    </row>
    <row r="113" spans="1:15" x14ac:dyDescent="0.3">
      <c r="A113" s="2">
        <v>106</v>
      </c>
      <c r="B113" s="6" t="str">
        <f>IF(SISWA!B113=0,"",SISWA!B113)</f>
        <v/>
      </c>
      <c r="C113" s="6" t="str">
        <f>IF(SISWA!C113=0,"",SISWA!C113)</f>
        <v/>
      </c>
      <c r="D113" s="6" t="str">
        <f>IF(SISWA!D113=0,"",SISWA!D113)</f>
        <v/>
      </c>
      <c r="E113" s="195" t="str">
        <f>IF(SISWA!E113=0,"",SISWA!E113)</f>
        <v/>
      </c>
      <c r="F113" s="157"/>
      <c r="G113" s="157"/>
      <c r="H113" s="157"/>
      <c r="I113" s="157"/>
      <c r="J113" s="157"/>
      <c r="K113" s="157" t="e">
        <f t="shared" si="4"/>
        <v>#DIV/0!</v>
      </c>
      <c r="L113" s="157"/>
      <c r="M113" s="157"/>
      <c r="N113" s="42" t="e">
        <f t="shared" si="5"/>
        <v>#DIV/0!</v>
      </c>
      <c r="O113" s="353" t="e">
        <f t="shared" si="6"/>
        <v>#DIV/0!</v>
      </c>
    </row>
    <row r="114" spans="1:15" x14ac:dyDescent="0.3">
      <c r="A114" s="2">
        <v>107</v>
      </c>
      <c r="B114" s="6" t="str">
        <f>IF(SISWA!B114=0,"",SISWA!B114)</f>
        <v/>
      </c>
      <c r="C114" s="6" t="str">
        <f>IF(SISWA!C114=0,"",SISWA!C114)</f>
        <v/>
      </c>
      <c r="D114" s="6" t="str">
        <f>IF(SISWA!D114=0,"",SISWA!D114)</f>
        <v/>
      </c>
      <c r="E114" s="195" t="str">
        <f>IF(SISWA!E114=0,"",SISWA!E114)</f>
        <v/>
      </c>
      <c r="F114" s="157"/>
      <c r="G114" s="157"/>
      <c r="H114" s="157"/>
      <c r="I114" s="157"/>
      <c r="J114" s="157"/>
      <c r="K114" s="157" t="e">
        <f t="shared" si="4"/>
        <v>#DIV/0!</v>
      </c>
      <c r="L114" s="157"/>
      <c r="M114" s="157"/>
      <c r="N114" s="42" t="e">
        <f t="shared" si="5"/>
        <v>#DIV/0!</v>
      </c>
      <c r="O114" s="353" t="e">
        <f t="shared" si="6"/>
        <v>#DIV/0!</v>
      </c>
    </row>
    <row r="115" spans="1:15" x14ac:dyDescent="0.3">
      <c r="A115" s="2">
        <v>108</v>
      </c>
      <c r="B115" s="6" t="str">
        <f>IF(SISWA!B115=0,"",SISWA!B115)</f>
        <v/>
      </c>
      <c r="C115" s="6" t="str">
        <f>IF(SISWA!C115=0,"",SISWA!C115)</f>
        <v/>
      </c>
      <c r="D115" s="6" t="str">
        <f>IF(SISWA!D115=0,"",SISWA!D115)</f>
        <v/>
      </c>
      <c r="E115" s="195" t="str">
        <f>IF(SISWA!E115=0,"",SISWA!E115)</f>
        <v/>
      </c>
      <c r="F115" s="157"/>
      <c r="G115" s="157"/>
      <c r="H115" s="157"/>
      <c r="I115" s="157"/>
      <c r="J115" s="157"/>
      <c r="K115" s="157" t="e">
        <f t="shared" si="4"/>
        <v>#DIV/0!</v>
      </c>
      <c r="L115" s="157"/>
      <c r="M115" s="157"/>
      <c r="N115" s="42" t="e">
        <f t="shared" si="5"/>
        <v>#DIV/0!</v>
      </c>
      <c r="O115" s="353" t="e">
        <f t="shared" si="6"/>
        <v>#DIV/0!</v>
      </c>
    </row>
    <row r="116" spans="1:15" x14ac:dyDescent="0.3">
      <c r="A116" s="2">
        <v>109</v>
      </c>
      <c r="B116" s="6" t="str">
        <f>IF(SISWA!B116=0,"",SISWA!B116)</f>
        <v/>
      </c>
      <c r="C116" s="6" t="str">
        <f>IF(SISWA!C116=0,"",SISWA!C116)</f>
        <v/>
      </c>
      <c r="D116" s="6" t="str">
        <f>IF(SISWA!D116=0,"",SISWA!D116)</f>
        <v/>
      </c>
      <c r="E116" s="195" t="str">
        <f>IF(SISWA!E116=0,"",SISWA!E116)</f>
        <v/>
      </c>
      <c r="F116" s="157"/>
      <c r="G116" s="157"/>
      <c r="H116" s="157"/>
      <c r="I116" s="157"/>
      <c r="J116" s="157"/>
      <c r="K116" s="157" t="e">
        <f t="shared" si="4"/>
        <v>#DIV/0!</v>
      </c>
      <c r="L116" s="157"/>
      <c r="M116" s="157"/>
      <c r="N116" s="42" t="e">
        <f t="shared" si="5"/>
        <v>#DIV/0!</v>
      </c>
      <c r="O116" s="353" t="e">
        <f t="shared" si="6"/>
        <v>#DIV/0!</v>
      </c>
    </row>
    <row r="117" spans="1:15" x14ac:dyDescent="0.3">
      <c r="A117" s="2">
        <v>110</v>
      </c>
      <c r="B117" s="6" t="str">
        <f>IF(SISWA!B117=0,"",SISWA!B117)</f>
        <v/>
      </c>
      <c r="C117" s="6" t="str">
        <f>IF(SISWA!C117=0,"",SISWA!C117)</f>
        <v/>
      </c>
      <c r="D117" s="6" t="str">
        <f>IF(SISWA!D117=0,"",SISWA!D117)</f>
        <v/>
      </c>
      <c r="E117" s="195" t="str">
        <f>IF(SISWA!E117=0,"",SISWA!E117)</f>
        <v/>
      </c>
      <c r="F117" s="157"/>
      <c r="G117" s="157"/>
      <c r="H117" s="157"/>
      <c r="I117" s="157"/>
      <c r="J117" s="157"/>
      <c r="K117" s="157" t="e">
        <f t="shared" si="4"/>
        <v>#DIV/0!</v>
      </c>
      <c r="L117" s="157"/>
      <c r="M117" s="157"/>
      <c r="N117" s="42" t="e">
        <f t="shared" si="5"/>
        <v>#DIV/0!</v>
      </c>
      <c r="O117" s="353" t="e">
        <f t="shared" si="6"/>
        <v>#DIV/0!</v>
      </c>
    </row>
    <row r="118" spans="1:15" x14ac:dyDescent="0.3">
      <c r="A118" s="2">
        <v>111</v>
      </c>
      <c r="B118" s="6" t="str">
        <f>IF(SISWA!B118=0,"",SISWA!B118)</f>
        <v/>
      </c>
      <c r="C118" s="6" t="str">
        <f>IF(SISWA!C118=0,"",SISWA!C118)</f>
        <v/>
      </c>
      <c r="D118" s="6" t="str">
        <f>IF(SISWA!D118=0,"",SISWA!D118)</f>
        <v/>
      </c>
      <c r="E118" s="195" t="str">
        <f>IF(SISWA!E118=0,"",SISWA!E118)</f>
        <v/>
      </c>
      <c r="F118" s="157"/>
      <c r="G118" s="157"/>
      <c r="H118" s="157"/>
      <c r="I118" s="157"/>
      <c r="J118" s="157"/>
      <c r="K118" s="157" t="e">
        <f t="shared" si="4"/>
        <v>#DIV/0!</v>
      </c>
      <c r="L118" s="157"/>
      <c r="M118" s="157"/>
      <c r="N118" s="42" t="e">
        <f t="shared" si="5"/>
        <v>#DIV/0!</v>
      </c>
      <c r="O118" s="353" t="e">
        <f t="shared" si="6"/>
        <v>#DIV/0!</v>
      </c>
    </row>
    <row r="119" spans="1:15" x14ac:dyDescent="0.3">
      <c r="A119" s="2">
        <v>112</v>
      </c>
      <c r="B119" s="6" t="str">
        <f>IF(SISWA!B119=0,"",SISWA!B119)</f>
        <v/>
      </c>
      <c r="C119" s="6" t="str">
        <f>IF(SISWA!C119=0,"",SISWA!C119)</f>
        <v/>
      </c>
      <c r="D119" s="6" t="str">
        <f>IF(SISWA!D119=0,"",SISWA!D119)</f>
        <v/>
      </c>
      <c r="E119" s="195" t="str">
        <f>IF(SISWA!E119=0,"",SISWA!E119)</f>
        <v/>
      </c>
      <c r="F119" s="157"/>
      <c r="G119" s="157"/>
      <c r="H119" s="157"/>
      <c r="I119" s="157"/>
      <c r="J119" s="157"/>
      <c r="K119" s="157" t="e">
        <f t="shared" si="4"/>
        <v>#DIV/0!</v>
      </c>
      <c r="L119" s="157"/>
      <c r="M119" s="157"/>
      <c r="N119" s="42" t="e">
        <f t="shared" si="5"/>
        <v>#DIV/0!</v>
      </c>
      <c r="O119" s="353" t="e">
        <f t="shared" si="6"/>
        <v>#DIV/0!</v>
      </c>
    </row>
    <row r="120" spans="1:15" x14ac:dyDescent="0.3">
      <c r="A120" s="2">
        <v>113</v>
      </c>
      <c r="B120" s="6" t="str">
        <f>IF(SISWA!B120=0,"",SISWA!B120)</f>
        <v/>
      </c>
      <c r="C120" s="6" t="str">
        <f>IF(SISWA!C120=0,"",SISWA!C120)</f>
        <v/>
      </c>
      <c r="D120" s="6" t="str">
        <f>IF(SISWA!D120=0,"",SISWA!D120)</f>
        <v/>
      </c>
      <c r="E120" s="195" t="str">
        <f>IF(SISWA!E120=0,"",SISWA!E120)</f>
        <v/>
      </c>
      <c r="F120" s="157"/>
      <c r="G120" s="157"/>
      <c r="H120" s="157"/>
      <c r="I120" s="157"/>
      <c r="J120" s="157"/>
      <c r="K120" s="157" t="e">
        <f t="shared" si="4"/>
        <v>#DIV/0!</v>
      </c>
      <c r="L120" s="157"/>
      <c r="M120" s="157"/>
      <c r="N120" s="42" t="e">
        <f t="shared" si="5"/>
        <v>#DIV/0!</v>
      </c>
      <c r="O120" s="353" t="e">
        <f t="shared" si="6"/>
        <v>#DIV/0!</v>
      </c>
    </row>
    <row r="121" spans="1:15" x14ac:dyDescent="0.3">
      <c r="A121" s="2">
        <v>114</v>
      </c>
      <c r="B121" s="6" t="str">
        <f>IF(SISWA!B121=0,"",SISWA!B121)</f>
        <v/>
      </c>
      <c r="C121" s="6" t="str">
        <f>IF(SISWA!C121=0,"",SISWA!C121)</f>
        <v/>
      </c>
      <c r="D121" s="6" t="str">
        <f>IF(SISWA!D121=0,"",SISWA!D121)</f>
        <v/>
      </c>
      <c r="E121" s="195" t="str">
        <f>IF(SISWA!E121=0,"",SISWA!E121)</f>
        <v/>
      </c>
      <c r="F121" s="157"/>
      <c r="G121" s="157"/>
      <c r="H121" s="157"/>
      <c r="I121" s="157"/>
      <c r="J121" s="157"/>
      <c r="K121" s="157" t="e">
        <f t="shared" si="4"/>
        <v>#DIV/0!</v>
      </c>
      <c r="L121" s="157"/>
      <c r="M121" s="157"/>
      <c r="N121" s="42" t="e">
        <f t="shared" si="5"/>
        <v>#DIV/0!</v>
      </c>
      <c r="O121" s="353" t="e">
        <f t="shared" si="6"/>
        <v>#DIV/0!</v>
      </c>
    </row>
    <row r="122" spans="1:15" x14ac:dyDescent="0.3">
      <c r="A122" s="2">
        <v>115</v>
      </c>
      <c r="B122" s="6" t="str">
        <f>IF(SISWA!B122=0,"",SISWA!B122)</f>
        <v/>
      </c>
      <c r="C122" s="6" t="str">
        <f>IF(SISWA!C122=0,"",SISWA!C122)</f>
        <v/>
      </c>
      <c r="D122" s="6" t="str">
        <f>IF(SISWA!D122=0,"",SISWA!D122)</f>
        <v/>
      </c>
      <c r="E122" s="195" t="str">
        <f>IF(SISWA!E122=0,"",SISWA!E122)</f>
        <v/>
      </c>
      <c r="F122" s="157"/>
      <c r="G122" s="157"/>
      <c r="H122" s="157"/>
      <c r="I122" s="157"/>
      <c r="J122" s="157"/>
      <c r="K122" s="157" t="e">
        <f t="shared" si="4"/>
        <v>#DIV/0!</v>
      </c>
      <c r="L122" s="157"/>
      <c r="M122" s="157"/>
      <c r="N122" s="42" t="e">
        <f t="shared" si="5"/>
        <v>#DIV/0!</v>
      </c>
      <c r="O122" s="353" t="e">
        <f t="shared" si="6"/>
        <v>#DIV/0!</v>
      </c>
    </row>
    <row r="123" spans="1:15" x14ac:dyDescent="0.3">
      <c r="A123" s="2">
        <v>116</v>
      </c>
      <c r="B123" s="6" t="str">
        <f>IF(SISWA!B123=0,"",SISWA!B123)</f>
        <v/>
      </c>
      <c r="C123" s="6" t="str">
        <f>IF(SISWA!C123=0,"",SISWA!C123)</f>
        <v/>
      </c>
      <c r="D123" s="6" t="str">
        <f>IF(SISWA!D123=0,"",SISWA!D123)</f>
        <v/>
      </c>
      <c r="E123" s="195" t="str">
        <f>IF(SISWA!E123=0,"",SISWA!E123)</f>
        <v/>
      </c>
      <c r="F123" s="157"/>
      <c r="G123" s="157"/>
      <c r="H123" s="157"/>
      <c r="I123" s="157"/>
      <c r="J123" s="157"/>
      <c r="K123" s="157" t="e">
        <f t="shared" si="4"/>
        <v>#DIV/0!</v>
      </c>
      <c r="L123" s="157"/>
      <c r="M123" s="157"/>
      <c r="N123" s="42" t="e">
        <f t="shared" si="5"/>
        <v>#DIV/0!</v>
      </c>
      <c r="O123" s="353" t="e">
        <f t="shared" si="6"/>
        <v>#DIV/0!</v>
      </c>
    </row>
    <row r="124" spans="1:15" x14ac:dyDescent="0.3">
      <c r="A124" s="2">
        <v>117</v>
      </c>
      <c r="B124" s="6" t="str">
        <f>IF(SISWA!B124=0,"",SISWA!B124)</f>
        <v/>
      </c>
      <c r="C124" s="6" t="str">
        <f>IF(SISWA!C124=0,"",SISWA!C124)</f>
        <v/>
      </c>
      <c r="D124" s="6" t="str">
        <f>IF(SISWA!D124=0,"",SISWA!D124)</f>
        <v/>
      </c>
      <c r="E124" s="195" t="str">
        <f>IF(SISWA!E124=0,"",SISWA!E124)</f>
        <v/>
      </c>
      <c r="F124" s="157"/>
      <c r="G124" s="157"/>
      <c r="H124" s="157"/>
      <c r="I124" s="157"/>
      <c r="J124" s="157"/>
      <c r="K124" s="157" t="e">
        <f t="shared" si="4"/>
        <v>#DIV/0!</v>
      </c>
      <c r="L124" s="157"/>
      <c r="M124" s="157"/>
      <c r="N124" s="42" t="e">
        <f t="shared" si="5"/>
        <v>#DIV/0!</v>
      </c>
      <c r="O124" s="353" t="e">
        <f t="shared" si="6"/>
        <v>#DIV/0!</v>
      </c>
    </row>
    <row r="125" spans="1:15" x14ac:dyDescent="0.3">
      <c r="A125" s="2">
        <v>118</v>
      </c>
      <c r="B125" s="6" t="str">
        <f>IF(SISWA!B125=0,"",SISWA!B125)</f>
        <v/>
      </c>
      <c r="C125" s="6" t="str">
        <f>IF(SISWA!C125=0,"",SISWA!C125)</f>
        <v/>
      </c>
      <c r="D125" s="6" t="str">
        <f>IF(SISWA!D125=0,"",SISWA!D125)</f>
        <v/>
      </c>
      <c r="E125" s="195" t="str">
        <f>IF(SISWA!E125=0,"",SISWA!E125)</f>
        <v/>
      </c>
      <c r="F125" s="157"/>
      <c r="G125" s="157"/>
      <c r="H125" s="157"/>
      <c r="I125" s="157"/>
      <c r="J125" s="157"/>
      <c r="K125" s="157" t="e">
        <f t="shared" si="4"/>
        <v>#DIV/0!</v>
      </c>
      <c r="L125" s="157"/>
      <c r="M125" s="157"/>
      <c r="N125" s="42" t="e">
        <f t="shared" si="5"/>
        <v>#DIV/0!</v>
      </c>
      <c r="O125" s="353" t="e">
        <f t="shared" si="6"/>
        <v>#DIV/0!</v>
      </c>
    </row>
    <row r="126" spans="1:15" x14ac:dyDescent="0.3">
      <c r="A126" s="2">
        <v>119</v>
      </c>
      <c r="B126" s="6" t="str">
        <f>IF(SISWA!B126=0,"",SISWA!B126)</f>
        <v/>
      </c>
      <c r="C126" s="6" t="str">
        <f>IF(SISWA!C126=0,"",SISWA!C126)</f>
        <v/>
      </c>
      <c r="D126" s="6" t="str">
        <f>IF(SISWA!D126=0,"",SISWA!D126)</f>
        <v/>
      </c>
      <c r="E126" s="195" t="str">
        <f>IF(SISWA!E126=0,"",SISWA!E126)</f>
        <v/>
      </c>
      <c r="F126" s="157"/>
      <c r="G126" s="157"/>
      <c r="H126" s="157"/>
      <c r="I126" s="157"/>
      <c r="J126" s="157"/>
      <c r="K126" s="157" t="e">
        <f t="shared" si="4"/>
        <v>#DIV/0!</v>
      </c>
      <c r="L126" s="157"/>
      <c r="M126" s="157"/>
      <c r="N126" s="42" t="e">
        <f t="shared" si="5"/>
        <v>#DIV/0!</v>
      </c>
      <c r="O126" s="353" t="e">
        <f t="shared" si="6"/>
        <v>#DIV/0!</v>
      </c>
    </row>
    <row r="127" spans="1:15" x14ac:dyDescent="0.3">
      <c r="A127" s="2">
        <v>120</v>
      </c>
      <c r="B127" s="6" t="str">
        <f>IF(SISWA!B127=0,"",SISWA!B127)</f>
        <v/>
      </c>
      <c r="C127" s="6" t="str">
        <f>IF(SISWA!C127=0,"",SISWA!C127)</f>
        <v/>
      </c>
      <c r="D127" s="6" t="str">
        <f>IF(SISWA!D127=0,"",SISWA!D127)</f>
        <v/>
      </c>
      <c r="E127" s="195" t="str">
        <f>IF(SISWA!E127=0,"",SISWA!E127)</f>
        <v/>
      </c>
      <c r="F127" s="157"/>
      <c r="G127" s="157"/>
      <c r="H127" s="157"/>
      <c r="I127" s="157"/>
      <c r="J127" s="157"/>
      <c r="K127" s="157" t="e">
        <f t="shared" si="4"/>
        <v>#DIV/0!</v>
      </c>
      <c r="L127" s="157"/>
      <c r="M127" s="157"/>
      <c r="N127" s="42" t="e">
        <f t="shared" si="5"/>
        <v>#DIV/0!</v>
      </c>
      <c r="O127" s="353" t="e">
        <f t="shared" si="6"/>
        <v>#DIV/0!</v>
      </c>
    </row>
    <row r="128" spans="1:15" x14ac:dyDescent="0.3">
      <c r="A128" s="2">
        <v>121</v>
      </c>
      <c r="B128" s="6" t="str">
        <f>IF(SISWA!B128=0,"",SISWA!B128)</f>
        <v/>
      </c>
      <c r="C128" s="6" t="str">
        <f>IF(SISWA!C128=0,"",SISWA!C128)</f>
        <v/>
      </c>
      <c r="D128" s="6" t="str">
        <f>IF(SISWA!D128=0,"",SISWA!D128)</f>
        <v/>
      </c>
      <c r="E128" s="195" t="str">
        <f>IF(SISWA!E128=0,"",SISWA!E128)</f>
        <v/>
      </c>
      <c r="F128" s="157"/>
      <c r="G128" s="157"/>
      <c r="H128" s="157"/>
      <c r="I128" s="157"/>
      <c r="J128" s="157"/>
      <c r="K128" s="157" t="e">
        <f t="shared" si="4"/>
        <v>#DIV/0!</v>
      </c>
      <c r="L128" s="157"/>
      <c r="M128" s="157"/>
      <c r="N128" s="42" t="e">
        <f t="shared" si="5"/>
        <v>#DIV/0!</v>
      </c>
      <c r="O128" s="353" t="e">
        <f t="shared" si="6"/>
        <v>#DIV/0!</v>
      </c>
    </row>
    <row r="129" spans="1:15" x14ac:dyDescent="0.3">
      <c r="A129" s="2">
        <v>122</v>
      </c>
      <c r="B129" s="6" t="str">
        <f>IF(SISWA!B129=0,"",SISWA!B129)</f>
        <v/>
      </c>
      <c r="C129" s="6" t="str">
        <f>IF(SISWA!C129=0,"",SISWA!C129)</f>
        <v/>
      </c>
      <c r="D129" s="6" t="str">
        <f>IF(SISWA!D129=0,"",SISWA!D129)</f>
        <v/>
      </c>
      <c r="E129" s="195" t="str">
        <f>IF(SISWA!E129=0,"",SISWA!E129)</f>
        <v/>
      </c>
      <c r="F129" s="157"/>
      <c r="G129" s="157"/>
      <c r="H129" s="157"/>
      <c r="I129" s="157"/>
      <c r="J129" s="157"/>
      <c r="K129" s="157" t="e">
        <f t="shared" si="4"/>
        <v>#DIV/0!</v>
      </c>
      <c r="L129" s="157"/>
      <c r="M129" s="157"/>
      <c r="N129" s="42" t="e">
        <f t="shared" si="5"/>
        <v>#DIV/0!</v>
      </c>
      <c r="O129" s="353" t="e">
        <f t="shared" si="6"/>
        <v>#DIV/0!</v>
      </c>
    </row>
    <row r="130" spans="1:15" x14ac:dyDescent="0.3">
      <c r="A130" s="2">
        <v>123</v>
      </c>
      <c r="B130" s="6" t="str">
        <f>IF(SISWA!B130=0,"",SISWA!B130)</f>
        <v/>
      </c>
      <c r="C130" s="6" t="str">
        <f>IF(SISWA!C130=0,"",SISWA!C130)</f>
        <v/>
      </c>
      <c r="D130" s="6" t="str">
        <f>IF(SISWA!D130=0,"",SISWA!D130)</f>
        <v/>
      </c>
      <c r="E130" s="195" t="str">
        <f>IF(SISWA!E130=0,"",SISWA!E130)</f>
        <v/>
      </c>
      <c r="F130" s="157"/>
      <c r="G130" s="157"/>
      <c r="H130" s="157"/>
      <c r="I130" s="157"/>
      <c r="J130" s="157"/>
      <c r="K130" s="157" t="e">
        <f t="shared" si="4"/>
        <v>#DIV/0!</v>
      </c>
      <c r="L130" s="157"/>
      <c r="M130" s="157"/>
      <c r="N130" s="42" t="e">
        <f t="shared" si="5"/>
        <v>#DIV/0!</v>
      </c>
      <c r="O130" s="353" t="e">
        <f t="shared" si="6"/>
        <v>#DIV/0!</v>
      </c>
    </row>
    <row r="131" spans="1:15" x14ac:dyDescent="0.3">
      <c r="A131" s="2">
        <v>124</v>
      </c>
      <c r="B131" s="6" t="str">
        <f>IF(SISWA!B131=0,"",SISWA!B131)</f>
        <v/>
      </c>
      <c r="C131" s="6" t="str">
        <f>IF(SISWA!C131=0,"",SISWA!C131)</f>
        <v/>
      </c>
      <c r="D131" s="6" t="str">
        <f>IF(SISWA!D131=0,"",SISWA!D131)</f>
        <v/>
      </c>
      <c r="E131" s="195" t="str">
        <f>IF(SISWA!E131=0,"",SISWA!E131)</f>
        <v/>
      </c>
      <c r="F131" s="157"/>
      <c r="G131" s="157"/>
      <c r="H131" s="157"/>
      <c r="I131" s="157"/>
      <c r="J131" s="157"/>
      <c r="K131" s="157" t="e">
        <f t="shared" si="4"/>
        <v>#DIV/0!</v>
      </c>
      <c r="L131" s="157"/>
      <c r="M131" s="157"/>
      <c r="N131" s="42" t="e">
        <f t="shared" si="5"/>
        <v>#DIV/0!</v>
      </c>
      <c r="O131" s="353" t="e">
        <f t="shared" si="6"/>
        <v>#DIV/0!</v>
      </c>
    </row>
    <row r="132" spans="1:15" x14ac:dyDescent="0.3">
      <c r="A132" s="2">
        <v>125</v>
      </c>
      <c r="B132" s="6" t="str">
        <f>IF(SISWA!B132=0,"",SISWA!B132)</f>
        <v/>
      </c>
      <c r="C132" s="6" t="str">
        <f>IF(SISWA!C132=0,"",SISWA!C132)</f>
        <v/>
      </c>
      <c r="D132" s="6" t="str">
        <f>IF(SISWA!D132=0,"",SISWA!D132)</f>
        <v/>
      </c>
      <c r="E132" s="195" t="str">
        <f>IF(SISWA!E132=0,"",SISWA!E132)</f>
        <v/>
      </c>
      <c r="F132" s="157"/>
      <c r="G132" s="157"/>
      <c r="H132" s="157"/>
      <c r="I132" s="157"/>
      <c r="J132" s="157"/>
      <c r="K132" s="157" t="e">
        <f t="shared" si="4"/>
        <v>#DIV/0!</v>
      </c>
      <c r="L132" s="157"/>
      <c r="M132" s="157"/>
      <c r="N132" s="42" t="e">
        <f t="shared" si="5"/>
        <v>#DIV/0!</v>
      </c>
      <c r="O132" s="353" t="e">
        <f t="shared" si="6"/>
        <v>#DIV/0!</v>
      </c>
    </row>
    <row r="133" spans="1:15" x14ac:dyDescent="0.3">
      <c r="A133" s="2">
        <v>126</v>
      </c>
      <c r="B133" s="6" t="str">
        <f>IF(SISWA!B133=0,"",SISWA!B133)</f>
        <v/>
      </c>
      <c r="C133" s="6" t="str">
        <f>IF(SISWA!C133=0,"",SISWA!C133)</f>
        <v/>
      </c>
      <c r="D133" s="6" t="str">
        <f>IF(SISWA!D133=0,"",SISWA!D133)</f>
        <v/>
      </c>
      <c r="E133" s="195" t="str">
        <f>IF(SISWA!E133=0,"",SISWA!E133)</f>
        <v/>
      </c>
      <c r="F133" s="157"/>
      <c r="G133" s="157"/>
      <c r="H133" s="157"/>
      <c r="I133" s="157"/>
      <c r="J133" s="157"/>
      <c r="K133" s="157" t="e">
        <f t="shared" si="4"/>
        <v>#DIV/0!</v>
      </c>
      <c r="L133" s="157"/>
      <c r="M133" s="157"/>
      <c r="N133" s="42" t="e">
        <f t="shared" si="5"/>
        <v>#DIV/0!</v>
      </c>
      <c r="O133" s="353" t="e">
        <f t="shared" si="6"/>
        <v>#DIV/0!</v>
      </c>
    </row>
    <row r="134" spans="1:15" x14ac:dyDescent="0.3">
      <c r="A134" s="2">
        <v>127</v>
      </c>
      <c r="B134" s="6" t="str">
        <f>IF(SISWA!B134=0,"",SISWA!B134)</f>
        <v/>
      </c>
      <c r="C134" s="6" t="str">
        <f>IF(SISWA!C134=0,"",SISWA!C134)</f>
        <v/>
      </c>
      <c r="D134" s="6" t="str">
        <f>IF(SISWA!D134=0,"",SISWA!D134)</f>
        <v/>
      </c>
      <c r="E134" s="195" t="str">
        <f>IF(SISWA!E134=0,"",SISWA!E134)</f>
        <v/>
      </c>
      <c r="F134" s="157"/>
      <c r="G134" s="157"/>
      <c r="H134" s="157"/>
      <c r="I134" s="157"/>
      <c r="J134" s="157"/>
      <c r="K134" s="157" t="e">
        <f t="shared" si="4"/>
        <v>#DIV/0!</v>
      </c>
      <c r="L134" s="157"/>
      <c r="M134" s="157"/>
      <c r="N134" s="42" t="e">
        <f t="shared" si="5"/>
        <v>#DIV/0!</v>
      </c>
      <c r="O134" s="353" t="e">
        <f t="shared" si="6"/>
        <v>#DIV/0!</v>
      </c>
    </row>
    <row r="135" spans="1:15" x14ac:dyDescent="0.3">
      <c r="A135" s="2">
        <v>128</v>
      </c>
      <c r="B135" s="6" t="str">
        <f>IF(SISWA!B135=0,"",SISWA!B135)</f>
        <v/>
      </c>
      <c r="C135" s="6" t="str">
        <f>IF(SISWA!C135=0,"",SISWA!C135)</f>
        <v/>
      </c>
      <c r="D135" s="6" t="str">
        <f>IF(SISWA!D135=0,"",SISWA!D135)</f>
        <v/>
      </c>
      <c r="E135" s="195" t="str">
        <f>IF(SISWA!E135=0,"",SISWA!E135)</f>
        <v/>
      </c>
      <c r="F135" s="157"/>
      <c r="G135" s="157"/>
      <c r="H135" s="157"/>
      <c r="I135" s="157"/>
      <c r="J135" s="157"/>
      <c r="K135" s="157" t="e">
        <f t="shared" si="4"/>
        <v>#DIV/0!</v>
      </c>
      <c r="L135" s="157"/>
      <c r="M135" s="157"/>
      <c r="N135" s="42" t="e">
        <f t="shared" si="5"/>
        <v>#DIV/0!</v>
      </c>
      <c r="O135" s="353" t="e">
        <f t="shared" si="6"/>
        <v>#DIV/0!</v>
      </c>
    </row>
    <row r="136" spans="1:15" x14ac:dyDescent="0.3">
      <c r="A136" s="2">
        <v>129</v>
      </c>
      <c r="B136" s="6" t="str">
        <f>IF(SISWA!B136=0,"",SISWA!B136)</f>
        <v/>
      </c>
      <c r="C136" s="6" t="str">
        <f>IF(SISWA!C136=0,"",SISWA!C136)</f>
        <v/>
      </c>
      <c r="D136" s="6" t="str">
        <f>IF(SISWA!D136=0,"",SISWA!D136)</f>
        <v/>
      </c>
      <c r="E136" s="195" t="str">
        <f>IF(SISWA!E136=0,"",SISWA!E136)</f>
        <v/>
      </c>
      <c r="F136" s="157"/>
      <c r="G136" s="157"/>
      <c r="H136" s="157"/>
      <c r="I136" s="157"/>
      <c r="J136" s="157"/>
      <c r="K136" s="157" t="e">
        <f t="shared" si="4"/>
        <v>#DIV/0!</v>
      </c>
      <c r="L136" s="157"/>
      <c r="M136" s="157"/>
      <c r="N136" s="42" t="e">
        <f t="shared" si="5"/>
        <v>#DIV/0!</v>
      </c>
      <c r="O136" s="353" t="e">
        <f t="shared" si="6"/>
        <v>#DIV/0!</v>
      </c>
    </row>
    <row r="137" spans="1:15" x14ac:dyDescent="0.3">
      <c r="A137" s="2">
        <v>130</v>
      </c>
      <c r="B137" s="6" t="str">
        <f>IF(SISWA!B137=0,"",SISWA!B137)</f>
        <v/>
      </c>
      <c r="C137" s="6" t="str">
        <f>IF(SISWA!C137=0,"",SISWA!C137)</f>
        <v/>
      </c>
      <c r="D137" s="6" t="str">
        <f>IF(SISWA!D137=0,"",SISWA!D137)</f>
        <v/>
      </c>
      <c r="E137" s="195" t="str">
        <f>IF(SISWA!E137=0,"",SISWA!E137)</f>
        <v/>
      </c>
      <c r="F137" s="157"/>
      <c r="G137" s="157"/>
      <c r="H137" s="157"/>
      <c r="I137" s="157"/>
      <c r="J137" s="157"/>
      <c r="K137" s="157" t="e">
        <f t="shared" ref="K137:K200" si="7">AVERAGE(F137:J137)</f>
        <v>#DIV/0!</v>
      </c>
      <c r="L137" s="157"/>
      <c r="M137" s="157"/>
      <c r="N137" s="42" t="e">
        <f t="shared" ref="N137:N200" si="8">AVERAGE(L137:M137)</f>
        <v>#DIV/0!</v>
      </c>
      <c r="O137" s="353" t="e">
        <f t="shared" ref="O137:O200" si="9">AVERAGE(L137:M137)</f>
        <v>#DIV/0!</v>
      </c>
    </row>
    <row r="138" spans="1:15" x14ac:dyDescent="0.3">
      <c r="A138" s="2">
        <v>131</v>
      </c>
      <c r="B138" s="6" t="str">
        <f>IF(SISWA!B138=0,"",SISWA!B138)</f>
        <v/>
      </c>
      <c r="C138" s="6" t="str">
        <f>IF(SISWA!C138=0,"",SISWA!C138)</f>
        <v/>
      </c>
      <c r="D138" s="6" t="str">
        <f>IF(SISWA!D138=0,"",SISWA!D138)</f>
        <v/>
      </c>
      <c r="E138" s="195" t="str">
        <f>IF(SISWA!E138=0,"",SISWA!E138)</f>
        <v/>
      </c>
      <c r="F138" s="157"/>
      <c r="G138" s="157"/>
      <c r="H138" s="157"/>
      <c r="I138" s="157"/>
      <c r="J138" s="157"/>
      <c r="K138" s="157" t="e">
        <f t="shared" si="7"/>
        <v>#DIV/0!</v>
      </c>
      <c r="L138" s="157"/>
      <c r="M138" s="157"/>
      <c r="N138" s="42" t="e">
        <f t="shared" si="8"/>
        <v>#DIV/0!</v>
      </c>
      <c r="O138" s="353" t="e">
        <f t="shared" si="9"/>
        <v>#DIV/0!</v>
      </c>
    </row>
    <row r="139" spans="1:15" x14ac:dyDescent="0.3">
      <c r="A139" s="2">
        <v>132</v>
      </c>
      <c r="B139" s="6" t="str">
        <f>IF(SISWA!B139=0,"",SISWA!B139)</f>
        <v/>
      </c>
      <c r="C139" s="6" t="str">
        <f>IF(SISWA!C139=0,"",SISWA!C139)</f>
        <v/>
      </c>
      <c r="D139" s="6" t="str">
        <f>IF(SISWA!D139=0,"",SISWA!D139)</f>
        <v/>
      </c>
      <c r="E139" s="195" t="str">
        <f>IF(SISWA!E139=0,"",SISWA!E139)</f>
        <v/>
      </c>
      <c r="F139" s="157"/>
      <c r="G139" s="157"/>
      <c r="H139" s="157"/>
      <c r="I139" s="157"/>
      <c r="J139" s="157"/>
      <c r="K139" s="157" t="e">
        <f t="shared" si="7"/>
        <v>#DIV/0!</v>
      </c>
      <c r="L139" s="157"/>
      <c r="M139" s="157"/>
      <c r="N139" s="42" t="e">
        <f t="shared" si="8"/>
        <v>#DIV/0!</v>
      </c>
      <c r="O139" s="353" t="e">
        <f t="shared" si="9"/>
        <v>#DIV/0!</v>
      </c>
    </row>
    <row r="140" spans="1:15" x14ac:dyDescent="0.3">
      <c r="A140" s="2">
        <v>133</v>
      </c>
      <c r="B140" s="6" t="str">
        <f>IF(SISWA!B140=0,"",SISWA!B140)</f>
        <v/>
      </c>
      <c r="C140" s="6" t="str">
        <f>IF(SISWA!C140=0,"",SISWA!C140)</f>
        <v/>
      </c>
      <c r="D140" s="6" t="str">
        <f>IF(SISWA!D140=0,"",SISWA!D140)</f>
        <v/>
      </c>
      <c r="E140" s="195" t="str">
        <f>IF(SISWA!E140=0,"",SISWA!E140)</f>
        <v/>
      </c>
      <c r="F140" s="157"/>
      <c r="G140" s="157"/>
      <c r="H140" s="157"/>
      <c r="I140" s="157"/>
      <c r="J140" s="157"/>
      <c r="K140" s="157" t="e">
        <f t="shared" si="7"/>
        <v>#DIV/0!</v>
      </c>
      <c r="L140" s="157"/>
      <c r="M140" s="157"/>
      <c r="N140" s="42" t="e">
        <f t="shared" si="8"/>
        <v>#DIV/0!</v>
      </c>
      <c r="O140" s="353" t="e">
        <f t="shared" si="9"/>
        <v>#DIV/0!</v>
      </c>
    </row>
    <row r="141" spans="1:15" x14ac:dyDescent="0.3">
      <c r="A141" s="2">
        <v>134</v>
      </c>
      <c r="B141" s="6" t="str">
        <f>IF(SISWA!B141=0,"",SISWA!B141)</f>
        <v/>
      </c>
      <c r="C141" s="6" t="str">
        <f>IF(SISWA!C141=0,"",SISWA!C141)</f>
        <v/>
      </c>
      <c r="D141" s="6" t="str">
        <f>IF(SISWA!D141=0,"",SISWA!D141)</f>
        <v/>
      </c>
      <c r="E141" s="195" t="str">
        <f>IF(SISWA!E141=0,"",SISWA!E141)</f>
        <v/>
      </c>
      <c r="F141" s="157"/>
      <c r="G141" s="157"/>
      <c r="H141" s="157"/>
      <c r="I141" s="157"/>
      <c r="J141" s="157"/>
      <c r="K141" s="157" t="e">
        <f t="shared" si="7"/>
        <v>#DIV/0!</v>
      </c>
      <c r="L141" s="157"/>
      <c r="M141" s="157"/>
      <c r="N141" s="42" t="e">
        <f t="shared" si="8"/>
        <v>#DIV/0!</v>
      </c>
      <c r="O141" s="353" t="e">
        <f t="shared" si="9"/>
        <v>#DIV/0!</v>
      </c>
    </row>
    <row r="142" spans="1:15" x14ac:dyDescent="0.3">
      <c r="A142" s="2">
        <v>135</v>
      </c>
      <c r="B142" s="6" t="str">
        <f>IF(SISWA!B142=0,"",SISWA!B142)</f>
        <v/>
      </c>
      <c r="C142" s="6" t="str">
        <f>IF(SISWA!C142=0,"",SISWA!C142)</f>
        <v/>
      </c>
      <c r="D142" s="6" t="str">
        <f>IF(SISWA!D142=0,"",SISWA!D142)</f>
        <v/>
      </c>
      <c r="E142" s="195" t="str">
        <f>IF(SISWA!E142=0,"",SISWA!E142)</f>
        <v/>
      </c>
      <c r="F142" s="157"/>
      <c r="G142" s="157"/>
      <c r="H142" s="157"/>
      <c r="I142" s="157"/>
      <c r="J142" s="157"/>
      <c r="K142" s="157" t="e">
        <f t="shared" si="7"/>
        <v>#DIV/0!</v>
      </c>
      <c r="L142" s="157"/>
      <c r="M142" s="157"/>
      <c r="N142" s="42" t="e">
        <f t="shared" si="8"/>
        <v>#DIV/0!</v>
      </c>
      <c r="O142" s="353" t="e">
        <f t="shared" si="9"/>
        <v>#DIV/0!</v>
      </c>
    </row>
    <row r="143" spans="1:15" x14ac:dyDescent="0.3">
      <c r="A143" s="2">
        <v>136</v>
      </c>
      <c r="B143" s="6" t="str">
        <f>IF(SISWA!B143=0,"",SISWA!B143)</f>
        <v/>
      </c>
      <c r="C143" s="6" t="str">
        <f>IF(SISWA!C143=0,"",SISWA!C143)</f>
        <v/>
      </c>
      <c r="D143" s="6" t="str">
        <f>IF(SISWA!D143=0,"",SISWA!D143)</f>
        <v/>
      </c>
      <c r="E143" s="195" t="str">
        <f>IF(SISWA!E143=0,"",SISWA!E143)</f>
        <v/>
      </c>
      <c r="F143" s="157"/>
      <c r="G143" s="157"/>
      <c r="H143" s="157"/>
      <c r="I143" s="157"/>
      <c r="J143" s="157"/>
      <c r="K143" s="157" t="e">
        <f t="shared" si="7"/>
        <v>#DIV/0!</v>
      </c>
      <c r="L143" s="157"/>
      <c r="M143" s="157"/>
      <c r="N143" s="42" t="e">
        <f t="shared" si="8"/>
        <v>#DIV/0!</v>
      </c>
      <c r="O143" s="353" t="e">
        <f t="shared" si="9"/>
        <v>#DIV/0!</v>
      </c>
    </row>
    <row r="144" spans="1:15" x14ac:dyDescent="0.3">
      <c r="A144" s="2">
        <v>137</v>
      </c>
      <c r="B144" s="6" t="str">
        <f>IF(SISWA!B144=0,"",SISWA!B144)</f>
        <v/>
      </c>
      <c r="C144" s="6" t="str">
        <f>IF(SISWA!C144=0,"",SISWA!C144)</f>
        <v/>
      </c>
      <c r="D144" s="6" t="str">
        <f>IF(SISWA!D144=0,"",SISWA!D144)</f>
        <v/>
      </c>
      <c r="E144" s="195" t="str">
        <f>IF(SISWA!E144=0,"",SISWA!E144)</f>
        <v/>
      </c>
      <c r="F144" s="157"/>
      <c r="G144" s="157"/>
      <c r="H144" s="157"/>
      <c r="I144" s="157"/>
      <c r="J144" s="157"/>
      <c r="K144" s="157" t="e">
        <f t="shared" si="7"/>
        <v>#DIV/0!</v>
      </c>
      <c r="L144" s="157"/>
      <c r="M144" s="157"/>
      <c r="N144" s="42" t="e">
        <f t="shared" si="8"/>
        <v>#DIV/0!</v>
      </c>
      <c r="O144" s="353" t="e">
        <f t="shared" si="9"/>
        <v>#DIV/0!</v>
      </c>
    </row>
    <row r="145" spans="1:15" x14ac:dyDescent="0.3">
      <c r="A145" s="2">
        <v>138</v>
      </c>
      <c r="B145" s="6" t="str">
        <f>IF(SISWA!B145=0,"",SISWA!B145)</f>
        <v/>
      </c>
      <c r="C145" s="6" t="str">
        <f>IF(SISWA!C145=0,"",SISWA!C145)</f>
        <v/>
      </c>
      <c r="D145" s="6" t="str">
        <f>IF(SISWA!D145=0,"",SISWA!D145)</f>
        <v/>
      </c>
      <c r="E145" s="195" t="str">
        <f>IF(SISWA!E145=0,"",SISWA!E145)</f>
        <v/>
      </c>
      <c r="F145" s="157"/>
      <c r="G145" s="157"/>
      <c r="H145" s="157"/>
      <c r="I145" s="157"/>
      <c r="J145" s="157"/>
      <c r="K145" s="157" t="e">
        <f t="shared" si="7"/>
        <v>#DIV/0!</v>
      </c>
      <c r="L145" s="157"/>
      <c r="M145" s="157"/>
      <c r="N145" s="42" t="e">
        <f t="shared" si="8"/>
        <v>#DIV/0!</v>
      </c>
      <c r="O145" s="353" t="e">
        <f t="shared" si="9"/>
        <v>#DIV/0!</v>
      </c>
    </row>
    <row r="146" spans="1:15" x14ac:dyDescent="0.3">
      <c r="A146" s="2">
        <v>139</v>
      </c>
      <c r="B146" s="6" t="str">
        <f>IF(SISWA!B146=0,"",SISWA!B146)</f>
        <v/>
      </c>
      <c r="C146" s="6" t="str">
        <f>IF(SISWA!C146=0,"",SISWA!C146)</f>
        <v/>
      </c>
      <c r="D146" s="6" t="str">
        <f>IF(SISWA!D146=0,"",SISWA!D146)</f>
        <v/>
      </c>
      <c r="E146" s="195" t="str">
        <f>IF(SISWA!E146=0,"",SISWA!E146)</f>
        <v/>
      </c>
      <c r="F146" s="157"/>
      <c r="G146" s="157"/>
      <c r="H146" s="157"/>
      <c r="I146" s="157"/>
      <c r="J146" s="157"/>
      <c r="K146" s="157" t="e">
        <f t="shared" si="7"/>
        <v>#DIV/0!</v>
      </c>
      <c r="L146" s="157"/>
      <c r="M146" s="157"/>
      <c r="N146" s="42" t="e">
        <f t="shared" si="8"/>
        <v>#DIV/0!</v>
      </c>
      <c r="O146" s="353" t="e">
        <f t="shared" si="9"/>
        <v>#DIV/0!</v>
      </c>
    </row>
    <row r="147" spans="1:15" x14ac:dyDescent="0.3">
      <c r="A147" s="2">
        <v>140</v>
      </c>
      <c r="B147" s="6" t="str">
        <f>IF(SISWA!B147=0,"",SISWA!B147)</f>
        <v/>
      </c>
      <c r="C147" s="6" t="str">
        <f>IF(SISWA!C147=0,"",SISWA!C147)</f>
        <v/>
      </c>
      <c r="D147" s="6" t="str">
        <f>IF(SISWA!D147=0,"",SISWA!D147)</f>
        <v/>
      </c>
      <c r="E147" s="195" t="str">
        <f>IF(SISWA!E147=0,"",SISWA!E147)</f>
        <v/>
      </c>
      <c r="F147" s="157"/>
      <c r="G147" s="157"/>
      <c r="H147" s="157"/>
      <c r="I147" s="157"/>
      <c r="J147" s="157"/>
      <c r="K147" s="157" t="e">
        <f t="shared" si="7"/>
        <v>#DIV/0!</v>
      </c>
      <c r="L147" s="157"/>
      <c r="M147" s="157"/>
      <c r="N147" s="42" t="e">
        <f t="shared" si="8"/>
        <v>#DIV/0!</v>
      </c>
      <c r="O147" s="353" t="e">
        <f t="shared" si="9"/>
        <v>#DIV/0!</v>
      </c>
    </row>
    <row r="148" spans="1:15" x14ac:dyDescent="0.3">
      <c r="A148" s="2">
        <v>141</v>
      </c>
      <c r="B148" s="6" t="str">
        <f>IF(SISWA!B148=0,"",SISWA!B148)</f>
        <v/>
      </c>
      <c r="C148" s="6" t="str">
        <f>IF(SISWA!C148=0,"",SISWA!C148)</f>
        <v/>
      </c>
      <c r="D148" s="6" t="str">
        <f>IF(SISWA!D148=0,"",SISWA!D148)</f>
        <v/>
      </c>
      <c r="E148" s="195" t="str">
        <f>IF(SISWA!E148=0,"",SISWA!E148)</f>
        <v/>
      </c>
      <c r="F148" s="157"/>
      <c r="G148" s="157"/>
      <c r="H148" s="157"/>
      <c r="I148" s="157"/>
      <c r="J148" s="157"/>
      <c r="K148" s="157" t="e">
        <f t="shared" si="7"/>
        <v>#DIV/0!</v>
      </c>
      <c r="L148" s="157"/>
      <c r="M148" s="157"/>
      <c r="N148" s="42" t="e">
        <f t="shared" si="8"/>
        <v>#DIV/0!</v>
      </c>
      <c r="O148" s="353" t="e">
        <f t="shared" si="9"/>
        <v>#DIV/0!</v>
      </c>
    </row>
    <row r="149" spans="1:15" x14ac:dyDescent="0.3">
      <c r="A149" s="2">
        <v>142</v>
      </c>
      <c r="B149" s="6" t="str">
        <f>IF(SISWA!B149=0,"",SISWA!B149)</f>
        <v/>
      </c>
      <c r="C149" s="6" t="str">
        <f>IF(SISWA!C149=0,"",SISWA!C149)</f>
        <v/>
      </c>
      <c r="D149" s="6" t="str">
        <f>IF(SISWA!D149=0,"",SISWA!D149)</f>
        <v/>
      </c>
      <c r="E149" s="195" t="str">
        <f>IF(SISWA!E149=0,"",SISWA!E149)</f>
        <v/>
      </c>
      <c r="F149" s="157"/>
      <c r="G149" s="157"/>
      <c r="H149" s="157"/>
      <c r="I149" s="157"/>
      <c r="J149" s="157"/>
      <c r="K149" s="157" t="e">
        <f t="shared" si="7"/>
        <v>#DIV/0!</v>
      </c>
      <c r="L149" s="157"/>
      <c r="M149" s="157"/>
      <c r="N149" s="42" t="e">
        <f t="shared" si="8"/>
        <v>#DIV/0!</v>
      </c>
      <c r="O149" s="353" t="e">
        <f t="shared" si="9"/>
        <v>#DIV/0!</v>
      </c>
    </row>
    <row r="150" spans="1:15" x14ac:dyDescent="0.3">
      <c r="A150" s="2">
        <v>143</v>
      </c>
      <c r="B150" s="6" t="str">
        <f>IF(SISWA!B150=0,"",SISWA!B150)</f>
        <v/>
      </c>
      <c r="C150" s="6" t="str">
        <f>IF(SISWA!C150=0,"",SISWA!C150)</f>
        <v/>
      </c>
      <c r="D150" s="6" t="str">
        <f>IF(SISWA!D150=0,"",SISWA!D150)</f>
        <v/>
      </c>
      <c r="E150" s="195" t="str">
        <f>IF(SISWA!E150=0,"",SISWA!E150)</f>
        <v/>
      </c>
      <c r="F150" s="157"/>
      <c r="G150" s="157"/>
      <c r="H150" s="157"/>
      <c r="I150" s="157"/>
      <c r="J150" s="157"/>
      <c r="K150" s="157" t="e">
        <f t="shared" si="7"/>
        <v>#DIV/0!</v>
      </c>
      <c r="L150" s="157"/>
      <c r="M150" s="157"/>
      <c r="N150" s="42" t="e">
        <f t="shared" si="8"/>
        <v>#DIV/0!</v>
      </c>
      <c r="O150" s="353" t="e">
        <f t="shared" si="9"/>
        <v>#DIV/0!</v>
      </c>
    </row>
    <row r="151" spans="1:15" x14ac:dyDescent="0.3">
      <c r="A151" s="2">
        <v>144</v>
      </c>
      <c r="B151" s="6" t="str">
        <f>IF(SISWA!B151=0,"",SISWA!B151)</f>
        <v/>
      </c>
      <c r="C151" s="6" t="str">
        <f>IF(SISWA!C151=0,"",SISWA!C151)</f>
        <v/>
      </c>
      <c r="D151" s="6" t="str">
        <f>IF(SISWA!D151=0,"",SISWA!D151)</f>
        <v/>
      </c>
      <c r="E151" s="195" t="str">
        <f>IF(SISWA!E151=0,"",SISWA!E151)</f>
        <v/>
      </c>
      <c r="F151" s="157"/>
      <c r="G151" s="157"/>
      <c r="H151" s="157"/>
      <c r="I151" s="157"/>
      <c r="J151" s="157"/>
      <c r="K151" s="157" t="e">
        <f t="shared" si="7"/>
        <v>#DIV/0!</v>
      </c>
      <c r="L151" s="157"/>
      <c r="M151" s="157"/>
      <c r="N151" s="42" t="e">
        <f t="shared" si="8"/>
        <v>#DIV/0!</v>
      </c>
      <c r="O151" s="353" t="e">
        <f t="shared" si="9"/>
        <v>#DIV/0!</v>
      </c>
    </row>
    <row r="152" spans="1:15" x14ac:dyDescent="0.3">
      <c r="A152" s="2">
        <v>145</v>
      </c>
      <c r="B152" s="6" t="str">
        <f>IF(SISWA!B152=0,"",SISWA!B152)</f>
        <v/>
      </c>
      <c r="C152" s="6" t="str">
        <f>IF(SISWA!C152=0,"",SISWA!C152)</f>
        <v/>
      </c>
      <c r="D152" s="6" t="str">
        <f>IF(SISWA!D152=0,"",SISWA!D152)</f>
        <v/>
      </c>
      <c r="E152" s="195" t="str">
        <f>IF(SISWA!E152=0,"",SISWA!E152)</f>
        <v/>
      </c>
      <c r="F152" s="157"/>
      <c r="G152" s="157"/>
      <c r="H152" s="157"/>
      <c r="I152" s="157"/>
      <c r="J152" s="157"/>
      <c r="K152" s="157" t="e">
        <f t="shared" si="7"/>
        <v>#DIV/0!</v>
      </c>
      <c r="L152" s="157"/>
      <c r="M152" s="157"/>
      <c r="N152" s="42" t="e">
        <f t="shared" si="8"/>
        <v>#DIV/0!</v>
      </c>
      <c r="O152" s="353" t="e">
        <f t="shared" si="9"/>
        <v>#DIV/0!</v>
      </c>
    </row>
    <row r="153" spans="1:15" x14ac:dyDescent="0.3">
      <c r="A153" s="2">
        <v>146</v>
      </c>
      <c r="B153" s="6" t="str">
        <f>IF(SISWA!B153=0,"",SISWA!B153)</f>
        <v/>
      </c>
      <c r="C153" s="6" t="str">
        <f>IF(SISWA!C153=0,"",SISWA!C153)</f>
        <v/>
      </c>
      <c r="D153" s="6" t="str">
        <f>IF(SISWA!D153=0,"",SISWA!D153)</f>
        <v/>
      </c>
      <c r="E153" s="195" t="str">
        <f>IF(SISWA!E153=0,"",SISWA!E153)</f>
        <v/>
      </c>
      <c r="F153" s="157"/>
      <c r="G153" s="157"/>
      <c r="H153" s="157"/>
      <c r="I153" s="157"/>
      <c r="J153" s="157"/>
      <c r="K153" s="157" t="e">
        <f t="shared" si="7"/>
        <v>#DIV/0!</v>
      </c>
      <c r="L153" s="157"/>
      <c r="M153" s="157"/>
      <c r="N153" s="42" t="e">
        <f t="shared" si="8"/>
        <v>#DIV/0!</v>
      </c>
      <c r="O153" s="353" t="e">
        <f t="shared" si="9"/>
        <v>#DIV/0!</v>
      </c>
    </row>
    <row r="154" spans="1:15" x14ac:dyDescent="0.3">
      <c r="A154" s="2">
        <v>147</v>
      </c>
      <c r="B154" s="6" t="str">
        <f>IF(SISWA!B154=0,"",SISWA!B154)</f>
        <v/>
      </c>
      <c r="C154" s="6" t="str">
        <f>IF(SISWA!C154=0,"",SISWA!C154)</f>
        <v/>
      </c>
      <c r="D154" s="6" t="str">
        <f>IF(SISWA!D154=0,"",SISWA!D154)</f>
        <v/>
      </c>
      <c r="E154" s="195" t="str">
        <f>IF(SISWA!E154=0,"",SISWA!E154)</f>
        <v/>
      </c>
      <c r="F154" s="157"/>
      <c r="G154" s="157"/>
      <c r="H154" s="157"/>
      <c r="I154" s="157"/>
      <c r="J154" s="157"/>
      <c r="K154" s="157" t="e">
        <f t="shared" si="7"/>
        <v>#DIV/0!</v>
      </c>
      <c r="L154" s="157"/>
      <c r="M154" s="157"/>
      <c r="N154" s="42" t="e">
        <f t="shared" si="8"/>
        <v>#DIV/0!</v>
      </c>
      <c r="O154" s="353" t="e">
        <f t="shared" si="9"/>
        <v>#DIV/0!</v>
      </c>
    </row>
    <row r="155" spans="1:15" x14ac:dyDescent="0.3">
      <c r="A155" s="2">
        <v>148</v>
      </c>
      <c r="B155" s="6" t="str">
        <f>IF(SISWA!B155=0,"",SISWA!B155)</f>
        <v/>
      </c>
      <c r="C155" s="6" t="str">
        <f>IF(SISWA!C155=0,"",SISWA!C155)</f>
        <v/>
      </c>
      <c r="D155" s="6" t="str">
        <f>IF(SISWA!D155=0,"",SISWA!D155)</f>
        <v/>
      </c>
      <c r="E155" s="195" t="str">
        <f>IF(SISWA!E155=0,"",SISWA!E155)</f>
        <v/>
      </c>
      <c r="F155" s="157"/>
      <c r="G155" s="157"/>
      <c r="H155" s="157"/>
      <c r="I155" s="157"/>
      <c r="J155" s="157"/>
      <c r="K155" s="157" t="e">
        <f t="shared" si="7"/>
        <v>#DIV/0!</v>
      </c>
      <c r="L155" s="157"/>
      <c r="M155" s="157"/>
      <c r="N155" s="42" t="e">
        <f t="shared" si="8"/>
        <v>#DIV/0!</v>
      </c>
      <c r="O155" s="353" t="e">
        <f t="shared" si="9"/>
        <v>#DIV/0!</v>
      </c>
    </row>
    <row r="156" spans="1:15" x14ac:dyDescent="0.3">
      <c r="A156" s="2">
        <v>149</v>
      </c>
      <c r="B156" s="6" t="str">
        <f>IF(SISWA!B156=0,"",SISWA!B156)</f>
        <v/>
      </c>
      <c r="C156" s="6" t="str">
        <f>IF(SISWA!C156=0,"",SISWA!C156)</f>
        <v/>
      </c>
      <c r="D156" s="6" t="str">
        <f>IF(SISWA!D156=0,"",SISWA!D156)</f>
        <v/>
      </c>
      <c r="E156" s="195" t="str">
        <f>IF(SISWA!E156=0,"",SISWA!E156)</f>
        <v/>
      </c>
      <c r="F156" s="157"/>
      <c r="G156" s="157"/>
      <c r="H156" s="157"/>
      <c r="I156" s="157"/>
      <c r="J156" s="157"/>
      <c r="K156" s="157" t="e">
        <f t="shared" si="7"/>
        <v>#DIV/0!</v>
      </c>
      <c r="L156" s="157"/>
      <c r="M156" s="157"/>
      <c r="N156" s="42" t="e">
        <f t="shared" si="8"/>
        <v>#DIV/0!</v>
      </c>
      <c r="O156" s="353" t="e">
        <f t="shared" si="9"/>
        <v>#DIV/0!</v>
      </c>
    </row>
    <row r="157" spans="1:15" x14ac:dyDescent="0.3">
      <c r="A157" s="2">
        <v>150</v>
      </c>
      <c r="B157" s="6" t="str">
        <f>IF(SISWA!B157=0,"",SISWA!B157)</f>
        <v/>
      </c>
      <c r="C157" s="6" t="str">
        <f>IF(SISWA!C157=0,"",SISWA!C157)</f>
        <v/>
      </c>
      <c r="D157" s="6" t="str">
        <f>IF(SISWA!D157=0,"",SISWA!D157)</f>
        <v/>
      </c>
      <c r="E157" s="195" t="str">
        <f>IF(SISWA!E157=0,"",SISWA!E157)</f>
        <v/>
      </c>
      <c r="F157" s="157"/>
      <c r="G157" s="157"/>
      <c r="H157" s="157"/>
      <c r="I157" s="157"/>
      <c r="J157" s="157"/>
      <c r="K157" s="157" t="e">
        <f t="shared" si="7"/>
        <v>#DIV/0!</v>
      </c>
      <c r="L157" s="157"/>
      <c r="M157" s="157"/>
      <c r="N157" s="42" t="e">
        <f t="shared" si="8"/>
        <v>#DIV/0!</v>
      </c>
      <c r="O157" s="353" t="e">
        <f t="shared" si="9"/>
        <v>#DIV/0!</v>
      </c>
    </row>
    <row r="158" spans="1:15" x14ac:dyDescent="0.3">
      <c r="A158" s="2">
        <v>151</v>
      </c>
      <c r="B158" s="6" t="str">
        <f>IF(SISWA!B158=0,"",SISWA!B158)</f>
        <v/>
      </c>
      <c r="C158" s="6" t="str">
        <f>IF(SISWA!C158=0,"",SISWA!C158)</f>
        <v/>
      </c>
      <c r="D158" s="6" t="str">
        <f>IF(SISWA!D158=0,"",SISWA!D158)</f>
        <v/>
      </c>
      <c r="E158" s="195" t="str">
        <f>IF(SISWA!E158=0,"",SISWA!E158)</f>
        <v/>
      </c>
      <c r="F158" s="157"/>
      <c r="G158" s="157"/>
      <c r="H158" s="157"/>
      <c r="I158" s="157"/>
      <c r="J158" s="157"/>
      <c r="K158" s="157" t="e">
        <f t="shared" si="7"/>
        <v>#DIV/0!</v>
      </c>
      <c r="L158" s="157"/>
      <c r="M158" s="157"/>
      <c r="N158" s="42" t="e">
        <f t="shared" si="8"/>
        <v>#DIV/0!</v>
      </c>
      <c r="O158" s="353" t="e">
        <f t="shared" si="9"/>
        <v>#DIV/0!</v>
      </c>
    </row>
    <row r="159" spans="1:15" x14ac:dyDescent="0.3">
      <c r="A159" s="2">
        <v>152</v>
      </c>
      <c r="B159" s="6" t="str">
        <f>IF(SISWA!B159=0,"",SISWA!B159)</f>
        <v/>
      </c>
      <c r="C159" s="6" t="str">
        <f>IF(SISWA!C159=0,"",SISWA!C159)</f>
        <v/>
      </c>
      <c r="D159" s="6" t="str">
        <f>IF(SISWA!D159=0,"",SISWA!D159)</f>
        <v/>
      </c>
      <c r="E159" s="195" t="str">
        <f>IF(SISWA!E159=0,"",SISWA!E159)</f>
        <v/>
      </c>
      <c r="F159" s="157"/>
      <c r="G159" s="157"/>
      <c r="H159" s="157"/>
      <c r="I159" s="157"/>
      <c r="J159" s="157"/>
      <c r="K159" s="157" t="e">
        <f t="shared" si="7"/>
        <v>#DIV/0!</v>
      </c>
      <c r="L159" s="157"/>
      <c r="M159" s="157"/>
      <c r="N159" s="42" t="e">
        <f t="shared" si="8"/>
        <v>#DIV/0!</v>
      </c>
      <c r="O159" s="353" t="e">
        <f t="shared" si="9"/>
        <v>#DIV/0!</v>
      </c>
    </row>
    <row r="160" spans="1:15" x14ac:dyDescent="0.3">
      <c r="A160" s="2">
        <v>153</v>
      </c>
      <c r="B160" s="6" t="str">
        <f>IF(SISWA!B160=0,"",SISWA!B160)</f>
        <v/>
      </c>
      <c r="C160" s="6" t="str">
        <f>IF(SISWA!C160=0,"",SISWA!C160)</f>
        <v/>
      </c>
      <c r="D160" s="6" t="str">
        <f>IF(SISWA!D160=0,"",SISWA!D160)</f>
        <v/>
      </c>
      <c r="E160" s="195" t="str">
        <f>IF(SISWA!E160=0,"",SISWA!E160)</f>
        <v/>
      </c>
      <c r="F160" s="157"/>
      <c r="G160" s="157"/>
      <c r="H160" s="157"/>
      <c r="I160" s="157"/>
      <c r="J160" s="157"/>
      <c r="K160" s="157" t="e">
        <f t="shared" si="7"/>
        <v>#DIV/0!</v>
      </c>
      <c r="L160" s="157"/>
      <c r="M160" s="157"/>
      <c r="N160" s="42" t="e">
        <f t="shared" si="8"/>
        <v>#DIV/0!</v>
      </c>
      <c r="O160" s="353" t="e">
        <f t="shared" si="9"/>
        <v>#DIV/0!</v>
      </c>
    </row>
    <row r="161" spans="1:15" x14ac:dyDescent="0.3">
      <c r="A161" s="2">
        <v>154</v>
      </c>
      <c r="B161" s="6" t="str">
        <f>IF(SISWA!B161=0,"",SISWA!B161)</f>
        <v/>
      </c>
      <c r="C161" s="6" t="str">
        <f>IF(SISWA!C161=0,"",SISWA!C161)</f>
        <v/>
      </c>
      <c r="D161" s="6" t="str">
        <f>IF(SISWA!D161=0,"",SISWA!D161)</f>
        <v/>
      </c>
      <c r="E161" s="195" t="str">
        <f>IF(SISWA!E161=0,"",SISWA!E161)</f>
        <v/>
      </c>
      <c r="F161" s="157"/>
      <c r="G161" s="157"/>
      <c r="H161" s="157"/>
      <c r="I161" s="157"/>
      <c r="J161" s="157"/>
      <c r="K161" s="157" t="e">
        <f t="shared" si="7"/>
        <v>#DIV/0!</v>
      </c>
      <c r="L161" s="157"/>
      <c r="M161" s="157"/>
      <c r="N161" s="42" t="e">
        <f t="shared" si="8"/>
        <v>#DIV/0!</v>
      </c>
      <c r="O161" s="353" t="e">
        <f t="shared" si="9"/>
        <v>#DIV/0!</v>
      </c>
    </row>
    <row r="162" spans="1:15" x14ac:dyDescent="0.3">
      <c r="A162" s="2">
        <v>155</v>
      </c>
      <c r="B162" s="6" t="str">
        <f>IF(SISWA!B162=0,"",SISWA!B162)</f>
        <v/>
      </c>
      <c r="C162" s="6" t="str">
        <f>IF(SISWA!C162=0,"",SISWA!C162)</f>
        <v/>
      </c>
      <c r="D162" s="6" t="str">
        <f>IF(SISWA!D162=0,"",SISWA!D162)</f>
        <v/>
      </c>
      <c r="E162" s="195" t="str">
        <f>IF(SISWA!E162=0,"",SISWA!E162)</f>
        <v/>
      </c>
      <c r="F162" s="157"/>
      <c r="G162" s="157"/>
      <c r="H162" s="157"/>
      <c r="I162" s="157"/>
      <c r="J162" s="157"/>
      <c r="K162" s="157" t="e">
        <f t="shared" si="7"/>
        <v>#DIV/0!</v>
      </c>
      <c r="L162" s="157"/>
      <c r="M162" s="157"/>
      <c r="N162" s="42" t="e">
        <f t="shared" si="8"/>
        <v>#DIV/0!</v>
      </c>
      <c r="O162" s="353" t="e">
        <f t="shared" si="9"/>
        <v>#DIV/0!</v>
      </c>
    </row>
    <row r="163" spans="1:15" x14ac:dyDescent="0.3">
      <c r="A163" s="2">
        <v>156</v>
      </c>
      <c r="B163" s="6" t="str">
        <f>IF(SISWA!B163=0,"",SISWA!B163)</f>
        <v/>
      </c>
      <c r="C163" s="6" t="str">
        <f>IF(SISWA!C163=0,"",SISWA!C163)</f>
        <v/>
      </c>
      <c r="D163" s="6" t="str">
        <f>IF(SISWA!D163=0,"",SISWA!D163)</f>
        <v/>
      </c>
      <c r="E163" s="195" t="str">
        <f>IF(SISWA!E163=0,"",SISWA!E163)</f>
        <v/>
      </c>
      <c r="F163" s="157"/>
      <c r="G163" s="157"/>
      <c r="H163" s="157"/>
      <c r="I163" s="157"/>
      <c r="J163" s="157"/>
      <c r="K163" s="157" t="e">
        <f t="shared" si="7"/>
        <v>#DIV/0!</v>
      </c>
      <c r="L163" s="157"/>
      <c r="M163" s="157"/>
      <c r="N163" s="42" t="e">
        <f t="shared" si="8"/>
        <v>#DIV/0!</v>
      </c>
      <c r="O163" s="353" t="e">
        <f t="shared" si="9"/>
        <v>#DIV/0!</v>
      </c>
    </row>
    <row r="164" spans="1:15" x14ac:dyDescent="0.3">
      <c r="A164" s="2">
        <v>157</v>
      </c>
      <c r="B164" s="6" t="str">
        <f>IF(SISWA!B164=0,"",SISWA!B164)</f>
        <v/>
      </c>
      <c r="C164" s="6" t="str">
        <f>IF(SISWA!C164=0,"",SISWA!C164)</f>
        <v/>
      </c>
      <c r="D164" s="6" t="str">
        <f>IF(SISWA!D164=0,"",SISWA!D164)</f>
        <v/>
      </c>
      <c r="E164" s="195" t="str">
        <f>IF(SISWA!E164=0,"",SISWA!E164)</f>
        <v/>
      </c>
      <c r="F164" s="157"/>
      <c r="G164" s="157"/>
      <c r="H164" s="157"/>
      <c r="I164" s="157"/>
      <c r="J164" s="157"/>
      <c r="K164" s="157" t="e">
        <f t="shared" si="7"/>
        <v>#DIV/0!</v>
      </c>
      <c r="L164" s="157"/>
      <c r="M164" s="157"/>
      <c r="N164" s="42" t="e">
        <f t="shared" si="8"/>
        <v>#DIV/0!</v>
      </c>
      <c r="O164" s="353" t="e">
        <f t="shared" si="9"/>
        <v>#DIV/0!</v>
      </c>
    </row>
    <row r="165" spans="1:15" x14ac:dyDescent="0.3">
      <c r="A165" s="2">
        <v>158</v>
      </c>
      <c r="B165" s="6" t="str">
        <f>IF(SISWA!B165=0,"",SISWA!B165)</f>
        <v/>
      </c>
      <c r="C165" s="6" t="str">
        <f>IF(SISWA!C165=0,"",SISWA!C165)</f>
        <v/>
      </c>
      <c r="D165" s="6" t="str">
        <f>IF(SISWA!D165=0,"",SISWA!D165)</f>
        <v/>
      </c>
      <c r="E165" s="195" t="str">
        <f>IF(SISWA!E165=0,"",SISWA!E165)</f>
        <v/>
      </c>
      <c r="F165" s="157"/>
      <c r="G165" s="157"/>
      <c r="H165" s="157"/>
      <c r="I165" s="157"/>
      <c r="J165" s="157"/>
      <c r="K165" s="157" t="e">
        <f t="shared" si="7"/>
        <v>#DIV/0!</v>
      </c>
      <c r="L165" s="157"/>
      <c r="M165" s="157"/>
      <c r="N165" s="42" t="e">
        <f t="shared" si="8"/>
        <v>#DIV/0!</v>
      </c>
      <c r="O165" s="353" t="e">
        <f t="shared" si="9"/>
        <v>#DIV/0!</v>
      </c>
    </row>
    <row r="166" spans="1:15" x14ac:dyDescent="0.3">
      <c r="A166" s="2">
        <v>159</v>
      </c>
      <c r="B166" s="6" t="str">
        <f>IF(SISWA!B166=0,"",SISWA!B166)</f>
        <v/>
      </c>
      <c r="C166" s="6" t="str">
        <f>IF(SISWA!C166=0,"",SISWA!C166)</f>
        <v/>
      </c>
      <c r="D166" s="6" t="str">
        <f>IF(SISWA!D166=0,"",SISWA!D166)</f>
        <v/>
      </c>
      <c r="E166" s="195" t="str">
        <f>IF(SISWA!E166=0,"",SISWA!E166)</f>
        <v/>
      </c>
      <c r="F166" s="157"/>
      <c r="G166" s="157"/>
      <c r="H166" s="157"/>
      <c r="I166" s="157"/>
      <c r="J166" s="157"/>
      <c r="K166" s="157" t="e">
        <f t="shared" si="7"/>
        <v>#DIV/0!</v>
      </c>
      <c r="L166" s="157"/>
      <c r="M166" s="157"/>
      <c r="N166" s="42" t="e">
        <f t="shared" si="8"/>
        <v>#DIV/0!</v>
      </c>
      <c r="O166" s="353" t="e">
        <f t="shared" si="9"/>
        <v>#DIV/0!</v>
      </c>
    </row>
    <row r="167" spans="1:15" x14ac:dyDescent="0.3">
      <c r="A167" s="2">
        <v>160</v>
      </c>
      <c r="B167" s="6" t="str">
        <f>IF(SISWA!B167=0,"",SISWA!B167)</f>
        <v/>
      </c>
      <c r="C167" s="6" t="str">
        <f>IF(SISWA!C167=0,"",SISWA!C167)</f>
        <v/>
      </c>
      <c r="D167" s="6" t="str">
        <f>IF(SISWA!D167=0,"",SISWA!D167)</f>
        <v/>
      </c>
      <c r="E167" s="195" t="str">
        <f>IF(SISWA!E167=0,"",SISWA!E167)</f>
        <v/>
      </c>
      <c r="F167" s="157"/>
      <c r="G167" s="157"/>
      <c r="H167" s="157"/>
      <c r="I167" s="157"/>
      <c r="J167" s="157"/>
      <c r="K167" s="157" t="e">
        <f t="shared" si="7"/>
        <v>#DIV/0!</v>
      </c>
      <c r="L167" s="157"/>
      <c r="M167" s="157"/>
      <c r="N167" s="42" t="e">
        <f t="shared" si="8"/>
        <v>#DIV/0!</v>
      </c>
      <c r="O167" s="353" t="e">
        <f t="shared" si="9"/>
        <v>#DIV/0!</v>
      </c>
    </row>
    <row r="168" spans="1:15" x14ac:dyDescent="0.3">
      <c r="A168" s="2">
        <v>161</v>
      </c>
      <c r="B168" s="6" t="str">
        <f>IF(SISWA!B168=0,"",SISWA!B168)</f>
        <v/>
      </c>
      <c r="C168" s="6" t="str">
        <f>IF(SISWA!C168=0,"",SISWA!C168)</f>
        <v/>
      </c>
      <c r="D168" s="6" t="str">
        <f>IF(SISWA!D168=0,"",SISWA!D168)</f>
        <v/>
      </c>
      <c r="E168" s="195" t="str">
        <f>IF(SISWA!E168=0,"",SISWA!E168)</f>
        <v/>
      </c>
      <c r="F168" s="157"/>
      <c r="G168" s="157"/>
      <c r="H168" s="157"/>
      <c r="I168" s="157"/>
      <c r="J168" s="157"/>
      <c r="K168" s="157" t="e">
        <f t="shared" si="7"/>
        <v>#DIV/0!</v>
      </c>
      <c r="L168" s="157"/>
      <c r="M168" s="157"/>
      <c r="N168" s="42" t="e">
        <f t="shared" si="8"/>
        <v>#DIV/0!</v>
      </c>
      <c r="O168" s="353" t="e">
        <f t="shared" si="9"/>
        <v>#DIV/0!</v>
      </c>
    </row>
    <row r="169" spans="1:15" x14ac:dyDescent="0.3">
      <c r="A169" s="2">
        <v>162</v>
      </c>
      <c r="B169" s="6" t="str">
        <f>IF(SISWA!B169=0,"",SISWA!B169)</f>
        <v/>
      </c>
      <c r="C169" s="6" t="str">
        <f>IF(SISWA!C169=0,"",SISWA!C169)</f>
        <v/>
      </c>
      <c r="D169" s="6" t="str">
        <f>IF(SISWA!D169=0,"",SISWA!D169)</f>
        <v/>
      </c>
      <c r="E169" s="195" t="str">
        <f>IF(SISWA!E169=0,"",SISWA!E169)</f>
        <v/>
      </c>
      <c r="F169" s="157"/>
      <c r="G169" s="157"/>
      <c r="H169" s="157"/>
      <c r="I169" s="157"/>
      <c r="J169" s="157"/>
      <c r="K169" s="157" t="e">
        <f t="shared" si="7"/>
        <v>#DIV/0!</v>
      </c>
      <c r="L169" s="157"/>
      <c r="M169" s="157"/>
      <c r="N169" s="42" t="e">
        <f t="shared" si="8"/>
        <v>#DIV/0!</v>
      </c>
      <c r="O169" s="353" t="e">
        <f t="shared" si="9"/>
        <v>#DIV/0!</v>
      </c>
    </row>
    <row r="170" spans="1:15" x14ac:dyDescent="0.3">
      <c r="A170" s="2">
        <v>163</v>
      </c>
      <c r="B170" s="6" t="str">
        <f>IF(SISWA!B170=0,"",SISWA!B170)</f>
        <v/>
      </c>
      <c r="C170" s="6" t="str">
        <f>IF(SISWA!C170=0,"",SISWA!C170)</f>
        <v/>
      </c>
      <c r="D170" s="6" t="str">
        <f>IF(SISWA!D170=0,"",SISWA!D170)</f>
        <v/>
      </c>
      <c r="E170" s="195" t="str">
        <f>IF(SISWA!E170=0,"",SISWA!E170)</f>
        <v/>
      </c>
      <c r="F170" s="157"/>
      <c r="G170" s="157"/>
      <c r="H170" s="157"/>
      <c r="I170" s="157"/>
      <c r="J170" s="157"/>
      <c r="K170" s="157" t="e">
        <f t="shared" si="7"/>
        <v>#DIV/0!</v>
      </c>
      <c r="L170" s="157"/>
      <c r="M170" s="157"/>
      <c r="N170" s="42" t="e">
        <f t="shared" si="8"/>
        <v>#DIV/0!</v>
      </c>
      <c r="O170" s="353" t="e">
        <f t="shared" si="9"/>
        <v>#DIV/0!</v>
      </c>
    </row>
    <row r="171" spans="1:15" x14ac:dyDescent="0.3">
      <c r="A171" s="2">
        <v>164</v>
      </c>
      <c r="B171" s="6" t="str">
        <f>IF(SISWA!B171=0,"",SISWA!B171)</f>
        <v/>
      </c>
      <c r="C171" s="6" t="str">
        <f>IF(SISWA!C171=0,"",SISWA!C171)</f>
        <v/>
      </c>
      <c r="D171" s="6" t="str">
        <f>IF(SISWA!D171=0,"",SISWA!D171)</f>
        <v/>
      </c>
      <c r="E171" s="195" t="str">
        <f>IF(SISWA!E171=0,"",SISWA!E171)</f>
        <v/>
      </c>
      <c r="F171" s="157"/>
      <c r="G171" s="157"/>
      <c r="H171" s="157"/>
      <c r="I171" s="157"/>
      <c r="J171" s="157"/>
      <c r="K171" s="157" t="e">
        <f t="shared" si="7"/>
        <v>#DIV/0!</v>
      </c>
      <c r="L171" s="157"/>
      <c r="M171" s="157"/>
      <c r="N171" s="42" t="e">
        <f t="shared" si="8"/>
        <v>#DIV/0!</v>
      </c>
      <c r="O171" s="353" t="e">
        <f t="shared" si="9"/>
        <v>#DIV/0!</v>
      </c>
    </row>
    <row r="172" spans="1:15" x14ac:dyDescent="0.3">
      <c r="A172" s="2">
        <v>165</v>
      </c>
      <c r="B172" s="6" t="str">
        <f>IF(SISWA!B172=0,"",SISWA!B172)</f>
        <v/>
      </c>
      <c r="C172" s="6" t="str">
        <f>IF(SISWA!C172=0,"",SISWA!C172)</f>
        <v/>
      </c>
      <c r="D172" s="6" t="str">
        <f>IF(SISWA!D172=0,"",SISWA!D172)</f>
        <v/>
      </c>
      <c r="E172" s="195" t="str">
        <f>IF(SISWA!E172=0,"",SISWA!E172)</f>
        <v/>
      </c>
      <c r="F172" s="157"/>
      <c r="G172" s="157"/>
      <c r="H172" s="157"/>
      <c r="I172" s="157"/>
      <c r="J172" s="157"/>
      <c r="K172" s="157" t="e">
        <f t="shared" si="7"/>
        <v>#DIV/0!</v>
      </c>
      <c r="L172" s="157"/>
      <c r="M172" s="157"/>
      <c r="N172" s="42" t="e">
        <f t="shared" si="8"/>
        <v>#DIV/0!</v>
      </c>
      <c r="O172" s="353" t="e">
        <f t="shared" si="9"/>
        <v>#DIV/0!</v>
      </c>
    </row>
    <row r="173" spans="1:15" x14ac:dyDescent="0.3">
      <c r="A173" s="2">
        <v>166</v>
      </c>
      <c r="B173" s="6" t="str">
        <f>IF(SISWA!B173=0,"",SISWA!B173)</f>
        <v/>
      </c>
      <c r="C173" s="6" t="str">
        <f>IF(SISWA!C173=0,"",SISWA!C173)</f>
        <v/>
      </c>
      <c r="D173" s="6" t="str">
        <f>IF(SISWA!D173=0,"",SISWA!D173)</f>
        <v/>
      </c>
      <c r="E173" s="195" t="str">
        <f>IF(SISWA!E173=0,"",SISWA!E173)</f>
        <v/>
      </c>
      <c r="F173" s="157"/>
      <c r="G173" s="157"/>
      <c r="H173" s="157"/>
      <c r="I173" s="157"/>
      <c r="J173" s="157"/>
      <c r="K173" s="157" t="e">
        <f t="shared" si="7"/>
        <v>#DIV/0!</v>
      </c>
      <c r="L173" s="157"/>
      <c r="M173" s="157"/>
      <c r="N173" s="42" t="e">
        <f t="shared" si="8"/>
        <v>#DIV/0!</v>
      </c>
      <c r="O173" s="353" t="e">
        <f t="shared" si="9"/>
        <v>#DIV/0!</v>
      </c>
    </row>
    <row r="174" spans="1:15" x14ac:dyDescent="0.3">
      <c r="A174" s="2">
        <v>167</v>
      </c>
      <c r="B174" s="6" t="str">
        <f>IF(SISWA!B174=0,"",SISWA!B174)</f>
        <v/>
      </c>
      <c r="C174" s="6" t="str">
        <f>IF(SISWA!C174=0,"",SISWA!C174)</f>
        <v/>
      </c>
      <c r="D174" s="6" t="str">
        <f>IF(SISWA!D174=0,"",SISWA!D174)</f>
        <v/>
      </c>
      <c r="E174" s="195" t="str">
        <f>IF(SISWA!E174=0,"",SISWA!E174)</f>
        <v/>
      </c>
      <c r="F174" s="157"/>
      <c r="G174" s="157"/>
      <c r="H174" s="157"/>
      <c r="I174" s="157"/>
      <c r="J174" s="157"/>
      <c r="K174" s="157" t="e">
        <f t="shared" si="7"/>
        <v>#DIV/0!</v>
      </c>
      <c r="L174" s="157"/>
      <c r="M174" s="157"/>
      <c r="N174" s="42" t="e">
        <f t="shared" si="8"/>
        <v>#DIV/0!</v>
      </c>
      <c r="O174" s="353" t="e">
        <f t="shared" si="9"/>
        <v>#DIV/0!</v>
      </c>
    </row>
    <row r="175" spans="1:15" x14ac:dyDescent="0.3">
      <c r="A175" s="2">
        <v>168</v>
      </c>
      <c r="B175" s="6" t="str">
        <f>IF(SISWA!B175=0,"",SISWA!B175)</f>
        <v/>
      </c>
      <c r="C175" s="6" t="str">
        <f>IF(SISWA!C175=0,"",SISWA!C175)</f>
        <v/>
      </c>
      <c r="D175" s="6" t="str">
        <f>IF(SISWA!D175=0,"",SISWA!D175)</f>
        <v/>
      </c>
      <c r="E175" s="195" t="str">
        <f>IF(SISWA!E175=0,"",SISWA!E175)</f>
        <v/>
      </c>
      <c r="F175" s="157"/>
      <c r="G175" s="157"/>
      <c r="H175" s="157"/>
      <c r="I175" s="157"/>
      <c r="J175" s="157"/>
      <c r="K175" s="157" t="e">
        <f t="shared" si="7"/>
        <v>#DIV/0!</v>
      </c>
      <c r="L175" s="157"/>
      <c r="M175" s="157"/>
      <c r="N175" s="42" t="e">
        <f t="shared" si="8"/>
        <v>#DIV/0!</v>
      </c>
      <c r="O175" s="353" t="e">
        <f t="shared" si="9"/>
        <v>#DIV/0!</v>
      </c>
    </row>
    <row r="176" spans="1:15" x14ac:dyDescent="0.3">
      <c r="A176" s="2">
        <v>169</v>
      </c>
      <c r="B176" s="6" t="str">
        <f>IF(SISWA!B176=0,"",SISWA!B176)</f>
        <v/>
      </c>
      <c r="C176" s="6" t="str">
        <f>IF(SISWA!C176=0,"",SISWA!C176)</f>
        <v/>
      </c>
      <c r="D176" s="6" t="str">
        <f>IF(SISWA!D176=0,"",SISWA!D176)</f>
        <v/>
      </c>
      <c r="E176" s="195" t="str">
        <f>IF(SISWA!E176=0,"",SISWA!E176)</f>
        <v/>
      </c>
      <c r="F176" s="157"/>
      <c r="G176" s="157"/>
      <c r="H176" s="157"/>
      <c r="I176" s="157"/>
      <c r="J176" s="157"/>
      <c r="K176" s="157" t="e">
        <f t="shared" si="7"/>
        <v>#DIV/0!</v>
      </c>
      <c r="L176" s="157"/>
      <c r="M176" s="157"/>
      <c r="N176" s="42" t="e">
        <f t="shared" si="8"/>
        <v>#DIV/0!</v>
      </c>
      <c r="O176" s="353" t="e">
        <f t="shared" si="9"/>
        <v>#DIV/0!</v>
      </c>
    </row>
    <row r="177" spans="1:15" x14ac:dyDescent="0.3">
      <c r="A177" s="2">
        <v>170</v>
      </c>
      <c r="B177" s="6" t="str">
        <f>IF(SISWA!B177=0,"",SISWA!B177)</f>
        <v/>
      </c>
      <c r="C177" s="6" t="str">
        <f>IF(SISWA!C177=0,"",SISWA!C177)</f>
        <v/>
      </c>
      <c r="D177" s="6" t="str">
        <f>IF(SISWA!D177=0,"",SISWA!D177)</f>
        <v/>
      </c>
      <c r="E177" s="195" t="str">
        <f>IF(SISWA!E177=0,"",SISWA!E177)</f>
        <v/>
      </c>
      <c r="F177" s="157"/>
      <c r="G177" s="157"/>
      <c r="H177" s="157"/>
      <c r="I177" s="157"/>
      <c r="J177" s="157"/>
      <c r="K177" s="157" t="e">
        <f t="shared" si="7"/>
        <v>#DIV/0!</v>
      </c>
      <c r="L177" s="157"/>
      <c r="M177" s="157"/>
      <c r="N177" s="42" t="e">
        <f t="shared" si="8"/>
        <v>#DIV/0!</v>
      </c>
      <c r="O177" s="353" t="e">
        <f t="shared" si="9"/>
        <v>#DIV/0!</v>
      </c>
    </row>
    <row r="178" spans="1:15" x14ac:dyDescent="0.3">
      <c r="A178" s="2">
        <v>171</v>
      </c>
      <c r="B178" s="6" t="str">
        <f>IF(SISWA!B178=0,"",SISWA!B178)</f>
        <v/>
      </c>
      <c r="C178" s="6" t="str">
        <f>IF(SISWA!C178=0,"",SISWA!C178)</f>
        <v/>
      </c>
      <c r="D178" s="6" t="str">
        <f>IF(SISWA!D178=0,"",SISWA!D178)</f>
        <v/>
      </c>
      <c r="E178" s="195" t="str">
        <f>IF(SISWA!E178=0,"",SISWA!E178)</f>
        <v/>
      </c>
      <c r="F178" s="157"/>
      <c r="G178" s="157"/>
      <c r="H178" s="157"/>
      <c r="I178" s="157"/>
      <c r="J178" s="157"/>
      <c r="K178" s="157" t="e">
        <f t="shared" si="7"/>
        <v>#DIV/0!</v>
      </c>
      <c r="L178" s="157"/>
      <c r="M178" s="157"/>
      <c r="N178" s="42" t="e">
        <f t="shared" si="8"/>
        <v>#DIV/0!</v>
      </c>
      <c r="O178" s="353" t="e">
        <f t="shared" si="9"/>
        <v>#DIV/0!</v>
      </c>
    </row>
    <row r="179" spans="1:15" x14ac:dyDescent="0.3">
      <c r="A179" s="2">
        <v>172</v>
      </c>
      <c r="B179" s="6" t="str">
        <f>IF(SISWA!B179=0,"",SISWA!B179)</f>
        <v/>
      </c>
      <c r="C179" s="6" t="str">
        <f>IF(SISWA!C179=0,"",SISWA!C179)</f>
        <v/>
      </c>
      <c r="D179" s="6" t="str">
        <f>IF(SISWA!D179=0,"",SISWA!D179)</f>
        <v/>
      </c>
      <c r="E179" s="195" t="str">
        <f>IF(SISWA!E179=0,"",SISWA!E179)</f>
        <v/>
      </c>
      <c r="F179" s="157"/>
      <c r="G179" s="157"/>
      <c r="H179" s="157"/>
      <c r="I179" s="157"/>
      <c r="J179" s="157"/>
      <c r="K179" s="157" t="e">
        <f t="shared" si="7"/>
        <v>#DIV/0!</v>
      </c>
      <c r="L179" s="157"/>
      <c r="M179" s="157"/>
      <c r="N179" s="42" t="e">
        <f t="shared" si="8"/>
        <v>#DIV/0!</v>
      </c>
      <c r="O179" s="353" t="e">
        <f t="shared" si="9"/>
        <v>#DIV/0!</v>
      </c>
    </row>
    <row r="180" spans="1:15" x14ac:dyDescent="0.3">
      <c r="A180" s="2">
        <v>173</v>
      </c>
      <c r="B180" s="6" t="str">
        <f>IF(SISWA!B180=0,"",SISWA!B180)</f>
        <v/>
      </c>
      <c r="C180" s="6" t="str">
        <f>IF(SISWA!C180=0,"",SISWA!C180)</f>
        <v/>
      </c>
      <c r="D180" s="6" t="str">
        <f>IF(SISWA!D180=0,"",SISWA!D180)</f>
        <v/>
      </c>
      <c r="E180" s="195" t="str">
        <f>IF(SISWA!E180=0,"",SISWA!E180)</f>
        <v/>
      </c>
      <c r="F180" s="157"/>
      <c r="G180" s="157"/>
      <c r="H180" s="157"/>
      <c r="I180" s="157"/>
      <c r="J180" s="157"/>
      <c r="K180" s="157" t="e">
        <f t="shared" si="7"/>
        <v>#DIV/0!</v>
      </c>
      <c r="L180" s="157"/>
      <c r="M180" s="157"/>
      <c r="N180" s="42" t="e">
        <f t="shared" si="8"/>
        <v>#DIV/0!</v>
      </c>
      <c r="O180" s="353" t="e">
        <f t="shared" si="9"/>
        <v>#DIV/0!</v>
      </c>
    </row>
    <row r="181" spans="1:15" x14ac:dyDescent="0.3">
      <c r="A181" s="2">
        <v>174</v>
      </c>
      <c r="B181" s="6" t="str">
        <f>IF(SISWA!B181=0,"",SISWA!B181)</f>
        <v/>
      </c>
      <c r="C181" s="6" t="str">
        <f>IF(SISWA!C181=0,"",SISWA!C181)</f>
        <v/>
      </c>
      <c r="D181" s="6" t="str">
        <f>IF(SISWA!D181=0,"",SISWA!D181)</f>
        <v/>
      </c>
      <c r="E181" s="195" t="str">
        <f>IF(SISWA!E181=0,"",SISWA!E181)</f>
        <v/>
      </c>
      <c r="F181" s="157"/>
      <c r="G181" s="157"/>
      <c r="H181" s="157"/>
      <c r="I181" s="157"/>
      <c r="J181" s="157"/>
      <c r="K181" s="157" t="e">
        <f t="shared" si="7"/>
        <v>#DIV/0!</v>
      </c>
      <c r="L181" s="157"/>
      <c r="M181" s="157"/>
      <c r="N181" s="42" t="e">
        <f t="shared" si="8"/>
        <v>#DIV/0!</v>
      </c>
      <c r="O181" s="353" t="e">
        <f t="shared" si="9"/>
        <v>#DIV/0!</v>
      </c>
    </row>
    <row r="182" spans="1:15" x14ac:dyDescent="0.3">
      <c r="A182" s="2">
        <v>175</v>
      </c>
      <c r="B182" s="6" t="str">
        <f>IF(SISWA!B182=0,"",SISWA!B182)</f>
        <v/>
      </c>
      <c r="C182" s="6" t="str">
        <f>IF(SISWA!C182=0,"",SISWA!C182)</f>
        <v/>
      </c>
      <c r="D182" s="6" t="str">
        <f>IF(SISWA!D182=0,"",SISWA!D182)</f>
        <v/>
      </c>
      <c r="E182" s="195" t="str">
        <f>IF(SISWA!E182=0,"",SISWA!E182)</f>
        <v/>
      </c>
      <c r="F182" s="157"/>
      <c r="G182" s="157"/>
      <c r="H182" s="157"/>
      <c r="I182" s="157"/>
      <c r="J182" s="157"/>
      <c r="K182" s="157" t="e">
        <f t="shared" si="7"/>
        <v>#DIV/0!</v>
      </c>
      <c r="L182" s="157"/>
      <c r="M182" s="157"/>
      <c r="N182" s="42" t="e">
        <f t="shared" si="8"/>
        <v>#DIV/0!</v>
      </c>
      <c r="O182" s="353" t="e">
        <f t="shared" si="9"/>
        <v>#DIV/0!</v>
      </c>
    </row>
    <row r="183" spans="1:15" x14ac:dyDescent="0.3">
      <c r="A183" s="2">
        <v>176</v>
      </c>
      <c r="B183" s="6" t="str">
        <f>IF(SISWA!B183=0,"",SISWA!B183)</f>
        <v/>
      </c>
      <c r="C183" s="6" t="str">
        <f>IF(SISWA!C183=0,"",SISWA!C183)</f>
        <v/>
      </c>
      <c r="D183" s="6" t="str">
        <f>IF(SISWA!D183=0,"",SISWA!D183)</f>
        <v/>
      </c>
      <c r="E183" s="195" t="str">
        <f>IF(SISWA!E183=0,"",SISWA!E183)</f>
        <v/>
      </c>
      <c r="F183" s="157"/>
      <c r="G183" s="157"/>
      <c r="H183" s="157"/>
      <c r="I183" s="157"/>
      <c r="J183" s="157"/>
      <c r="K183" s="157" t="e">
        <f t="shared" si="7"/>
        <v>#DIV/0!</v>
      </c>
      <c r="L183" s="157"/>
      <c r="M183" s="157"/>
      <c r="N183" s="42" t="e">
        <f t="shared" si="8"/>
        <v>#DIV/0!</v>
      </c>
      <c r="O183" s="353" t="e">
        <f t="shared" si="9"/>
        <v>#DIV/0!</v>
      </c>
    </row>
    <row r="184" spans="1:15" x14ac:dyDescent="0.3">
      <c r="A184" s="2">
        <v>177</v>
      </c>
      <c r="B184" s="6" t="str">
        <f>IF(SISWA!B184=0,"",SISWA!B184)</f>
        <v/>
      </c>
      <c r="C184" s="6" t="str">
        <f>IF(SISWA!C184=0,"",SISWA!C184)</f>
        <v/>
      </c>
      <c r="D184" s="6" t="str">
        <f>IF(SISWA!D184=0,"",SISWA!D184)</f>
        <v/>
      </c>
      <c r="E184" s="195" t="str">
        <f>IF(SISWA!E184=0,"",SISWA!E184)</f>
        <v/>
      </c>
      <c r="F184" s="157"/>
      <c r="G184" s="157"/>
      <c r="H184" s="157"/>
      <c r="I184" s="157"/>
      <c r="J184" s="157"/>
      <c r="K184" s="157" t="e">
        <f t="shared" si="7"/>
        <v>#DIV/0!</v>
      </c>
      <c r="L184" s="157"/>
      <c r="M184" s="157"/>
      <c r="N184" s="42" t="e">
        <f t="shared" si="8"/>
        <v>#DIV/0!</v>
      </c>
      <c r="O184" s="353" t="e">
        <f t="shared" si="9"/>
        <v>#DIV/0!</v>
      </c>
    </row>
    <row r="185" spans="1:15" x14ac:dyDescent="0.3">
      <c r="A185" s="2">
        <v>178</v>
      </c>
      <c r="B185" s="6" t="str">
        <f>IF(SISWA!B185=0,"",SISWA!B185)</f>
        <v/>
      </c>
      <c r="C185" s="6" t="str">
        <f>IF(SISWA!C185=0,"",SISWA!C185)</f>
        <v/>
      </c>
      <c r="D185" s="6" t="str">
        <f>IF(SISWA!D185=0,"",SISWA!D185)</f>
        <v/>
      </c>
      <c r="E185" s="195" t="str">
        <f>IF(SISWA!E185=0,"",SISWA!E185)</f>
        <v/>
      </c>
      <c r="F185" s="157"/>
      <c r="G185" s="157"/>
      <c r="H185" s="157"/>
      <c r="I185" s="157"/>
      <c r="J185" s="157"/>
      <c r="K185" s="157" t="e">
        <f t="shared" si="7"/>
        <v>#DIV/0!</v>
      </c>
      <c r="L185" s="157"/>
      <c r="M185" s="157"/>
      <c r="N185" s="42" t="e">
        <f t="shared" si="8"/>
        <v>#DIV/0!</v>
      </c>
      <c r="O185" s="353" t="e">
        <f t="shared" si="9"/>
        <v>#DIV/0!</v>
      </c>
    </row>
    <row r="186" spans="1:15" x14ac:dyDescent="0.3">
      <c r="A186" s="2">
        <v>179</v>
      </c>
      <c r="B186" s="6" t="str">
        <f>IF(SISWA!B186=0,"",SISWA!B186)</f>
        <v/>
      </c>
      <c r="C186" s="6" t="str">
        <f>IF(SISWA!C186=0,"",SISWA!C186)</f>
        <v/>
      </c>
      <c r="D186" s="6" t="str">
        <f>IF(SISWA!D186=0,"",SISWA!D186)</f>
        <v/>
      </c>
      <c r="E186" s="195" t="str">
        <f>IF(SISWA!E186=0,"",SISWA!E186)</f>
        <v/>
      </c>
      <c r="F186" s="157"/>
      <c r="G186" s="157"/>
      <c r="H186" s="157"/>
      <c r="I186" s="157"/>
      <c r="J186" s="157"/>
      <c r="K186" s="157" t="e">
        <f t="shared" si="7"/>
        <v>#DIV/0!</v>
      </c>
      <c r="L186" s="157"/>
      <c r="M186" s="157"/>
      <c r="N186" s="42" t="e">
        <f t="shared" si="8"/>
        <v>#DIV/0!</v>
      </c>
      <c r="O186" s="353" t="e">
        <f t="shared" si="9"/>
        <v>#DIV/0!</v>
      </c>
    </row>
    <row r="187" spans="1:15" x14ac:dyDescent="0.3">
      <c r="A187" s="2">
        <v>180</v>
      </c>
      <c r="B187" s="6" t="str">
        <f>IF(SISWA!B187=0,"",SISWA!B187)</f>
        <v/>
      </c>
      <c r="C187" s="6" t="str">
        <f>IF(SISWA!C187=0,"",SISWA!C187)</f>
        <v/>
      </c>
      <c r="D187" s="6" t="str">
        <f>IF(SISWA!D187=0,"",SISWA!D187)</f>
        <v/>
      </c>
      <c r="E187" s="195" t="str">
        <f>IF(SISWA!E187=0,"",SISWA!E187)</f>
        <v/>
      </c>
      <c r="F187" s="157"/>
      <c r="G187" s="157"/>
      <c r="H187" s="157"/>
      <c r="I187" s="157"/>
      <c r="J187" s="157"/>
      <c r="K187" s="157" t="e">
        <f t="shared" si="7"/>
        <v>#DIV/0!</v>
      </c>
      <c r="L187" s="157"/>
      <c r="M187" s="157"/>
      <c r="N187" s="42" t="e">
        <f t="shared" si="8"/>
        <v>#DIV/0!</v>
      </c>
      <c r="O187" s="353" t="e">
        <f t="shared" si="9"/>
        <v>#DIV/0!</v>
      </c>
    </row>
    <row r="188" spans="1:15" x14ac:dyDescent="0.3">
      <c r="A188" s="2">
        <v>181</v>
      </c>
      <c r="B188" s="6" t="str">
        <f>IF(SISWA!B188=0,"",SISWA!B188)</f>
        <v/>
      </c>
      <c r="C188" s="6" t="str">
        <f>IF(SISWA!C188=0,"",SISWA!C188)</f>
        <v/>
      </c>
      <c r="D188" s="6" t="str">
        <f>IF(SISWA!D188=0,"",SISWA!D188)</f>
        <v/>
      </c>
      <c r="E188" s="195" t="str">
        <f>IF(SISWA!E188=0,"",SISWA!E188)</f>
        <v/>
      </c>
      <c r="F188" s="157"/>
      <c r="G188" s="157"/>
      <c r="H188" s="157"/>
      <c r="I188" s="157"/>
      <c r="J188" s="157"/>
      <c r="K188" s="157" t="e">
        <f t="shared" si="7"/>
        <v>#DIV/0!</v>
      </c>
      <c r="L188" s="157"/>
      <c r="M188" s="157"/>
      <c r="N188" s="42" t="e">
        <f t="shared" si="8"/>
        <v>#DIV/0!</v>
      </c>
      <c r="O188" s="353" t="e">
        <f t="shared" si="9"/>
        <v>#DIV/0!</v>
      </c>
    </row>
    <row r="189" spans="1:15" x14ac:dyDescent="0.3">
      <c r="A189" s="2">
        <v>182</v>
      </c>
      <c r="B189" s="6" t="str">
        <f>IF(SISWA!B189=0,"",SISWA!B189)</f>
        <v/>
      </c>
      <c r="C189" s="6" t="str">
        <f>IF(SISWA!C189=0,"",SISWA!C189)</f>
        <v/>
      </c>
      <c r="D189" s="6" t="str">
        <f>IF(SISWA!D189=0,"",SISWA!D189)</f>
        <v/>
      </c>
      <c r="E189" s="195" t="str">
        <f>IF(SISWA!E189=0,"",SISWA!E189)</f>
        <v/>
      </c>
      <c r="F189" s="157"/>
      <c r="G189" s="157"/>
      <c r="H189" s="157"/>
      <c r="I189" s="157"/>
      <c r="J189" s="157"/>
      <c r="K189" s="157" t="e">
        <f t="shared" si="7"/>
        <v>#DIV/0!</v>
      </c>
      <c r="L189" s="157"/>
      <c r="M189" s="157"/>
      <c r="N189" s="42" t="e">
        <f t="shared" si="8"/>
        <v>#DIV/0!</v>
      </c>
      <c r="O189" s="353" t="e">
        <f t="shared" si="9"/>
        <v>#DIV/0!</v>
      </c>
    </row>
    <row r="190" spans="1:15" x14ac:dyDescent="0.3">
      <c r="A190" s="2">
        <v>183</v>
      </c>
      <c r="B190" s="6" t="str">
        <f>IF(SISWA!B190=0,"",SISWA!B190)</f>
        <v/>
      </c>
      <c r="C190" s="6" t="str">
        <f>IF(SISWA!C190=0,"",SISWA!C190)</f>
        <v/>
      </c>
      <c r="D190" s="6" t="str">
        <f>IF(SISWA!D190=0,"",SISWA!D190)</f>
        <v/>
      </c>
      <c r="E190" s="195" t="str">
        <f>IF(SISWA!E190=0,"",SISWA!E190)</f>
        <v/>
      </c>
      <c r="F190" s="157"/>
      <c r="G190" s="157"/>
      <c r="H190" s="157"/>
      <c r="I190" s="157"/>
      <c r="J190" s="157"/>
      <c r="K190" s="157" t="e">
        <f t="shared" si="7"/>
        <v>#DIV/0!</v>
      </c>
      <c r="L190" s="157"/>
      <c r="M190" s="157"/>
      <c r="N190" s="42" t="e">
        <f t="shared" si="8"/>
        <v>#DIV/0!</v>
      </c>
      <c r="O190" s="353" t="e">
        <f t="shared" si="9"/>
        <v>#DIV/0!</v>
      </c>
    </row>
    <row r="191" spans="1:15" x14ac:dyDescent="0.3">
      <c r="A191" s="2">
        <v>184</v>
      </c>
      <c r="B191" s="6" t="str">
        <f>IF(SISWA!B191=0,"",SISWA!B191)</f>
        <v/>
      </c>
      <c r="C191" s="6" t="str">
        <f>IF(SISWA!C191=0,"",SISWA!C191)</f>
        <v/>
      </c>
      <c r="D191" s="6" t="str">
        <f>IF(SISWA!D191=0,"",SISWA!D191)</f>
        <v/>
      </c>
      <c r="E191" s="195" t="str">
        <f>IF(SISWA!E191=0,"",SISWA!E191)</f>
        <v/>
      </c>
      <c r="F191" s="157"/>
      <c r="G191" s="157"/>
      <c r="H191" s="157"/>
      <c r="I191" s="157"/>
      <c r="J191" s="157"/>
      <c r="K191" s="157" t="e">
        <f t="shared" si="7"/>
        <v>#DIV/0!</v>
      </c>
      <c r="L191" s="157"/>
      <c r="M191" s="157"/>
      <c r="N191" s="42" t="e">
        <f t="shared" si="8"/>
        <v>#DIV/0!</v>
      </c>
      <c r="O191" s="353" t="e">
        <f t="shared" si="9"/>
        <v>#DIV/0!</v>
      </c>
    </row>
    <row r="192" spans="1:15" x14ac:dyDescent="0.3">
      <c r="A192" s="2">
        <v>185</v>
      </c>
      <c r="B192" s="6" t="str">
        <f>IF(SISWA!B192=0,"",SISWA!B192)</f>
        <v/>
      </c>
      <c r="C192" s="6" t="str">
        <f>IF(SISWA!C192=0,"",SISWA!C192)</f>
        <v/>
      </c>
      <c r="D192" s="6" t="str">
        <f>IF(SISWA!D192=0,"",SISWA!D192)</f>
        <v/>
      </c>
      <c r="E192" s="195" t="str">
        <f>IF(SISWA!E192=0,"",SISWA!E192)</f>
        <v/>
      </c>
      <c r="F192" s="157"/>
      <c r="G192" s="157"/>
      <c r="H192" s="157"/>
      <c r="I192" s="157"/>
      <c r="J192" s="157"/>
      <c r="K192" s="157" t="e">
        <f t="shared" si="7"/>
        <v>#DIV/0!</v>
      </c>
      <c r="L192" s="157"/>
      <c r="M192" s="157"/>
      <c r="N192" s="42" t="e">
        <f t="shared" si="8"/>
        <v>#DIV/0!</v>
      </c>
      <c r="O192" s="353" t="e">
        <f t="shared" si="9"/>
        <v>#DIV/0!</v>
      </c>
    </row>
    <row r="193" spans="1:15" x14ac:dyDescent="0.3">
      <c r="A193" s="2">
        <v>186</v>
      </c>
      <c r="B193" s="6" t="str">
        <f>IF(SISWA!B193=0,"",SISWA!B193)</f>
        <v/>
      </c>
      <c r="C193" s="6" t="str">
        <f>IF(SISWA!C193=0,"",SISWA!C193)</f>
        <v/>
      </c>
      <c r="D193" s="6" t="str">
        <f>IF(SISWA!D193=0,"",SISWA!D193)</f>
        <v/>
      </c>
      <c r="E193" s="195" t="str">
        <f>IF(SISWA!E193=0,"",SISWA!E193)</f>
        <v/>
      </c>
      <c r="F193" s="157"/>
      <c r="G193" s="157"/>
      <c r="H193" s="157"/>
      <c r="I193" s="157"/>
      <c r="J193" s="157"/>
      <c r="K193" s="157" t="e">
        <f t="shared" si="7"/>
        <v>#DIV/0!</v>
      </c>
      <c r="L193" s="157"/>
      <c r="M193" s="157"/>
      <c r="N193" s="42" t="e">
        <f t="shared" si="8"/>
        <v>#DIV/0!</v>
      </c>
      <c r="O193" s="353" t="e">
        <f t="shared" si="9"/>
        <v>#DIV/0!</v>
      </c>
    </row>
    <row r="194" spans="1:15" x14ac:dyDescent="0.3">
      <c r="A194" s="2">
        <v>187</v>
      </c>
      <c r="B194" s="6" t="str">
        <f>IF(SISWA!B194=0,"",SISWA!B194)</f>
        <v/>
      </c>
      <c r="C194" s="6" t="str">
        <f>IF(SISWA!C194=0,"",SISWA!C194)</f>
        <v/>
      </c>
      <c r="D194" s="6" t="str">
        <f>IF(SISWA!D194=0,"",SISWA!D194)</f>
        <v/>
      </c>
      <c r="E194" s="195" t="str">
        <f>IF(SISWA!E194=0,"",SISWA!E194)</f>
        <v/>
      </c>
      <c r="F194" s="157"/>
      <c r="G194" s="157"/>
      <c r="H194" s="157"/>
      <c r="I194" s="157"/>
      <c r="J194" s="157"/>
      <c r="K194" s="157" t="e">
        <f t="shared" si="7"/>
        <v>#DIV/0!</v>
      </c>
      <c r="L194" s="157"/>
      <c r="M194" s="157"/>
      <c r="N194" s="42" t="e">
        <f t="shared" si="8"/>
        <v>#DIV/0!</v>
      </c>
      <c r="O194" s="353" t="e">
        <f t="shared" si="9"/>
        <v>#DIV/0!</v>
      </c>
    </row>
    <row r="195" spans="1:15" x14ac:dyDescent="0.3">
      <c r="A195" s="2">
        <v>188</v>
      </c>
      <c r="B195" s="6" t="str">
        <f>IF(SISWA!B195=0,"",SISWA!B195)</f>
        <v/>
      </c>
      <c r="C195" s="6" t="str">
        <f>IF(SISWA!C195=0,"",SISWA!C195)</f>
        <v/>
      </c>
      <c r="D195" s="6" t="str">
        <f>IF(SISWA!D195=0,"",SISWA!D195)</f>
        <v/>
      </c>
      <c r="E195" s="195" t="str">
        <f>IF(SISWA!E195=0,"",SISWA!E195)</f>
        <v/>
      </c>
      <c r="F195" s="157"/>
      <c r="G195" s="157"/>
      <c r="H195" s="157"/>
      <c r="I195" s="157"/>
      <c r="J195" s="157"/>
      <c r="K195" s="157" t="e">
        <f t="shared" si="7"/>
        <v>#DIV/0!</v>
      </c>
      <c r="L195" s="157"/>
      <c r="M195" s="157"/>
      <c r="N195" s="42" t="e">
        <f t="shared" si="8"/>
        <v>#DIV/0!</v>
      </c>
      <c r="O195" s="353" t="e">
        <f t="shared" si="9"/>
        <v>#DIV/0!</v>
      </c>
    </row>
    <row r="196" spans="1:15" x14ac:dyDescent="0.3">
      <c r="A196" s="2">
        <v>189</v>
      </c>
      <c r="B196" s="6" t="str">
        <f>IF(SISWA!B196=0,"",SISWA!B196)</f>
        <v/>
      </c>
      <c r="C196" s="6" t="str">
        <f>IF(SISWA!C196=0,"",SISWA!C196)</f>
        <v/>
      </c>
      <c r="D196" s="6" t="str">
        <f>IF(SISWA!D196=0,"",SISWA!D196)</f>
        <v/>
      </c>
      <c r="E196" s="195" t="str">
        <f>IF(SISWA!E196=0,"",SISWA!E196)</f>
        <v/>
      </c>
      <c r="F196" s="157"/>
      <c r="G196" s="157"/>
      <c r="H196" s="157"/>
      <c r="I196" s="157"/>
      <c r="J196" s="157"/>
      <c r="K196" s="157" t="e">
        <f t="shared" si="7"/>
        <v>#DIV/0!</v>
      </c>
      <c r="L196" s="157"/>
      <c r="M196" s="157"/>
      <c r="N196" s="42" t="e">
        <f t="shared" si="8"/>
        <v>#DIV/0!</v>
      </c>
      <c r="O196" s="353" t="e">
        <f t="shared" si="9"/>
        <v>#DIV/0!</v>
      </c>
    </row>
    <row r="197" spans="1:15" x14ac:dyDescent="0.3">
      <c r="A197" s="2">
        <v>190</v>
      </c>
      <c r="B197" s="6" t="str">
        <f>IF(SISWA!B197=0,"",SISWA!B197)</f>
        <v/>
      </c>
      <c r="C197" s="6" t="str">
        <f>IF(SISWA!C197=0,"",SISWA!C197)</f>
        <v/>
      </c>
      <c r="D197" s="6" t="str">
        <f>IF(SISWA!D197=0,"",SISWA!D197)</f>
        <v/>
      </c>
      <c r="E197" s="195" t="str">
        <f>IF(SISWA!E197=0,"",SISWA!E197)</f>
        <v/>
      </c>
      <c r="F197" s="157"/>
      <c r="G197" s="157"/>
      <c r="H197" s="157"/>
      <c r="I197" s="157"/>
      <c r="J197" s="157"/>
      <c r="K197" s="157" t="e">
        <f t="shared" si="7"/>
        <v>#DIV/0!</v>
      </c>
      <c r="L197" s="157"/>
      <c r="M197" s="157"/>
      <c r="N197" s="42" t="e">
        <f t="shared" si="8"/>
        <v>#DIV/0!</v>
      </c>
      <c r="O197" s="353" t="e">
        <f t="shared" si="9"/>
        <v>#DIV/0!</v>
      </c>
    </row>
    <row r="198" spans="1:15" x14ac:dyDescent="0.3">
      <c r="A198" s="2">
        <v>191</v>
      </c>
      <c r="B198" s="6" t="str">
        <f>IF(SISWA!B198=0,"",SISWA!B198)</f>
        <v/>
      </c>
      <c r="C198" s="6" t="str">
        <f>IF(SISWA!C198=0,"",SISWA!C198)</f>
        <v/>
      </c>
      <c r="D198" s="6" t="str">
        <f>IF(SISWA!D198=0,"",SISWA!D198)</f>
        <v/>
      </c>
      <c r="E198" s="195" t="str">
        <f>IF(SISWA!E198=0,"",SISWA!E198)</f>
        <v/>
      </c>
      <c r="F198" s="157"/>
      <c r="G198" s="157"/>
      <c r="H198" s="157"/>
      <c r="I198" s="157"/>
      <c r="J198" s="157"/>
      <c r="K198" s="157" t="e">
        <f t="shared" si="7"/>
        <v>#DIV/0!</v>
      </c>
      <c r="L198" s="157"/>
      <c r="M198" s="157"/>
      <c r="N198" s="42" t="e">
        <f t="shared" si="8"/>
        <v>#DIV/0!</v>
      </c>
      <c r="O198" s="353" t="e">
        <f t="shared" si="9"/>
        <v>#DIV/0!</v>
      </c>
    </row>
    <row r="199" spans="1:15" x14ac:dyDescent="0.3">
      <c r="A199" s="2">
        <v>192</v>
      </c>
      <c r="B199" s="6" t="str">
        <f>IF(SISWA!B199=0,"",SISWA!B199)</f>
        <v/>
      </c>
      <c r="C199" s="6" t="str">
        <f>IF(SISWA!C199=0,"",SISWA!C199)</f>
        <v/>
      </c>
      <c r="D199" s="6" t="str">
        <f>IF(SISWA!D199=0,"",SISWA!D199)</f>
        <v/>
      </c>
      <c r="E199" s="195" t="str">
        <f>IF(SISWA!E199=0,"",SISWA!E199)</f>
        <v/>
      </c>
      <c r="F199" s="157"/>
      <c r="G199" s="157"/>
      <c r="H199" s="157"/>
      <c r="I199" s="157"/>
      <c r="J199" s="157"/>
      <c r="K199" s="157" t="e">
        <f t="shared" si="7"/>
        <v>#DIV/0!</v>
      </c>
      <c r="L199" s="157"/>
      <c r="M199" s="157"/>
      <c r="N199" s="42" t="e">
        <f t="shared" si="8"/>
        <v>#DIV/0!</v>
      </c>
      <c r="O199" s="353" t="e">
        <f t="shared" si="9"/>
        <v>#DIV/0!</v>
      </c>
    </row>
    <row r="200" spans="1:15" x14ac:dyDescent="0.3">
      <c r="A200" s="2">
        <v>193</v>
      </c>
      <c r="B200" s="6" t="str">
        <f>IF(SISWA!B200=0,"",SISWA!B200)</f>
        <v/>
      </c>
      <c r="C200" s="6" t="str">
        <f>IF(SISWA!C200=0,"",SISWA!C200)</f>
        <v/>
      </c>
      <c r="D200" s="6" t="str">
        <f>IF(SISWA!D200=0,"",SISWA!D200)</f>
        <v/>
      </c>
      <c r="E200" s="195" t="str">
        <f>IF(SISWA!E200=0,"",SISWA!E200)</f>
        <v/>
      </c>
      <c r="F200" s="157"/>
      <c r="G200" s="157"/>
      <c r="H200" s="157"/>
      <c r="I200" s="157"/>
      <c r="J200" s="157"/>
      <c r="K200" s="157" t="e">
        <f t="shared" si="7"/>
        <v>#DIV/0!</v>
      </c>
      <c r="L200" s="157"/>
      <c r="M200" s="157"/>
      <c r="N200" s="42" t="e">
        <f t="shared" si="8"/>
        <v>#DIV/0!</v>
      </c>
      <c r="O200" s="353" t="e">
        <f t="shared" si="9"/>
        <v>#DIV/0!</v>
      </c>
    </row>
    <row r="201" spans="1:15" x14ac:dyDescent="0.3">
      <c r="A201" s="2">
        <v>194</v>
      </c>
      <c r="B201" s="6" t="str">
        <f>IF(SISWA!B201=0,"",SISWA!B201)</f>
        <v/>
      </c>
      <c r="C201" s="6" t="str">
        <f>IF(SISWA!C201=0,"",SISWA!C201)</f>
        <v/>
      </c>
      <c r="D201" s="6" t="str">
        <f>IF(SISWA!D201=0,"",SISWA!D201)</f>
        <v/>
      </c>
      <c r="E201" s="195" t="str">
        <f>IF(SISWA!E201=0,"",SISWA!E201)</f>
        <v/>
      </c>
      <c r="F201" s="157"/>
      <c r="G201" s="157"/>
      <c r="H201" s="157"/>
      <c r="I201" s="157"/>
      <c r="J201" s="157"/>
      <c r="K201" s="157" t="e">
        <f t="shared" ref="K201:K207" si="10">AVERAGE(F201:J201)</f>
        <v>#DIV/0!</v>
      </c>
      <c r="L201" s="157"/>
      <c r="M201" s="157"/>
      <c r="N201" s="42" t="e">
        <f t="shared" ref="N201:N207" si="11">AVERAGE(L201:M201)</f>
        <v>#DIV/0!</v>
      </c>
      <c r="O201" s="353" t="e">
        <f t="shared" ref="O201:O207" si="12">AVERAGE(L201:M201)</f>
        <v>#DIV/0!</v>
      </c>
    </row>
    <row r="202" spans="1:15" x14ac:dyDescent="0.3">
      <c r="A202" s="2">
        <v>195</v>
      </c>
      <c r="B202" s="6" t="str">
        <f>IF(SISWA!B202=0,"",SISWA!B202)</f>
        <v/>
      </c>
      <c r="C202" s="6" t="str">
        <f>IF(SISWA!C202=0,"",SISWA!C202)</f>
        <v/>
      </c>
      <c r="D202" s="6" t="str">
        <f>IF(SISWA!D202=0,"",SISWA!D202)</f>
        <v/>
      </c>
      <c r="E202" s="195" t="str">
        <f>IF(SISWA!E202=0,"",SISWA!E202)</f>
        <v/>
      </c>
      <c r="F202" s="157"/>
      <c r="G202" s="157"/>
      <c r="H202" s="157"/>
      <c r="I202" s="157"/>
      <c r="J202" s="157"/>
      <c r="K202" s="157" t="e">
        <f t="shared" si="10"/>
        <v>#DIV/0!</v>
      </c>
      <c r="L202" s="157"/>
      <c r="M202" s="157"/>
      <c r="N202" s="42" t="e">
        <f t="shared" si="11"/>
        <v>#DIV/0!</v>
      </c>
      <c r="O202" s="353" t="e">
        <f t="shared" si="12"/>
        <v>#DIV/0!</v>
      </c>
    </row>
    <row r="203" spans="1:15" x14ac:dyDescent="0.3">
      <c r="A203" s="2">
        <v>196</v>
      </c>
      <c r="B203" s="6" t="str">
        <f>IF(SISWA!B203=0,"",SISWA!B203)</f>
        <v/>
      </c>
      <c r="C203" s="6" t="str">
        <f>IF(SISWA!C203=0,"",SISWA!C203)</f>
        <v/>
      </c>
      <c r="D203" s="6" t="str">
        <f>IF(SISWA!D203=0,"",SISWA!D203)</f>
        <v/>
      </c>
      <c r="E203" s="195" t="str">
        <f>IF(SISWA!E203=0,"",SISWA!E203)</f>
        <v/>
      </c>
      <c r="F203" s="157"/>
      <c r="G203" s="157"/>
      <c r="H203" s="157"/>
      <c r="I203" s="157"/>
      <c r="J203" s="157"/>
      <c r="K203" s="157" t="e">
        <f t="shared" si="10"/>
        <v>#DIV/0!</v>
      </c>
      <c r="L203" s="157"/>
      <c r="M203" s="157"/>
      <c r="N203" s="42" t="e">
        <f t="shared" si="11"/>
        <v>#DIV/0!</v>
      </c>
      <c r="O203" s="353" t="e">
        <f t="shared" si="12"/>
        <v>#DIV/0!</v>
      </c>
    </row>
    <row r="204" spans="1:15" x14ac:dyDescent="0.3">
      <c r="A204" s="2">
        <v>197</v>
      </c>
      <c r="B204" s="6" t="str">
        <f>IF(SISWA!B204=0,"",SISWA!B204)</f>
        <v/>
      </c>
      <c r="C204" s="6" t="str">
        <f>IF(SISWA!C204=0,"",SISWA!C204)</f>
        <v/>
      </c>
      <c r="D204" s="6" t="str">
        <f>IF(SISWA!D204=0,"",SISWA!D204)</f>
        <v/>
      </c>
      <c r="E204" s="195" t="str">
        <f>IF(SISWA!E204=0,"",SISWA!E204)</f>
        <v/>
      </c>
      <c r="F204" s="157"/>
      <c r="G204" s="157"/>
      <c r="H204" s="157"/>
      <c r="I204" s="157"/>
      <c r="J204" s="157"/>
      <c r="K204" s="157" t="e">
        <f t="shared" si="10"/>
        <v>#DIV/0!</v>
      </c>
      <c r="L204" s="157"/>
      <c r="M204" s="157"/>
      <c r="N204" s="42" t="e">
        <f t="shared" si="11"/>
        <v>#DIV/0!</v>
      </c>
      <c r="O204" s="353" t="e">
        <f t="shared" si="12"/>
        <v>#DIV/0!</v>
      </c>
    </row>
    <row r="205" spans="1:15" x14ac:dyDescent="0.3">
      <c r="A205" s="2">
        <v>198</v>
      </c>
      <c r="B205" s="6" t="str">
        <f>IF(SISWA!B205=0,"",SISWA!B205)</f>
        <v/>
      </c>
      <c r="C205" s="6" t="str">
        <f>IF(SISWA!C205=0,"",SISWA!C205)</f>
        <v/>
      </c>
      <c r="D205" s="6" t="str">
        <f>IF(SISWA!D205=0,"",SISWA!D205)</f>
        <v/>
      </c>
      <c r="E205" s="195" t="str">
        <f>IF(SISWA!E205=0,"",SISWA!E205)</f>
        <v/>
      </c>
      <c r="F205" s="157"/>
      <c r="G205" s="157"/>
      <c r="H205" s="157"/>
      <c r="I205" s="157"/>
      <c r="J205" s="157"/>
      <c r="K205" s="157" t="e">
        <f t="shared" si="10"/>
        <v>#DIV/0!</v>
      </c>
      <c r="L205" s="157"/>
      <c r="M205" s="157"/>
      <c r="N205" s="42" t="e">
        <f t="shared" si="11"/>
        <v>#DIV/0!</v>
      </c>
      <c r="O205" s="353" t="e">
        <f t="shared" si="12"/>
        <v>#DIV/0!</v>
      </c>
    </row>
    <row r="206" spans="1:15" x14ac:dyDescent="0.3">
      <c r="A206" s="2">
        <v>199</v>
      </c>
      <c r="B206" s="6" t="str">
        <f>IF(SISWA!B206=0,"",SISWA!B206)</f>
        <v/>
      </c>
      <c r="C206" s="6" t="str">
        <f>IF(SISWA!C206=0,"",SISWA!C206)</f>
        <v/>
      </c>
      <c r="D206" s="6" t="str">
        <f>IF(SISWA!D206=0,"",SISWA!D206)</f>
        <v/>
      </c>
      <c r="E206" s="195" t="str">
        <f>IF(SISWA!E206=0,"",SISWA!E206)</f>
        <v/>
      </c>
      <c r="F206" s="157"/>
      <c r="G206" s="157"/>
      <c r="H206" s="157"/>
      <c r="I206" s="157"/>
      <c r="J206" s="157"/>
      <c r="K206" s="157" t="e">
        <f t="shared" si="10"/>
        <v>#DIV/0!</v>
      </c>
      <c r="L206" s="157"/>
      <c r="M206" s="157"/>
      <c r="N206" s="42" t="e">
        <f t="shared" si="11"/>
        <v>#DIV/0!</v>
      </c>
      <c r="O206" s="353" t="e">
        <f t="shared" si="12"/>
        <v>#DIV/0!</v>
      </c>
    </row>
    <row r="207" spans="1:15" x14ac:dyDescent="0.3">
      <c r="A207" s="2">
        <v>200</v>
      </c>
      <c r="B207" s="6" t="str">
        <f>IF(SISWA!B207=0,"",SISWA!B207)</f>
        <v/>
      </c>
      <c r="C207" s="6" t="str">
        <f>IF(SISWA!C207=0,"",SISWA!C207)</f>
        <v/>
      </c>
      <c r="D207" s="6" t="str">
        <f>IF(SISWA!D207=0,"",SISWA!D207)</f>
        <v/>
      </c>
      <c r="E207" s="195" t="str">
        <f>IF(SISWA!E207=0,"",SISWA!E207)</f>
        <v/>
      </c>
      <c r="F207" s="157"/>
      <c r="G207" s="157"/>
      <c r="H207" s="157"/>
      <c r="I207" s="157"/>
      <c r="J207" s="157"/>
      <c r="K207" s="157" t="e">
        <f t="shared" si="10"/>
        <v>#DIV/0!</v>
      </c>
      <c r="L207" s="157"/>
      <c r="M207" s="157"/>
      <c r="N207" s="42" t="e">
        <f t="shared" si="11"/>
        <v>#DIV/0!</v>
      </c>
      <c r="O207" s="353" t="e">
        <f t="shared" si="12"/>
        <v>#DIV/0!</v>
      </c>
    </row>
  </sheetData>
  <mergeCells count="11">
    <mergeCell ref="L6:M6"/>
    <mergeCell ref="A1:J1"/>
    <mergeCell ref="A2:J2"/>
    <mergeCell ref="A3:J3"/>
    <mergeCell ref="A5:A7"/>
    <mergeCell ref="B5:B7"/>
    <mergeCell ref="C5:C7"/>
    <mergeCell ref="D5:D7"/>
    <mergeCell ref="E5:E7"/>
    <mergeCell ref="F5:M5"/>
    <mergeCell ref="F6:J6"/>
  </mergeCells>
  <pageMargins left="0.7" right="0.7" top="0.75" bottom="0.75" header="0.3" footer="0.3"/>
  <pageSetup paperSize="9" orientation="portrait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tabColor rgb="FFFF0000"/>
  </sheetPr>
  <dimension ref="A1:N207"/>
  <sheetViews>
    <sheetView zoomScaleNormal="10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J60" sqref="F8:J60"/>
    </sheetView>
  </sheetViews>
  <sheetFormatPr defaultRowHeight="16.5" x14ac:dyDescent="0.3"/>
  <cols>
    <col min="1" max="1" width="4.5" style="7" customWidth="1"/>
    <col min="2" max="2" width="9" style="7"/>
    <col min="3" max="3" width="11.375" style="7" customWidth="1"/>
    <col min="4" max="4" width="19.75" style="7" customWidth="1"/>
    <col min="5" max="5" width="43.375" style="7" bestFit="1" customWidth="1"/>
    <col min="6" max="6" width="7" style="7" customWidth="1"/>
    <col min="7" max="7" width="6.75" style="7" customWidth="1"/>
    <col min="8" max="8" width="7" style="7" customWidth="1"/>
    <col min="9" max="9" width="7.25" style="7" customWidth="1"/>
    <col min="10" max="13" width="9" style="7"/>
    <col min="14" max="14" width="9" style="7" customWidth="1"/>
    <col min="15" max="16384" width="9" style="7"/>
  </cols>
  <sheetData>
    <row r="1" spans="1:14" x14ac:dyDescent="0.3">
      <c r="A1" s="450" t="s">
        <v>0</v>
      </c>
      <c r="B1" s="450"/>
      <c r="C1" s="450"/>
      <c r="D1" s="450"/>
      <c r="E1" s="450"/>
      <c r="F1" s="450"/>
      <c r="G1" s="450"/>
      <c r="H1" s="450"/>
      <c r="I1" s="450"/>
      <c r="J1" s="450"/>
      <c r="K1" s="19"/>
    </row>
    <row r="2" spans="1:14" x14ac:dyDescent="0.3">
      <c r="A2" s="450" t="str">
        <f>AA!A2</f>
        <v>MADRASAH IBTIDAIYAH NURUL ISLAM LABRUK KIDUL</v>
      </c>
      <c r="B2" s="450"/>
      <c r="C2" s="450"/>
      <c r="D2" s="450"/>
      <c r="E2" s="450"/>
      <c r="F2" s="450"/>
      <c r="G2" s="450"/>
      <c r="H2" s="450"/>
      <c r="I2" s="450"/>
      <c r="J2" s="450"/>
      <c r="K2" s="19"/>
    </row>
    <row r="3" spans="1:14" x14ac:dyDescent="0.3">
      <c r="A3" s="450" t="str">
        <f>AA!A3</f>
        <v>TAHUN PELAJARAN 2016/2017</v>
      </c>
      <c r="B3" s="450"/>
      <c r="C3" s="450"/>
      <c r="D3" s="450"/>
      <c r="E3" s="450"/>
      <c r="F3" s="450"/>
      <c r="G3" s="450"/>
      <c r="H3" s="450"/>
      <c r="I3" s="450"/>
      <c r="J3" s="450"/>
      <c r="K3" s="19"/>
    </row>
    <row r="5" spans="1:14" x14ac:dyDescent="0.3">
      <c r="A5" s="457" t="s">
        <v>1</v>
      </c>
      <c r="B5" s="457" t="s">
        <v>2</v>
      </c>
      <c r="C5" s="457" t="s">
        <v>3</v>
      </c>
      <c r="D5" s="457" t="s">
        <v>4</v>
      </c>
      <c r="E5" s="457" t="s">
        <v>5</v>
      </c>
      <c r="F5" s="460" t="s">
        <v>7</v>
      </c>
      <c r="G5" s="460"/>
      <c r="H5" s="460"/>
      <c r="I5" s="460"/>
      <c r="J5" s="460"/>
      <c r="K5" s="460"/>
      <c r="L5" s="460"/>
      <c r="M5" s="460"/>
    </row>
    <row r="6" spans="1:14" x14ac:dyDescent="0.3">
      <c r="A6" s="458"/>
      <c r="B6" s="458"/>
      <c r="C6" s="458"/>
      <c r="D6" s="458"/>
      <c r="E6" s="458"/>
      <c r="F6" s="460" t="s">
        <v>6</v>
      </c>
      <c r="G6" s="460"/>
      <c r="H6" s="460"/>
      <c r="I6" s="460"/>
      <c r="J6" s="460"/>
      <c r="K6" s="124" t="s">
        <v>111</v>
      </c>
      <c r="L6" s="460" t="s">
        <v>113</v>
      </c>
      <c r="M6" s="460"/>
    </row>
    <row r="7" spans="1:14" x14ac:dyDescent="0.3">
      <c r="A7" s="459"/>
      <c r="B7" s="459"/>
      <c r="C7" s="459"/>
      <c r="D7" s="459"/>
      <c r="E7" s="459"/>
      <c r="F7" s="125">
        <v>7</v>
      </c>
      <c r="G7" s="125">
        <v>8</v>
      </c>
      <c r="H7" s="125">
        <v>9</v>
      </c>
      <c r="I7" s="125">
        <v>10</v>
      </c>
      <c r="J7" s="125">
        <v>11</v>
      </c>
      <c r="K7" s="126" t="s">
        <v>112</v>
      </c>
      <c r="L7" s="127" t="s">
        <v>74</v>
      </c>
      <c r="M7" s="127" t="s">
        <v>46</v>
      </c>
    </row>
    <row r="8" spans="1:14" x14ac:dyDescent="0.3">
      <c r="A8" s="5">
        <v>1</v>
      </c>
      <c r="B8" s="6">
        <f>IF(SISWA!B8=0,"",SISWA!B8)</f>
        <v>4144</v>
      </c>
      <c r="C8" s="6" t="str">
        <f>IF(SISWA!C8=0,"",SISWA!C8)</f>
        <v>0056985470</v>
      </c>
      <c r="D8" s="6" t="str">
        <f>IF(SISWA!D8=0,"",SISWA!D8)</f>
        <v>80-162-001-8</v>
      </c>
      <c r="E8" s="195" t="str">
        <f>IF(SISWA!E8=0,"",SISWA!E8)</f>
        <v>ACHMAD ROZALI</v>
      </c>
      <c r="F8" s="157">
        <v>65</v>
      </c>
      <c r="G8" s="157">
        <v>74</v>
      </c>
      <c r="H8" s="157">
        <v>74</v>
      </c>
      <c r="I8" s="157">
        <v>74</v>
      </c>
      <c r="J8" s="157">
        <v>71</v>
      </c>
      <c r="K8" s="157">
        <f>AVERAGE(F8:J8)</f>
        <v>71.599999999999994</v>
      </c>
      <c r="L8" s="157">
        <v>70</v>
      </c>
      <c r="M8" s="270"/>
      <c r="N8" s="7" t="str">
        <f>IF(L8&gt;95,"GANTI","")</f>
        <v/>
      </c>
    </row>
    <row r="9" spans="1:14" x14ac:dyDescent="0.3">
      <c r="A9" s="2">
        <v>2</v>
      </c>
      <c r="B9" s="6">
        <f>IF(SISWA!B9=0,"",SISWA!B9)</f>
        <v>4177</v>
      </c>
      <c r="C9" s="6" t="str">
        <f>IF(SISWA!C9=0,"",SISWA!C9)</f>
        <v>0046378836</v>
      </c>
      <c r="D9" s="6" t="str">
        <f>IF(SISWA!D9=0,"",SISWA!D9)</f>
        <v>80-162-002-7</v>
      </c>
      <c r="E9" s="195" t="str">
        <f>IF(SISWA!E9=0,"",SISWA!E9)</f>
        <v>ADELIA SEPTI BERTHA ANANDA</v>
      </c>
      <c r="F9" s="157">
        <v>65</v>
      </c>
      <c r="G9" s="157">
        <v>75</v>
      </c>
      <c r="H9" s="157">
        <v>75</v>
      </c>
      <c r="I9" s="157">
        <v>76</v>
      </c>
      <c r="J9" s="157">
        <v>72</v>
      </c>
      <c r="K9" s="157">
        <f t="shared" ref="K9:K57" si="0">AVERAGE(F9:J9)</f>
        <v>72.599999999999994</v>
      </c>
      <c r="L9" s="157">
        <v>73</v>
      </c>
      <c r="M9" s="270"/>
      <c r="N9" s="7" t="str">
        <f t="shared" ref="N9:N63" si="1">IF(L9&gt;95,"GANTI","")</f>
        <v/>
      </c>
    </row>
    <row r="10" spans="1:14" x14ac:dyDescent="0.3">
      <c r="A10" s="2">
        <v>3</v>
      </c>
      <c r="B10" s="6">
        <f>IF(SISWA!B10=0,"",SISWA!B10)</f>
        <v>4178</v>
      </c>
      <c r="C10" s="6" t="str">
        <f>IF(SISWA!C10=0,"",SISWA!C10)</f>
        <v>0045705633</v>
      </c>
      <c r="D10" s="6" t="str">
        <f>IF(SISWA!D10=0,"",SISWA!D10)</f>
        <v>80-162-003-6</v>
      </c>
      <c r="E10" s="195" t="str">
        <f>IF(SISWA!E10=0,"",SISWA!E10)</f>
        <v>ADELINA KHILYATUL MILLAH</v>
      </c>
      <c r="F10" s="157">
        <v>65</v>
      </c>
      <c r="G10" s="157">
        <v>74</v>
      </c>
      <c r="H10" s="157">
        <v>73</v>
      </c>
      <c r="I10" s="157">
        <v>73</v>
      </c>
      <c r="J10" s="157">
        <v>71</v>
      </c>
      <c r="K10" s="157">
        <f t="shared" si="0"/>
        <v>71.2</v>
      </c>
      <c r="L10" s="157">
        <v>70</v>
      </c>
      <c r="M10" s="270"/>
      <c r="N10" s="7" t="str">
        <f t="shared" si="1"/>
        <v/>
      </c>
    </row>
    <row r="11" spans="1:14" x14ac:dyDescent="0.3">
      <c r="A11" s="2">
        <v>4</v>
      </c>
      <c r="B11" s="6">
        <f>IF(SISWA!B11=0,"",SISWA!B11)</f>
        <v>4145</v>
      </c>
      <c r="C11" s="6" t="str">
        <f>IF(SISWA!C11=0,"",SISWA!C11)</f>
        <v>0049232525</v>
      </c>
      <c r="D11" s="6" t="str">
        <f>IF(SISWA!D11=0,"",SISWA!D11)</f>
        <v>80-162-004-5</v>
      </c>
      <c r="E11" s="195" t="str">
        <f>IF(SISWA!E11=0,"",SISWA!E11)</f>
        <v>AHMAD RIZKI JAELANI</v>
      </c>
      <c r="F11" s="157">
        <v>65</v>
      </c>
      <c r="G11" s="157">
        <v>74</v>
      </c>
      <c r="H11" s="157">
        <v>74</v>
      </c>
      <c r="I11" s="157">
        <v>74</v>
      </c>
      <c r="J11" s="157">
        <v>71</v>
      </c>
      <c r="K11" s="157">
        <f t="shared" si="0"/>
        <v>71.599999999999994</v>
      </c>
      <c r="L11" s="157">
        <v>71</v>
      </c>
      <c r="M11" s="270"/>
      <c r="N11" s="7" t="str">
        <f t="shared" si="1"/>
        <v/>
      </c>
    </row>
    <row r="12" spans="1:14" x14ac:dyDescent="0.3">
      <c r="A12" s="2">
        <v>5</v>
      </c>
      <c r="B12" s="6">
        <f>IF(SISWA!B12=0,"",SISWA!B12)</f>
        <v>4174</v>
      </c>
      <c r="C12" s="6" t="str">
        <f>IF(SISWA!C12=0,"",SISWA!C12)</f>
        <v xml:space="preserve">0044118618 </v>
      </c>
      <c r="D12" s="6" t="str">
        <f>IF(SISWA!D12=0,"",SISWA!D12)</f>
        <v>80-162-005-4</v>
      </c>
      <c r="E12" s="195" t="str">
        <f>IF(SISWA!E12=0,"",SISWA!E12)</f>
        <v>AHMAD SHOHIBI</v>
      </c>
      <c r="F12" s="157">
        <v>65</v>
      </c>
      <c r="G12" s="157">
        <v>74</v>
      </c>
      <c r="H12" s="157">
        <v>76</v>
      </c>
      <c r="I12" s="157">
        <v>76</v>
      </c>
      <c r="J12" s="157">
        <v>71</v>
      </c>
      <c r="K12" s="157">
        <f t="shared" si="0"/>
        <v>72.400000000000006</v>
      </c>
      <c r="L12" s="157">
        <v>70</v>
      </c>
      <c r="M12" s="270"/>
      <c r="N12" s="7" t="str">
        <f t="shared" si="1"/>
        <v/>
      </c>
    </row>
    <row r="13" spans="1:14" x14ac:dyDescent="0.3">
      <c r="A13" s="2">
        <v>6</v>
      </c>
      <c r="B13" s="6">
        <f>IF(SISWA!B13=0,"",SISWA!B13)</f>
        <v>4146</v>
      </c>
      <c r="C13" s="6" t="str">
        <f>IF(SISWA!C13=0,"",SISWA!C13)</f>
        <v>0049865303</v>
      </c>
      <c r="D13" s="6" t="str">
        <f>IF(SISWA!D13=0,"",SISWA!D13)</f>
        <v>80-162-006-3</v>
      </c>
      <c r="E13" s="195" t="str">
        <f>IF(SISWA!E13=0,"",SISWA!E13)</f>
        <v>AHMAD ZAINURI</v>
      </c>
      <c r="F13" s="157">
        <v>65</v>
      </c>
      <c r="G13" s="157">
        <v>74</v>
      </c>
      <c r="H13" s="157">
        <v>74</v>
      </c>
      <c r="I13" s="157">
        <v>75</v>
      </c>
      <c r="J13" s="157">
        <v>71</v>
      </c>
      <c r="K13" s="157">
        <f t="shared" si="0"/>
        <v>71.8</v>
      </c>
      <c r="L13" s="157">
        <v>70</v>
      </c>
      <c r="M13" s="270"/>
      <c r="N13" s="7" t="str">
        <f t="shared" si="1"/>
        <v/>
      </c>
    </row>
    <row r="14" spans="1:14" x14ac:dyDescent="0.3">
      <c r="A14" s="2">
        <v>7</v>
      </c>
      <c r="B14" s="6">
        <f>IF(SISWA!B14=0,"",SISWA!B14)</f>
        <v>4147</v>
      </c>
      <c r="C14" s="6" t="str">
        <f>IF(SISWA!C14=0,"",SISWA!C14)</f>
        <v>0047929910</v>
      </c>
      <c r="D14" s="6" t="str">
        <f>IF(SISWA!D14=0,"",SISWA!D14)</f>
        <v>80-162-007-2</v>
      </c>
      <c r="E14" s="195" t="str">
        <f>IF(SISWA!E14=0,"",SISWA!E14)</f>
        <v>AKHMAD AMBARI</v>
      </c>
      <c r="F14" s="157">
        <v>65</v>
      </c>
      <c r="G14" s="157">
        <v>75</v>
      </c>
      <c r="H14" s="157">
        <v>75</v>
      </c>
      <c r="I14" s="157">
        <v>76</v>
      </c>
      <c r="J14" s="157">
        <v>71</v>
      </c>
      <c r="K14" s="157">
        <f t="shared" si="0"/>
        <v>72.400000000000006</v>
      </c>
      <c r="L14" s="157">
        <v>71</v>
      </c>
      <c r="M14" s="270"/>
      <c r="N14" s="7" t="str">
        <f t="shared" si="1"/>
        <v/>
      </c>
    </row>
    <row r="15" spans="1:14" x14ac:dyDescent="0.3">
      <c r="A15" s="2">
        <v>8</v>
      </c>
      <c r="B15" s="6">
        <f>IF(SISWA!B15=0,"",SISWA!B15)</f>
        <v>4148</v>
      </c>
      <c r="C15" s="6" t="str">
        <f>IF(SISWA!C15=0,"",SISWA!C15)</f>
        <v>0041566084</v>
      </c>
      <c r="D15" s="6" t="str">
        <f>IF(SISWA!D15=0,"",SISWA!D15)</f>
        <v>80-162-008-9</v>
      </c>
      <c r="E15" s="195" t="str">
        <f>IF(SISWA!E15=0,"",SISWA!E15)</f>
        <v>BIMA LUTFIYAN FIRDAUS</v>
      </c>
      <c r="F15" s="157">
        <v>70</v>
      </c>
      <c r="G15" s="157">
        <v>78</v>
      </c>
      <c r="H15" s="157">
        <v>76</v>
      </c>
      <c r="I15" s="157">
        <v>75</v>
      </c>
      <c r="J15" s="157">
        <v>71</v>
      </c>
      <c r="K15" s="157">
        <f t="shared" si="0"/>
        <v>74</v>
      </c>
      <c r="L15" s="157">
        <v>70</v>
      </c>
      <c r="M15" s="270"/>
      <c r="N15" s="7" t="str">
        <f t="shared" si="1"/>
        <v/>
      </c>
    </row>
    <row r="16" spans="1:14" x14ac:dyDescent="0.3">
      <c r="A16" s="2">
        <v>9</v>
      </c>
      <c r="B16" s="6">
        <f>IF(SISWA!B16=0,"",SISWA!B16)</f>
        <v>4122</v>
      </c>
      <c r="C16" s="6" t="str">
        <f>IF(SISWA!C16=0,"",SISWA!C16)</f>
        <v>0043541247</v>
      </c>
      <c r="D16" s="6" t="str">
        <f>IF(SISWA!D16=0,"",SISWA!D16)</f>
        <v>80-162-009-8</v>
      </c>
      <c r="E16" s="195" t="str">
        <f>IF(SISWA!E16=0,"",SISWA!E16)</f>
        <v>ERINA DWI RAMADHANI</v>
      </c>
      <c r="F16" s="157">
        <v>65</v>
      </c>
      <c r="G16" s="157">
        <v>76</v>
      </c>
      <c r="H16" s="157">
        <v>74</v>
      </c>
      <c r="I16" s="157">
        <v>73</v>
      </c>
      <c r="J16" s="157">
        <v>71</v>
      </c>
      <c r="K16" s="157">
        <f t="shared" si="0"/>
        <v>71.8</v>
      </c>
      <c r="L16" s="157">
        <v>70</v>
      </c>
      <c r="M16" s="270"/>
      <c r="N16" s="7" t="str">
        <f t="shared" si="1"/>
        <v/>
      </c>
    </row>
    <row r="17" spans="1:14" x14ac:dyDescent="0.3">
      <c r="A17" s="2">
        <v>10</v>
      </c>
      <c r="B17" s="6">
        <f>IF(SISWA!B17=0,"",SISWA!B17)</f>
        <v>4179</v>
      </c>
      <c r="C17" s="6" t="str">
        <f>IF(SISWA!C17=0,"",SISWA!C17)</f>
        <v>0045820842</v>
      </c>
      <c r="D17" s="6" t="str">
        <f>IF(SISWA!D17=0,"",SISWA!D17)</f>
        <v>80-162-010-7</v>
      </c>
      <c r="E17" s="195" t="str">
        <f>IF(SISWA!E17=0,"",SISWA!E17)</f>
        <v>FITRI NUR AINI</v>
      </c>
      <c r="F17" s="157">
        <v>65</v>
      </c>
      <c r="G17" s="157">
        <v>74</v>
      </c>
      <c r="H17" s="157">
        <v>73</v>
      </c>
      <c r="I17" s="157"/>
      <c r="J17" s="157">
        <v>71</v>
      </c>
      <c r="K17" s="157">
        <f t="shared" si="0"/>
        <v>70.75</v>
      </c>
      <c r="L17" s="157">
        <v>70</v>
      </c>
      <c r="M17" s="270"/>
      <c r="N17" s="7" t="str">
        <f t="shared" si="1"/>
        <v/>
      </c>
    </row>
    <row r="18" spans="1:14" x14ac:dyDescent="0.3">
      <c r="A18" s="2">
        <v>11</v>
      </c>
      <c r="B18" s="6">
        <f>IF(SISWA!B18=0,"",SISWA!B18)</f>
        <v>4149</v>
      </c>
      <c r="C18" s="6" t="str">
        <f>IF(SISWA!C18=0,"",SISWA!C18)</f>
        <v>0047917461</v>
      </c>
      <c r="D18" s="6" t="str">
        <f>IF(SISWA!D18=0,"",SISWA!D18)</f>
        <v>80-162-011-6</v>
      </c>
      <c r="E18" s="195" t="str">
        <f>IF(SISWA!E18=0,"",SISWA!E18)</f>
        <v>MAYANGTIKA ANIL HAWA</v>
      </c>
      <c r="F18" s="157">
        <v>70</v>
      </c>
      <c r="G18" s="157">
        <v>83</v>
      </c>
      <c r="H18" s="157">
        <v>65</v>
      </c>
      <c r="I18" s="157">
        <v>74</v>
      </c>
      <c r="J18" s="157">
        <v>72</v>
      </c>
      <c r="K18" s="157">
        <f t="shared" si="0"/>
        <v>72.8</v>
      </c>
      <c r="L18" s="157">
        <v>74</v>
      </c>
      <c r="M18" s="270"/>
      <c r="N18" s="7" t="str">
        <f t="shared" si="1"/>
        <v/>
      </c>
    </row>
    <row r="19" spans="1:14" x14ac:dyDescent="0.3">
      <c r="A19" s="2">
        <v>12</v>
      </c>
      <c r="B19" s="6">
        <f>IF(SISWA!B19=0,"",SISWA!B19)</f>
        <v>4180</v>
      </c>
      <c r="C19" s="6" t="str">
        <f>IF(SISWA!C19=0,"",SISWA!C19)</f>
        <v>0049252066</v>
      </c>
      <c r="D19" s="6" t="str">
        <f>IF(SISWA!D19=0,"",SISWA!D19)</f>
        <v>80-162-012-5</v>
      </c>
      <c r="E19" s="195" t="str">
        <f>IF(SISWA!E19=0,"",SISWA!E19)</f>
        <v>MIR`ATUL KHOIROH</v>
      </c>
      <c r="F19" s="157">
        <v>75</v>
      </c>
      <c r="G19" s="157">
        <v>89</v>
      </c>
      <c r="H19" s="157">
        <v>75</v>
      </c>
      <c r="I19" s="157">
        <v>80</v>
      </c>
      <c r="J19" s="157">
        <v>82</v>
      </c>
      <c r="K19" s="157">
        <f t="shared" si="0"/>
        <v>80.2</v>
      </c>
      <c r="L19" s="157">
        <v>85</v>
      </c>
      <c r="M19" s="270"/>
      <c r="N19" s="7" t="str">
        <f t="shared" si="1"/>
        <v/>
      </c>
    </row>
    <row r="20" spans="1:14" x14ac:dyDescent="0.3">
      <c r="A20" s="2">
        <v>13</v>
      </c>
      <c r="B20" s="6">
        <f>IF(SISWA!B20=0,"",SISWA!B20)</f>
        <v>4181</v>
      </c>
      <c r="C20" s="6" t="str">
        <f>IF(SISWA!C20=0,"",SISWA!C20)</f>
        <v>0048021171</v>
      </c>
      <c r="D20" s="6" t="str">
        <f>IF(SISWA!D20=0,"",SISWA!D20)</f>
        <v>80-162-013-4</v>
      </c>
      <c r="E20" s="195" t="str">
        <f>IF(SISWA!E20=0,"",SISWA!E20)</f>
        <v>MOCHAMAD ABIR EKA FIRMANSYA</v>
      </c>
      <c r="F20" s="157">
        <v>70</v>
      </c>
      <c r="G20" s="157">
        <v>81</v>
      </c>
      <c r="H20" s="157">
        <v>74</v>
      </c>
      <c r="I20" s="157">
        <v>80</v>
      </c>
      <c r="J20" s="157">
        <v>81</v>
      </c>
      <c r="K20" s="157">
        <f t="shared" si="0"/>
        <v>77.2</v>
      </c>
      <c r="L20" s="157">
        <v>81</v>
      </c>
      <c r="M20" s="270"/>
      <c r="N20" s="7" t="str">
        <f t="shared" si="1"/>
        <v/>
      </c>
    </row>
    <row r="21" spans="1:14" x14ac:dyDescent="0.3">
      <c r="A21" s="2">
        <v>14</v>
      </c>
      <c r="B21" s="6">
        <f>IF(SISWA!B21=0,"",SISWA!B21)</f>
        <v>4150</v>
      </c>
      <c r="C21" s="6" t="str">
        <f>IF(SISWA!C21=0,"",SISWA!C21)</f>
        <v>0055851984</v>
      </c>
      <c r="D21" s="6" t="str">
        <f>IF(SISWA!D21=0,"",SISWA!D21)</f>
        <v>80-162-014-3</v>
      </c>
      <c r="E21" s="195" t="str">
        <f>IF(SISWA!E21=0,"",SISWA!E21)</f>
        <v>MOHAMMAD DANANG PRAYOGA</v>
      </c>
      <c r="F21" s="157">
        <v>65</v>
      </c>
      <c r="G21" s="157">
        <v>73</v>
      </c>
      <c r="H21" s="157">
        <v>67</v>
      </c>
      <c r="I21" s="157">
        <v>76</v>
      </c>
      <c r="J21" s="157">
        <v>72</v>
      </c>
      <c r="K21" s="157">
        <f t="shared" si="0"/>
        <v>70.599999999999994</v>
      </c>
      <c r="L21" s="157">
        <v>72</v>
      </c>
      <c r="M21" s="270"/>
      <c r="N21" s="7" t="str">
        <f t="shared" si="1"/>
        <v/>
      </c>
    </row>
    <row r="22" spans="1:14" x14ac:dyDescent="0.3">
      <c r="A22" s="2">
        <v>15</v>
      </c>
      <c r="B22" s="6">
        <f>IF(SISWA!B22=0,"",SISWA!B22)</f>
        <v>4184</v>
      </c>
      <c r="C22" s="6" t="str">
        <f>IF(SISWA!C22=0,"",SISWA!C22)</f>
        <v>0049465874</v>
      </c>
      <c r="D22" s="6" t="str">
        <f>IF(SISWA!D22=0,"",SISWA!D22)</f>
        <v>80-162-015-2</v>
      </c>
      <c r="E22" s="195" t="str">
        <f>IF(SISWA!E22=0,"",SISWA!E22)</f>
        <v>MUCHAMAD ADITIYA PUTRA FEBRYANSYAH</v>
      </c>
      <c r="F22" s="157">
        <v>77</v>
      </c>
      <c r="G22" s="157">
        <v>89</v>
      </c>
      <c r="H22" s="157">
        <v>73</v>
      </c>
      <c r="I22" s="157">
        <v>80</v>
      </c>
      <c r="J22" s="157">
        <v>82</v>
      </c>
      <c r="K22" s="157">
        <f t="shared" si="0"/>
        <v>80.2</v>
      </c>
      <c r="L22" s="157">
        <v>87</v>
      </c>
      <c r="M22" s="270"/>
      <c r="N22" s="7" t="str">
        <f t="shared" si="1"/>
        <v/>
      </c>
    </row>
    <row r="23" spans="1:14" x14ac:dyDescent="0.3">
      <c r="A23" s="2">
        <v>16</v>
      </c>
      <c r="B23" s="6">
        <f>IF(SISWA!B23=0,"",SISWA!B23)</f>
        <v>4185</v>
      </c>
      <c r="C23" s="6" t="str">
        <f>IF(SISWA!C23=0,"",SISWA!C23)</f>
        <v>0048515206</v>
      </c>
      <c r="D23" s="6" t="str">
        <f>IF(SISWA!D23=0,"",SISWA!D23)</f>
        <v>80-162-016-9</v>
      </c>
      <c r="E23" s="195" t="str">
        <f>IF(SISWA!E23=0,"",SISWA!E23)</f>
        <v>MUHAMAD DAIFA ROBBIT ATTIJANI</v>
      </c>
      <c r="F23" s="157">
        <v>68</v>
      </c>
      <c r="G23" s="157">
        <v>75</v>
      </c>
      <c r="H23" s="157">
        <v>67</v>
      </c>
      <c r="I23" s="157">
        <v>75</v>
      </c>
      <c r="J23" s="157">
        <v>76</v>
      </c>
      <c r="K23" s="157">
        <f t="shared" si="0"/>
        <v>72.2</v>
      </c>
      <c r="L23" s="157">
        <v>72</v>
      </c>
      <c r="M23" s="270"/>
      <c r="N23" s="7" t="str">
        <f t="shared" si="1"/>
        <v/>
      </c>
    </row>
    <row r="24" spans="1:14" x14ac:dyDescent="0.3">
      <c r="A24" s="2">
        <v>17</v>
      </c>
      <c r="B24" s="6">
        <f>IF(SISWA!B24=0,"",SISWA!B24)</f>
        <v>4151</v>
      </c>
      <c r="C24" s="6" t="str">
        <f>IF(SISWA!C24=0,"",SISWA!C24)</f>
        <v>0044956543</v>
      </c>
      <c r="D24" s="6" t="str">
        <f>IF(SISWA!D24=0,"",SISWA!D24)</f>
        <v>80-162-017-8</v>
      </c>
      <c r="E24" s="195" t="str">
        <f>IF(SISWA!E24=0,"",SISWA!E24)</f>
        <v>MUHAMMAD IZZUL AKROM</v>
      </c>
      <c r="F24" s="157">
        <v>80</v>
      </c>
      <c r="G24" s="157">
        <v>85</v>
      </c>
      <c r="H24" s="157">
        <v>72</v>
      </c>
      <c r="I24" s="157">
        <v>72</v>
      </c>
      <c r="J24" s="157">
        <v>73</v>
      </c>
      <c r="K24" s="157">
        <f t="shared" si="0"/>
        <v>76.400000000000006</v>
      </c>
      <c r="L24" s="157">
        <v>74</v>
      </c>
      <c r="M24" s="270"/>
      <c r="N24" s="7" t="str">
        <f t="shared" si="1"/>
        <v/>
      </c>
    </row>
    <row r="25" spans="1:14" x14ac:dyDescent="0.3">
      <c r="A25" s="2">
        <v>18</v>
      </c>
      <c r="B25" s="6">
        <f>IF(SISWA!B25=0,"",SISWA!B25)</f>
        <v>4152</v>
      </c>
      <c r="C25" s="6" t="str">
        <f>IF(SISWA!C25=0,"",SISWA!C25)</f>
        <v>0044952609</v>
      </c>
      <c r="D25" s="6" t="str">
        <f>IF(SISWA!D25=0,"",SISWA!D25)</f>
        <v>80-162-018-7</v>
      </c>
      <c r="E25" s="195" t="str">
        <f>IF(SISWA!E25=0,"",SISWA!E25)</f>
        <v>MUHAMMAD NOVAL NURSASI</v>
      </c>
      <c r="F25" s="157">
        <v>65</v>
      </c>
      <c r="G25" s="157">
        <v>82</v>
      </c>
      <c r="H25" s="157">
        <v>70</v>
      </c>
      <c r="I25" s="157">
        <v>74</v>
      </c>
      <c r="J25" s="157">
        <v>72</v>
      </c>
      <c r="K25" s="157">
        <f t="shared" si="0"/>
        <v>72.599999999999994</v>
      </c>
      <c r="L25" s="157">
        <v>71</v>
      </c>
      <c r="M25" s="270"/>
      <c r="N25" s="7" t="str">
        <f t="shared" si="1"/>
        <v/>
      </c>
    </row>
    <row r="26" spans="1:14" x14ac:dyDescent="0.3">
      <c r="A26" s="2">
        <v>19</v>
      </c>
      <c r="B26" s="6">
        <f>IF(SISWA!B26=0,"",SISWA!B26)</f>
        <v>4153</v>
      </c>
      <c r="C26" s="6" t="str">
        <f>IF(SISWA!C26=0,"",SISWA!C26)</f>
        <v>0049269355</v>
      </c>
      <c r="D26" s="6" t="str">
        <f>IF(SISWA!D26=0,"",SISWA!D26)</f>
        <v>80-162-019-6</v>
      </c>
      <c r="E26" s="195" t="str">
        <f>IF(SISWA!E26=0,"",SISWA!E26)</f>
        <v>MUHAMMAD NUR KHOLIS</v>
      </c>
      <c r="F26" s="157">
        <v>70</v>
      </c>
      <c r="G26" s="157">
        <v>82</v>
      </c>
      <c r="H26" s="157">
        <v>74</v>
      </c>
      <c r="I26" s="157">
        <v>73</v>
      </c>
      <c r="J26" s="157">
        <v>76</v>
      </c>
      <c r="K26" s="157">
        <f t="shared" si="0"/>
        <v>75</v>
      </c>
      <c r="L26" s="157">
        <v>73</v>
      </c>
      <c r="M26" s="270"/>
      <c r="N26" s="7" t="str">
        <f t="shared" si="1"/>
        <v/>
      </c>
    </row>
    <row r="27" spans="1:14" x14ac:dyDescent="0.3">
      <c r="A27" s="2">
        <v>20</v>
      </c>
      <c r="B27" s="6">
        <f>IF(SISWA!B27=0,"",SISWA!B27)</f>
        <v>4154</v>
      </c>
      <c r="C27" s="6" t="str">
        <f>IF(SISWA!C27=0,"",SISWA!C27)</f>
        <v>0053577869</v>
      </c>
      <c r="D27" s="6" t="str">
        <f>IF(SISWA!D27=0,"",SISWA!D27)</f>
        <v>80-162-020-5</v>
      </c>
      <c r="E27" s="195" t="str">
        <f>IF(SISWA!E27=0,"",SISWA!E27)</f>
        <v>NAFISSATUL KHOIROH</v>
      </c>
      <c r="F27" s="157">
        <v>65</v>
      </c>
      <c r="G27" s="157">
        <v>75</v>
      </c>
      <c r="H27" s="157">
        <v>65</v>
      </c>
      <c r="I27" s="157">
        <v>70</v>
      </c>
      <c r="J27" s="157">
        <v>73</v>
      </c>
      <c r="K27" s="157">
        <f t="shared" si="0"/>
        <v>69.599999999999994</v>
      </c>
      <c r="L27" s="157">
        <v>73</v>
      </c>
      <c r="M27" s="270"/>
      <c r="N27" s="7" t="str">
        <f t="shared" si="1"/>
        <v/>
      </c>
    </row>
    <row r="28" spans="1:14" x14ac:dyDescent="0.3">
      <c r="A28" s="2">
        <v>21</v>
      </c>
      <c r="B28" s="6">
        <f>IF(SISWA!B28=0,"",SISWA!B28)</f>
        <v>4039</v>
      </c>
      <c r="C28" s="6" t="str">
        <f>IF(SISWA!C28=0,"",SISWA!C28)</f>
        <v>0025417838</v>
      </c>
      <c r="D28" s="6" t="str">
        <f>IF(SISWA!D28=0,"",SISWA!D28)</f>
        <v>80-162-021-4</v>
      </c>
      <c r="E28" s="195" t="str">
        <f>IF(SISWA!E28=0,"",SISWA!E28)</f>
        <v>NAJWA MUFARRICHA</v>
      </c>
      <c r="F28" s="157">
        <v>66</v>
      </c>
      <c r="G28" s="157">
        <v>76</v>
      </c>
      <c r="H28" s="157">
        <v>65</v>
      </c>
      <c r="I28" s="157">
        <v>76</v>
      </c>
      <c r="J28" s="157">
        <v>77</v>
      </c>
      <c r="K28" s="157">
        <f t="shared" si="0"/>
        <v>72</v>
      </c>
      <c r="L28" s="157">
        <v>80</v>
      </c>
      <c r="M28" s="270"/>
      <c r="N28" s="7" t="str">
        <f t="shared" si="1"/>
        <v/>
      </c>
    </row>
    <row r="29" spans="1:14" x14ac:dyDescent="0.3">
      <c r="A29" s="2">
        <v>22</v>
      </c>
      <c r="B29" s="6">
        <f>IF(SISWA!B29=0,"",SISWA!B29)</f>
        <v>4133</v>
      </c>
      <c r="C29" s="6" t="str">
        <f>IF(SISWA!C29=0,"",SISWA!C29)</f>
        <v>0042084522</v>
      </c>
      <c r="D29" s="6" t="str">
        <f>IF(SISWA!D29=0,"",SISWA!D29)</f>
        <v>80-162-022-3</v>
      </c>
      <c r="E29" s="195" t="str">
        <f>IF(SISWA!E29=0,"",SISWA!E29)</f>
        <v>NAUFAL DAFFA ANWAR</v>
      </c>
      <c r="F29" s="157">
        <v>65</v>
      </c>
      <c r="G29" s="157">
        <v>79</v>
      </c>
      <c r="H29" s="157">
        <v>71</v>
      </c>
      <c r="I29" s="157">
        <v>78</v>
      </c>
      <c r="J29" s="157">
        <v>72</v>
      </c>
      <c r="K29" s="157">
        <f t="shared" si="0"/>
        <v>73</v>
      </c>
      <c r="L29" s="157">
        <v>76</v>
      </c>
      <c r="M29" s="270"/>
      <c r="N29" s="7" t="str">
        <f t="shared" si="1"/>
        <v/>
      </c>
    </row>
    <row r="30" spans="1:14" x14ac:dyDescent="0.3">
      <c r="A30" s="2">
        <v>23</v>
      </c>
      <c r="B30" s="6">
        <f>IF(SISWA!B30=0,"",SISWA!B30)</f>
        <v>4187</v>
      </c>
      <c r="C30" s="6" t="str">
        <f>IF(SISWA!C30=0,"",SISWA!C30)</f>
        <v>0038037937</v>
      </c>
      <c r="D30" s="6" t="str">
        <f>IF(SISWA!D30=0,"",SISWA!D30)</f>
        <v>80-162-023-2</v>
      </c>
      <c r="E30" s="195" t="str">
        <f>IF(SISWA!E30=0,"",SISWA!E30)</f>
        <v>NIKE CANDRA KURNIA DEWI</v>
      </c>
      <c r="F30" s="157">
        <v>67</v>
      </c>
      <c r="G30" s="157">
        <v>87</v>
      </c>
      <c r="H30" s="157">
        <v>73</v>
      </c>
      <c r="I30" s="157">
        <v>78</v>
      </c>
      <c r="J30" s="157">
        <v>78</v>
      </c>
      <c r="K30" s="157">
        <f t="shared" si="0"/>
        <v>76.599999999999994</v>
      </c>
      <c r="L30" s="157">
        <v>82</v>
      </c>
      <c r="M30" s="270"/>
      <c r="N30" s="7" t="str">
        <f t="shared" si="1"/>
        <v/>
      </c>
    </row>
    <row r="31" spans="1:14" x14ac:dyDescent="0.3">
      <c r="A31" s="2">
        <v>24</v>
      </c>
      <c r="B31" s="6">
        <f>IF(SISWA!B31=0,"",SISWA!B31)</f>
        <v>4186</v>
      </c>
      <c r="C31" s="6" t="str">
        <f>IF(SISWA!C31=0,"",SISWA!C31)</f>
        <v>0046677584</v>
      </c>
      <c r="D31" s="6" t="str">
        <f>IF(SISWA!D31=0,"",SISWA!D31)</f>
        <v>80-162-024-9</v>
      </c>
      <c r="E31" s="195" t="str">
        <f>IF(SISWA!E31=0,"",SISWA!E31)</f>
        <v>NUR AFNI DWI MAULIDIYAH</v>
      </c>
      <c r="F31" s="157">
        <v>70</v>
      </c>
      <c r="G31" s="157">
        <v>88</v>
      </c>
      <c r="H31" s="157">
        <v>69</v>
      </c>
      <c r="I31" s="157">
        <v>80</v>
      </c>
      <c r="J31" s="157">
        <v>78</v>
      </c>
      <c r="K31" s="157">
        <f t="shared" si="0"/>
        <v>77</v>
      </c>
      <c r="L31" s="157">
        <v>81</v>
      </c>
      <c r="M31" s="270"/>
      <c r="N31" s="7" t="str">
        <f t="shared" si="1"/>
        <v/>
      </c>
    </row>
    <row r="32" spans="1:14" x14ac:dyDescent="0.3">
      <c r="A32" s="2">
        <v>25</v>
      </c>
      <c r="B32" s="6">
        <f>IF(SISWA!B32=0,"",SISWA!B32)</f>
        <v>4155</v>
      </c>
      <c r="C32" s="6" t="str">
        <f>IF(SISWA!C32=0,"",SISWA!C32)</f>
        <v>0047653214</v>
      </c>
      <c r="D32" s="6" t="str">
        <f>IF(SISWA!D32=0,"",SISWA!D32)</f>
        <v>80-162-025-8</v>
      </c>
      <c r="E32" s="195" t="str">
        <f>IF(SISWA!E32=0,"",SISWA!E32)</f>
        <v>SAFIRA FIRNANDA ARTAMEVIA</v>
      </c>
      <c r="F32" s="157">
        <v>68</v>
      </c>
      <c r="G32" s="157">
        <v>82</v>
      </c>
      <c r="H32" s="157">
        <v>70</v>
      </c>
      <c r="I32" s="157">
        <v>80</v>
      </c>
      <c r="J32" s="157">
        <v>81</v>
      </c>
      <c r="K32" s="157">
        <f t="shared" si="0"/>
        <v>76.2</v>
      </c>
      <c r="L32" s="157">
        <v>83</v>
      </c>
      <c r="M32" s="270"/>
      <c r="N32" s="7" t="str">
        <f t="shared" si="1"/>
        <v/>
      </c>
    </row>
    <row r="33" spans="1:14" x14ac:dyDescent="0.3">
      <c r="A33" s="2">
        <v>26</v>
      </c>
      <c r="B33" s="6">
        <f>IF(SISWA!B33=0,"",SISWA!B33)</f>
        <v>4183</v>
      </c>
      <c r="C33" s="6" t="str">
        <f>IF(SISWA!C33=0,"",SISWA!C33)</f>
        <v>0044270200</v>
      </c>
      <c r="D33" s="6" t="str">
        <f>IF(SISWA!D33=0,"",SISWA!D33)</f>
        <v>80-162-026-7</v>
      </c>
      <c r="E33" s="195" t="str">
        <f>IF(SISWA!E33=0,"",SISWA!E33)</f>
        <v>SITI WIFAQOTUL IMAMATUR ROHMAH</v>
      </c>
      <c r="F33" s="157">
        <v>70</v>
      </c>
      <c r="G33" s="157">
        <v>85</v>
      </c>
      <c r="H33" s="157">
        <v>72</v>
      </c>
      <c r="I33" s="157">
        <v>79</v>
      </c>
      <c r="J33" s="157">
        <v>81</v>
      </c>
      <c r="K33" s="157">
        <f t="shared" si="0"/>
        <v>77.400000000000006</v>
      </c>
      <c r="L33" s="157">
        <v>83</v>
      </c>
      <c r="M33" s="270"/>
      <c r="N33" s="7" t="str">
        <f t="shared" si="1"/>
        <v/>
      </c>
    </row>
    <row r="34" spans="1:14" x14ac:dyDescent="0.3">
      <c r="A34" s="2">
        <v>27</v>
      </c>
      <c r="B34" s="6">
        <f>IF(SISWA!B34=0,"",SISWA!B34)</f>
        <v>4191</v>
      </c>
      <c r="C34" s="6" t="str">
        <f>IF(SISWA!C34=0,"",SISWA!C34)</f>
        <v>0054015246</v>
      </c>
      <c r="D34" s="6" t="str">
        <f>IF(SISWA!D34=0,"",SISWA!D34)</f>
        <v>80-162-027-6</v>
      </c>
      <c r="E34" s="195" t="str">
        <f>IF(SISWA!E34=0,"",SISWA!E34)</f>
        <v>ACHMAD MAULANA ADITYA FAHREZA</v>
      </c>
      <c r="F34" s="157">
        <v>65</v>
      </c>
      <c r="G34" s="157">
        <v>76</v>
      </c>
      <c r="H34" s="157">
        <v>64</v>
      </c>
      <c r="I34" s="157">
        <v>68</v>
      </c>
      <c r="J34" s="157">
        <v>68</v>
      </c>
      <c r="K34" s="157">
        <f t="shared" si="0"/>
        <v>68.2</v>
      </c>
      <c r="L34" s="157"/>
      <c r="M34" s="270"/>
      <c r="N34" s="7" t="str">
        <f t="shared" si="1"/>
        <v/>
      </c>
    </row>
    <row r="35" spans="1:14" x14ac:dyDescent="0.3">
      <c r="A35" s="2">
        <v>28</v>
      </c>
      <c r="B35" s="6">
        <f>IF(SISWA!B35=0,"",SISWA!B35)</f>
        <v>4159</v>
      </c>
      <c r="C35" s="6" t="str">
        <f>IF(SISWA!C35=0,"",SISWA!C35)</f>
        <v>0044650772</v>
      </c>
      <c r="D35" s="6" t="str">
        <f>IF(SISWA!D35=0,"",SISWA!D35)</f>
        <v>80-162-028-5</v>
      </c>
      <c r="E35" s="195" t="str">
        <f>IF(SISWA!E35=0,"",SISWA!E35)</f>
        <v>AHMAT ZAINURI</v>
      </c>
      <c r="F35" s="157">
        <v>70</v>
      </c>
      <c r="G35" s="157">
        <v>78</v>
      </c>
      <c r="H35" s="157">
        <v>74</v>
      </c>
      <c r="I35" s="157">
        <v>74</v>
      </c>
      <c r="J35" s="157">
        <v>66</v>
      </c>
      <c r="K35" s="157">
        <f t="shared" si="0"/>
        <v>72.400000000000006</v>
      </c>
      <c r="L35" s="157"/>
      <c r="M35" s="270"/>
      <c r="N35" s="7" t="str">
        <f t="shared" si="1"/>
        <v/>
      </c>
    </row>
    <row r="36" spans="1:14" x14ac:dyDescent="0.3">
      <c r="A36" s="2">
        <v>29</v>
      </c>
      <c r="B36" s="6">
        <f>IF(SISWA!B36=0,"",SISWA!B36)</f>
        <v>4188</v>
      </c>
      <c r="C36" s="6" t="str">
        <f>IF(SISWA!C36=0,"",SISWA!C36)</f>
        <v>0048691920</v>
      </c>
      <c r="D36" s="6" t="str">
        <f>IF(SISWA!D36=0,"",SISWA!D36)</f>
        <v>80-162-029-4</v>
      </c>
      <c r="E36" s="195" t="str">
        <f>IF(SISWA!E36=0,"",SISWA!E36)</f>
        <v>AULIA SAFIRA</v>
      </c>
      <c r="F36" s="157">
        <v>70</v>
      </c>
      <c r="G36" s="157">
        <v>80</v>
      </c>
      <c r="H36" s="157">
        <v>69</v>
      </c>
      <c r="I36" s="157">
        <v>78</v>
      </c>
      <c r="J36" s="157">
        <v>75</v>
      </c>
      <c r="K36" s="157">
        <f t="shared" si="0"/>
        <v>74.400000000000006</v>
      </c>
      <c r="L36" s="157"/>
      <c r="M36" s="270"/>
      <c r="N36" s="7" t="str">
        <f t="shared" si="1"/>
        <v/>
      </c>
    </row>
    <row r="37" spans="1:14" x14ac:dyDescent="0.3">
      <c r="A37" s="2">
        <v>30</v>
      </c>
      <c r="B37" s="6">
        <f>IF(SISWA!B37=0,"",SISWA!B37)</f>
        <v>4156</v>
      </c>
      <c r="C37" s="6" t="str">
        <f>IF(SISWA!C37=0,"",SISWA!C37)</f>
        <v>0047318391</v>
      </c>
      <c r="D37" s="6" t="str">
        <f>IF(SISWA!D37=0,"",SISWA!D37)</f>
        <v>80-162-030-3</v>
      </c>
      <c r="E37" s="195" t="str">
        <f>IF(SISWA!E37=0,"",SISWA!E37)</f>
        <v>DIVA SALWA SALSABILA</v>
      </c>
      <c r="F37" s="157">
        <v>80</v>
      </c>
      <c r="G37" s="157">
        <v>97</v>
      </c>
      <c r="H37" s="157">
        <v>73</v>
      </c>
      <c r="I37" s="157">
        <v>78</v>
      </c>
      <c r="J37" s="157">
        <v>78</v>
      </c>
      <c r="K37" s="157">
        <f t="shared" si="0"/>
        <v>81.2</v>
      </c>
      <c r="L37" s="157"/>
      <c r="M37" s="270"/>
      <c r="N37" s="7" t="str">
        <f t="shared" si="1"/>
        <v/>
      </c>
    </row>
    <row r="38" spans="1:14" x14ac:dyDescent="0.3">
      <c r="A38" s="2">
        <v>31</v>
      </c>
      <c r="B38" s="6">
        <f>IF(SISWA!B38=0,"",SISWA!B38)</f>
        <v>4190</v>
      </c>
      <c r="C38" s="6" t="str">
        <f>IF(SISWA!C38=0,"",SISWA!C38)</f>
        <v>0046181004</v>
      </c>
      <c r="D38" s="6" t="str">
        <f>IF(SISWA!D38=0,"",SISWA!D38)</f>
        <v>80-162-031-2</v>
      </c>
      <c r="E38" s="195" t="str">
        <f>IF(SISWA!E38=0,"",SISWA!E38)</f>
        <v>FILSAFAH KARINA NUR ALIFIA</v>
      </c>
      <c r="F38" s="157">
        <v>70</v>
      </c>
      <c r="G38" s="157">
        <v>81</v>
      </c>
      <c r="H38" s="157">
        <v>68</v>
      </c>
      <c r="I38" s="157">
        <v>76</v>
      </c>
      <c r="J38" s="157">
        <v>74</v>
      </c>
      <c r="K38" s="157">
        <f t="shared" si="0"/>
        <v>73.8</v>
      </c>
      <c r="L38" s="157"/>
      <c r="M38" s="270"/>
      <c r="N38" s="7" t="str">
        <f t="shared" si="1"/>
        <v/>
      </c>
    </row>
    <row r="39" spans="1:14" x14ac:dyDescent="0.3">
      <c r="A39" s="2">
        <v>32</v>
      </c>
      <c r="B39" s="6">
        <f>IF(SISWA!B39=0,"",SISWA!B39)</f>
        <v>4158</v>
      </c>
      <c r="C39" s="6" t="str">
        <f>IF(SISWA!C39=0,"",SISWA!C39)</f>
        <v>0044624062</v>
      </c>
      <c r="D39" s="6" t="str">
        <f>IF(SISWA!D39=0,"",SISWA!D39)</f>
        <v>80-162-032-9</v>
      </c>
      <c r="E39" s="195" t="str">
        <f>IF(SISWA!E39=0,"",SISWA!E39)</f>
        <v>HAMALNA DEWI NURHASANAH</v>
      </c>
      <c r="F39" s="157">
        <v>70</v>
      </c>
      <c r="G39" s="157">
        <v>78</v>
      </c>
      <c r="H39" s="157">
        <v>67</v>
      </c>
      <c r="I39" s="157">
        <v>72</v>
      </c>
      <c r="J39" s="157">
        <v>72</v>
      </c>
      <c r="K39" s="157">
        <f t="shared" si="0"/>
        <v>71.8</v>
      </c>
      <c r="L39" s="157"/>
      <c r="M39" s="270"/>
      <c r="N39" s="7" t="str">
        <f t="shared" si="1"/>
        <v/>
      </c>
    </row>
    <row r="40" spans="1:14" x14ac:dyDescent="0.3">
      <c r="A40" s="2">
        <v>33</v>
      </c>
      <c r="B40" s="6">
        <f>IF(SISWA!B40=0,"",SISWA!B40)</f>
        <v>4192</v>
      </c>
      <c r="C40" s="6" t="str">
        <f>IF(SISWA!C40=0,"",SISWA!C40)</f>
        <v>0046479735</v>
      </c>
      <c r="D40" s="6" t="str">
        <f>IF(SISWA!D40=0,"",SISWA!D40)</f>
        <v>80-162-033-8</v>
      </c>
      <c r="E40" s="195" t="str">
        <f>IF(SISWA!E40=0,"",SISWA!E40)</f>
        <v>INDAH ILMAWATUL FADIYAH</v>
      </c>
      <c r="F40" s="157">
        <v>66</v>
      </c>
      <c r="G40" s="157">
        <v>80</v>
      </c>
      <c r="H40" s="157">
        <v>62</v>
      </c>
      <c r="I40" s="157">
        <v>70</v>
      </c>
      <c r="J40" s="157">
        <v>72</v>
      </c>
      <c r="K40" s="157">
        <f t="shared" si="0"/>
        <v>70</v>
      </c>
      <c r="L40" s="157"/>
      <c r="M40" s="270"/>
      <c r="N40" s="7" t="str">
        <f t="shared" si="1"/>
        <v/>
      </c>
    </row>
    <row r="41" spans="1:14" x14ac:dyDescent="0.3">
      <c r="A41" s="2">
        <v>34</v>
      </c>
      <c r="B41" s="6">
        <f>IF(SISWA!B41=0,"",SISWA!B41)</f>
        <v>4132</v>
      </c>
      <c r="C41" s="6" t="str">
        <f>IF(SISWA!C41=0,"",SISWA!C41)</f>
        <v>0055794100</v>
      </c>
      <c r="D41" s="6" t="str">
        <f>IF(SISWA!D41=0,"",SISWA!D41)</f>
        <v>80-162-034-7</v>
      </c>
      <c r="E41" s="195" t="str">
        <f>IF(SISWA!E41=0,"",SISWA!E41)</f>
        <v>IZZA AFKARINA</v>
      </c>
      <c r="F41" s="157">
        <v>72</v>
      </c>
      <c r="G41" s="157">
        <v>79</v>
      </c>
      <c r="H41" s="157">
        <v>67</v>
      </c>
      <c r="I41" s="157">
        <v>77</v>
      </c>
      <c r="J41" s="157">
        <v>71</v>
      </c>
      <c r="K41" s="157">
        <f t="shared" si="0"/>
        <v>73.2</v>
      </c>
      <c r="L41" s="157"/>
      <c r="M41" s="270"/>
      <c r="N41" s="7" t="str">
        <f t="shared" si="1"/>
        <v/>
      </c>
    </row>
    <row r="42" spans="1:14" x14ac:dyDescent="0.3">
      <c r="A42" s="2">
        <v>35</v>
      </c>
      <c r="B42" s="6">
        <f>IF(SISWA!B42=0,"",SISWA!B42)</f>
        <v>4157</v>
      </c>
      <c r="C42" s="6" t="str">
        <f>IF(SISWA!C42=0,"",SISWA!C42)</f>
        <v>0031187077</v>
      </c>
      <c r="D42" s="6" t="str">
        <f>IF(SISWA!D42=0,"",SISWA!D42)</f>
        <v>80-162-035-6</v>
      </c>
      <c r="E42" s="195" t="str">
        <f>IF(SISWA!E42=0,"",SISWA!E42)</f>
        <v>JESIKA NUR SANJANA</v>
      </c>
      <c r="F42" s="157">
        <v>69</v>
      </c>
      <c r="G42" s="157">
        <v>89</v>
      </c>
      <c r="H42" s="157">
        <v>72</v>
      </c>
      <c r="I42" s="157">
        <v>77</v>
      </c>
      <c r="J42" s="157">
        <v>73</v>
      </c>
      <c r="K42" s="157">
        <f t="shared" si="0"/>
        <v>76</v>
      </c>
      <c r="L42" s="157"/>
      <c r="M42" s="270"/>
      <c r="N42" s="7" t="str">
        <f t="shared" si="1"/>
        <v/>
      </c>
    </row>
    <row r="43" spans="1:14" x14ac:dyDescent="0.3">
      <c r="A43" s="2">
        <v>36</v>
      </c>
      <c r="B43" s="6">
        <f>IF(SISWA!B43=0,"",SISWA!B43)</f>
        <v>4160</v>
      </c>
      <c r="C43" s="6" t="str">
        <f>IF(SISWA!C43=0,"",SISWA!C43)</f>
        <v>0043300454</v>
      </c>
      <c r="D43" s="6" t="str">
        <f>IF(SISWA!D43=0,"",SISWA!D43)</f>
        <v>80-162-036-5</v>
      </c>
      <c r="E43" s="195" t="str">
        <f>IF(SISWA!E43=0,"",SISWA!E43)</f>
        <v>KHAFIT I'ZAZ ABIYYU</v>
      </c>
      <c r="F43" s="157">
        <v>65</v>
      </c>
      <c r="G43" s="157">
        <v>77</v>
      </c>
      <c r="H43" s="157">
        <v>68</v>
      </c>
      <c r="I43" s="157">
        <v>77</v>
      </c>
      <c r="J43" s="157">
        <v>71</v>
      </c>
      <c r="K43" s="157">
        <f t="shared" si="0"/>
        <v>71.599999999999994</v>
      </c>
      <c r="L43" s="157"/>
      <c r="M43" s="270"/>
      <c r="N43" s="7" t="str">
        <f t="shared" si="1"/>
        <v/>
      </c>
    </row>
    <row r="44" spans="1:14" x14ac:dyDescent="0.3">
      <c r="A44" s="2">
        <v>37</v>
      </c>
      <c r="B44" s="6">
        <f>IF(SISWA!B44=0,"",SISWA!B44)</f>
        <v>4161</v>
      </c>
      <c r="C44" s="6" t="str">
        <f>IF(SISWA!C44=0,"",SISWA!C44)</f>
        <v>0047793756</v>
      </c>
      <c r="D44" s="6" t="str">
        <f>IF(SISWA!D44=0,"",SISWA!D44)</f>
        <v>80-162-037-4</v>
      </c>
      <c r="E44" s="195" t="str">
        <f>IF(SISWA!E44=0,"",SISWA!E44)</f>
        <v>KRISNA DWI WICAKSONO</v>
      </c>
      <c r="F44" s="157">
        <v>65</v>
      </c>
      <c r="G44" s="157">
        <v>68</v>
      </c>
      <c r="H44" s="157">
        <v>69</v>
      </c>
      <c r="I44" s="157">
        <v>70</v>
      </c>
      <c r="J44" s="157">
        <v>58</v>
      </c>
      <c r="K44" s="157">
        <f t="shared" si="0"/>
        <v>66</v>
      </c>
      <c r="L44" s="157"/>
      <c r="M44" s="270"/>
      <c r="N44" s="7" t="str">
        <f t="shared" si="1"/>
        <v/>
      </c>
    </row>
    <row r="45" spans="1:14" x14ac:dyDescent="0.3">
      <c r="A45" s="2">
        <v>38</v>
      </c>
      <c r="B45" s="6">
        <f>IF(SISWA!B45=0,"",SISWA!B45)</f>
        <v>4162</v>
      </c>
      <c r="C45" s="6" t="str">
        <f>IF(SISWA!C45=0,"",SISWA!C45)</f>
        <v>0055341921</v>
      </c>
      <c r="D45" s="6" t="str">
        <f>IF(SISWA!D45=0,"",SISWA!D45)</f>
        <v>80-162-038-3</v>
      </c>
      <c r="E45" s="195" t="str">
        <f>IF(SISWA!E45=0,"",SISWA!E45)</f>
        <v>LAILA AFIFAHTUR ROHMAH</v>
      </c>
      <c r="F45" s="157">
        <v>79</v>
      </c>
      <c r="G45" s="157">
        <v>85</v>
      </c>
      <c r="H45" s="157">
        <v>75</v>
      </c>
      <c r="I45" s="157">
        <v>76</v>
      </c>
      <c r="J45" s="157">
        <v>73</v>
      </c>
      <c r="K45" s="157">
        <f t="shared" si="0"/>
        <v>77.599999999999994</v>
      </c>
      <c r="L45" s="157"/>
      <c r="M45" s="270"/>
      <c r="N45" s="7" t="str">
        <f t="shared" si="1"/>
        <v/>
      </c>
    </row>
    <row r="46" spans="1:14" x14ac:dyDescent="0.3">
      <c r="A46" s="2">
        <v>39</v>
      </c>
      <c r="B46" s="6">
        <f>IF(SISWA!B46=0,"",SISWA!B46)</f>
        <v>4163</v>
      </c>
      <c r="C46" s="6" t="str">
        <f>IF(SISWA!C46=0,"",SISWA!C46)</f>
        <v>0049724648</v>
      </c>
      <c r="D46" s="6" t="str">
        <f>IF(SISWA!D46=0,"",SISWA!D46)</f>
        <v>80-162-039-2</v>
      </c>
      <c r="E46" s="195" t="str">
        <f>IF(SISWA!E46=0,"",SISWA!E46)</f>
        <v>LIA DAHLIA</v>
      </c>
      <c r="F46" s="157">
        <v>67</v>
      </c>
      <c r="G46" s="157">
        <v>76</v>
      </c>
      <c r="H46" s="157">
        <v>74</v>
      </c>
      <c r="I46" s="157">
        <v>75</v>
      </c>
      <c r="J46" s="157">
        <v>67</v>
      </c>
      <c r="K46" s="157">
        <f t="shared" si="0"/>
        <v>71.8</v>
      </c>
      <c r="L46" s="157"/>
      <c r="M46" s="270"/>
      <c r="N46" s="7" t="str">
        <f t="shared" si="1"/>
        <v/>
      </c>
    </row>
    <row r="47" spans="1:14" x14ac:dyDescent="0.3">
      <c r="A47" s="2">
        <v>40</v>
      </c>
      <c r="B47" s="6">
        <f>IF(SISWA!B47=0,"",SISWA!B47)</f>
        <v>4164</v>
      </c>
      <c r="C47" s="6" t="str">
        <f>IF(SISWA!C47=0,"",SISWA!C47)</f>
        <v>0042308111</v>
      </c>
      <c r="D47" s="6" t="str">
        <f>IF(SISWA!D47=0,"",SISWA!D47)</f>
        <v>80-162-040-9</v>
      </c>
      <c r="E47" s="195" t="str">
        <f>IF(SISWA!E47=0,"",SISWA!E47)</f>
        <v>MIFTAKHUS SURUR</v>
      </c>
      <c r="F47" s="157">
        <v>74</v>
      </c>
      <c r="G47" s="157">
        <v>79</v>
      </c>
      <c r="H47" s="157">
        <v>77</v>
      </c>
      <c r="I47" s="157">
        <v>77</v>
      </c>
      <c r="J47" s="157">
        <v>71</v>
      </c>
      <c r="K47" s="157">
        <f t="shared" si="0"/>
        <v>75.599999999999994</v>
      </c>
      <c r="L47" s="157"/>
      <c r="M47" s="270"/>
      <c r="N47" s="7" t="str">
        <f t="shared" si="1"/>
        <v/>
      </c>
    </row>
    <row r="48" spans="1:14" x14ac:dyDescent="0.3">
      <c r="A48" s="2">
        <v>41</v>
      </c>
      <c r="B48" s="6">
        <f>IF(SISWA!B48=0,"",SISWA!B48)</f>
        <v>4194</v>
      </c>
      <c r="C48" s="6" t="str">
        <f>IF(SISWA!C48=0,"",SISWA!C48)</f>
        <v>0048571340</v>
      </c>
      <c r="D48" s="6" t="str">
        <f>IF(SISWA!D48=0,"",SISWA!D48)</f>
        <v>80-162-041-8</v>
      </c>
      <c r="E48" s="195" t="str">
        <f>IF(SISWA!E48=0,"",SISWA!E48)</f>
        <v>MOCHAMAD ALIFAMADIO DWI ANANTA</v>
      </c>
      <c r="F48" s="157">
        <v>68</v>
      </c>
      <c r="G48" s="157">
        <v>76</v>
      </c>
      <c r="H48" s="157">
        <v>74</v>
      </c>
      <c r="I48" s="157">
        <v>73</v>
      </c>
      <c r="J48" s="157">
        <v>63</v>
      </c>
      <c r="K48" s="157">
        <f t="shared" si="0"/>
        <v>70.8</v>
      </c>
      <c r="L48" s="157"/>
      <c r="M48" s="270"/>
      <c r="N48" s="7" t="str">
        <f t="shared" si="1"/>
        <v/>
      </c>
    </row>
    <row r="49" spans="1:14" x14ac:dyDescent="0.3">
      <c r="A49" s="2">
        <v>42</v>
      </c>
      <c r="B49" s="6">
        <f>IF(SISWA!B49=0,"",SISWA!B49)</f>
        <v>4195</v>
      </c>
      <c r="C49" s="6" t="str">
        <f>IF(SISWA!C49=0,"",SISWA!C49)</f>
        <v>0049668688</v>
      </c>
      <c r="D49" s="6" t="str">
        <f>IF(SISWA!D49=0,"",SISWA!D49)</f>
        <v>80-162-042-7</v>
      </c>
      <c r="E49" s="195" t="str">
        <f>IF(SISWA!E49=0,"",SISWA!E49)</f>
        <v>MOHAMAD RIZKY ARDIANTO</v>
      </c>
      <c r="F49" s="157">
        <v>67</v>
      </c>
      <c r="G49" s="157">
        <v>77</v>
      </c>
      <c r="H49" s="157">
        <v>74</v>
      </c>
      <c r="I49" s="157">
        <v>76</v>
      </c>
      <c r="J49" s="157">
        <v>64</v>
      </c>
      <c r="K49" s="157">
        <f t="shared" si="0"/>
        <v>71.599999999999994</v>
      </c>
      <c r="L49" s="157"/>
      <c r="M49" s="270"/>
      <c r="N49" s="7" t="str">
        <f t="shared" si="1"/>
        <v/>
      </c>
    </row>
    <row r="50" spans="1:14" x14ac:dyDescent="0.3">
      <c r="A50" s="2">
        <v>43</v>
      </c>
      <c r="B50" s="6">
        <f>IF(SISWA!B50=0,"",SISWA!B50)</f>
        <v>4196</v>
      </c>
      <c r="C50" s="6" t="str">
        <f>IF(SISWA!C50=0,"",SISWA!C50)</f>
        <v>0053373334</v>
      </c>
      <c r="D50" s="6" t="str">
        <f>IF(SISWA!D50=0,"",SISWA!D50)</f>
        <v>80-162-043-6</v>
      </c>
      <c r="E50" s="195" t="str">
        <f>IF(SISWA!E50=0,"",SISWA!E50)</f>
        <v>MUHAMAD YOGA HALIM AKBAR</v>
      </c>
      <c r="F50" s="157"/>
      <c r="G50" s="157"/>
      <c r="H50" s="157">
        <v>74</v>
      </c>
      <c r="I50" s="157">
        <v>74</v>
      </c>
      <c r="J50" s="157">
        <v>64</v>
      </c>
      <c r="K50" s="157">
        <f t="shared" si="0"/>
        <v>70.666666666666671</v>
      </c>
      <c r="L50" s="157"/>
      <c r="M50" s="270"/>
      <c r="N50" s="7" t="str">
        <f t="shared" si="1"/>
        <v/>
      </c>
    </row>
    <row r="51" spans="1:14" x14ac:dyDescent="0.3">
      <c r="A51" s="2">
        <v>44</v>
      </c>
      <c r="B51" s="6">
        <f>IF(SISWA!B51=0,"",SISWA!B51)</f>
        <v>4165</v>
      </c>
      <c r="C51" s="6" t="str">
        <f>IF(SISWA!C51=0,"",SISWA!C51)</f>
        <v>0045389451</v>
      </c>
      <c r="D51" s="6" t="str">
        <f>IF(SISWA!D51=0,"",SISWA!D51)</f>
        <v>80-162-044-5</v>
      </c>
      <c r="E51" s="195" t="str">
        <f>IF(SISWA!E51=0,"",SISWA!E51)</f>
        <v>MUHAMMAD AKBAR MAULANA ISKHAQ</v>
      </c>
      <c r="F51" s="157">
        <v>68</v>
      </c>
      <c r="G51" s="157">
        <v>75</v>
      </c>
      <c r="H51" s="157">
        <v>73</v>
      </c>
      <c r="I51" s="157"/>
      <c r="J51" s="157">
        <v>69</v>
      </c>
      <c r="K51" s="157">
        <f t="shared" si="0"/>
        <v>71.25</v>
      </c>
      <c r="L51" s="157"/>
      <c r="M51" s="271"/>
      <c r="N51" s="7" t="str">
        <f t="shared" si="1"/>
        <v/>
      </c>
    </row>
    <row r="52" spans="1:14" x14ac:dyDescent="0.3">
      <c r="A52" s="2">
        <v>45</v>
      </c>
      <c r="B52" s="6">
        <f>IF(SISWA!B52=0,"",SISWA!B52)</f>
        <v>4166</v>
      </c>
      <c r="C52" s="6" t="str">
        <f>IF(SISWA!C52=0,"",SISWA!C52)</f>
        <v>0056992985</v>
      </c>
      <c r="D52" s="6" t="str">
        <f>IF(SISWA!D52=0,"",SISWA!D52)</f>
        <v>80-162-045-4</v>
      </c>
      <c r="E52" s="195" t="str">
        <f>IF(SISWA!E52=0,"",SISWA!E52)</f>
        <v>MUHAMMAD ARIS MAHENDRA</v>
      </c>
      <c r="F52" s="157">
        <v>65</v>
      </c>
      <c r="G52" s="157">
        <v>72</v>
      </c>
      <c r="H52" s="157">
        <v>74</v>
      </c>
      <c r="I52" s="157">
        <v>74</v>
      </c>
      <c r="J52" s="157">
        <v>64</v>
      </c>
      <c r="K52" s="157">
        <f t="shared" si="0"/>
        <v>69.8</v>
      </c>
      <c r="L52" s="157"/>
      <c r="M52" s="270"/>
      <c r="N52" s="7" t="str">
        <f t="shared" si="1"/>
        <v/>
      </c>
    </row>
    <row r="53" spans="1:14" x14ac:dyDescent="0.3">
      <c r="A53" s="2">
        <v>46</v>
      </c>
      <c r="B53" s="6">
        <f>IF(SISWA!B53=0,"",SISWA!B53)</f>
        <v>4167</v>
      </c>
      <c r="C53" s="6" t="str">
        <f>IF(SISWA!C53=0,"",SISWA!C53)</f>
        <v>0043548840</v>
      </c>
      <c r="D53" s="6" t="str">
        <f>IF(SISWA!D53=0,"",SISWA!D53)</f>
        <v>80-162-046-3</v>
      </c>
      <c r="E53" s="195" t="str">
        <f>IF(SISWA!E53=0,"",SISWA!E53)</f>
        <v>MUHAMMAD REZA NURDIANSYAH</v>
      </c>
      <c r="F53" s="157">
        <v>65</v>
      </c>
      <c r="G53" s="157">
        <v>75</v>
      </c>
      <c r="H53" s="157">
        <v>73</v>
      </c>
      <c r="I53" s="157">
        <v>74</v>
      </c>
      <c r="J53" s="157">
        <v>68</v>
      </c>
      <c r="K53" s="157">
        <f t="shared" si="0"/>
        <v>71</v>
      </c>
      <c r="L53" s="157"/>
      <c r="M53" s="271"/>
      <c r="N53" s="7" t="str">
        <f t="shared" si="1"/>
        <v/>
      </c>
    </row>
    <row r="54" spans="1:14" x14ac:dyDescent="0.3">
      <c r="A54" s="2">
        <v>47</v>
      </c>
      <c r="B54" s="6">
        <f>IF(SISWA!B54=0,"",SISWA!B54)</f>
        <v>4168</v>
      </c>
      <c r="C54" s="6" t="str">
        <f>IF(SISWA!C54=0,"",SISWA!C54)</f>
        <v>0042281947</v>
      </c>
      <c r="D54" s="6" t="str">
        <f>IF(SISWA!D54=0,"",SISWA!D54)</f>
        <v>80-162-047-2</v>
      </c>
      <c r="E54" s="195" t="str">
        <f>IF(SISWA!E54=0,"",SISWA!E54)</f>
        <v>MUHAMMAD SONI</v>
      </c>
      <c r="F54" s="157">
        <v>65</v>
      </c>
      <c r="G54" s="157">
        <v>73</v>
      </c>
      <c r="H54" s="157">
        <v>71</v>
      </c>
      <c r="I54" s="157">
        <v>70</v>
      </c>
      <c r="J54" s="157">
        <v>59</v>
      </c>
      <c r="K54" s="157">
        <f t="shared" si="0"/>
        <v>67.599999999999994</v>
      </c>
      <c r="L54" s="157"/>
      <c r="M54" s="270"/>
      <c r="N54" s="7" t="str">
        <f t="shared" si="1"/>
        <v/>
      </c>
    </row>
    <row r="55" spans="1:14" x14ac:dyDescent="0.3">
      <c r="A55" s="2">
        <v>48</v>
      </c>
      <c r="B55" s="6">
        <f>IF(SISWA!B55=0,"",SISWA!B55)</f>
        <v>4169</v>
      </c>
      <c r="C55" s="6" t="str">
        <f>IF(SISWA!C55=0,"",SISWA!C55)</f>
        <v>0047171711</v>
      </c>
      <c r="D55" s="6" t="str">
        <f>IF(SISWA!D55=0,"",SISWA!D55)</f>
        <v>80-162-048-9</v>
      </c>
      <c r="E55" s="195" t="str">
        <f>IF(SISWA!E55=0,"",SISWA!E55)</f>
        <v>MUHAMMAD YUSUF ABDILLAH</v>
      </c>
      <c r="F55" s="157">
        <v>69</v>
      </c>
      <c r="G55" s="157">
        <v>78</v>
      </c>
      <c r="H55" s="157">
        <v>79</v>
      </c>
      <c r="I55" s="157">
        <v>79</v>
      </c>
      <c r="J55" s="157">
        <v>71</v>
      </c>
      <c r="K55" s="157">
        <f t="shared" si="0"/>
        <v>75.2</v>
      </c>
      <c r="L55" s="157"/>
      <c r="M55" s="271"/>
      <c r="N55" s="7" t="str">
        <f t="shared" si="1"/>
        <v/>
      </c>
    </row>
    <row r="56" spans="1:14" x14ac:dyDescent="0.3">
      <c r="A56" s="2">
        <v>49</v>
      </c>
      <c r="B56" s="6">
        <f>IF(SISWA!B56=0,"",SISWA!B56)</f>
        <v>4197</v>
      </c>
      <c r="C56" s="6" t="str">
        <f>IF(SISWA!C56=0,"",SISWA!C56)</f>
        <v>0053900236</v>
      </c>
      <c r="D56" s="6" t="str">
        <f>IF(SISWA!D56=0,"",SISWA!D56)</f>
        <v>80-162-049-8</v>
      </c>
      <c r="E56" s="195" t="str">
        <f>IF(SISWA!E56=0,"",SISWA!E56)</f>
        <v>MUHAMMAD ZAYIN FADHLILLAH</v>
      </c>
      <c r="F56" s="157">
        <v>79</v>
      </c>
      <c r="G56" s="157">
        <v>78</v>
      </c>
      <c r="H56" s="157">
        <v>77</v>
      </c>
      <c r="I56" s="157">
        <v>76</v>
      </c>
      <c r="J56" s="157">
        <v>67</v>
      </c>
      <c r="K56" s="157">
        <f t="shared" si="0"/>
        <v>75.400000000000006</v>
      </c>
      <c r="L56" s="157"/>
      <c r="M56" s="270"/>
      <c r="N56" s="7" t="str">
        <f t="shared" si="1"/>
        <v/>
      </c>
    </row>
    <row r="57" spans="1:14" x14ac:dyDescent="0.3">
      <c r="A57" s="2">
        <v>50</v>
      </c>
      <c r="B57" s="6">
        <f>IF(SISWA!B57=0,"",SISWA!B57)</f>
        <v>4170</v>
      </c>
      <c r="C57" s="6" t="str">
        <f>IF(SISWA!C57=0,"",SISWA!C57)</f>
        <v>0059424115</v>
      </c>
      <c r="D57" s="6" t="str">
        <f>IF(SISWA!D57=0,"",SISWA!D57)</f>
        <v>80-162-050-7</v>
      </c>
      <c r="E57" s="195" t="str">
        <f>IF(SISWA!E57=0,"",SISWA!E57)</f>
        <v>NURUL ISLAKHATUL MAGHFIROH</v>
      </c>
      <c r="F57" s="157">
        <v>68</v>
      </c>
      <c r="G57" s="157">
        <v>78</v>
      </c>
      <c r="H57" s="157">
        <v>75</v>
      </c>
      <c r="I57" s="157">
        <v>75</v>
      </c>
      <c r="J57" s="157">
        <v>74</v>
      </c>
      <c r="K57" s="157">
        <f t="shared" si="0"/>
        <v>74</v>
      </c>
      <c r="L57" s="157"/>
      <c r="M57" s="271"/>
      <c r="N57" s="7" t="str">
        <f t="shared" si="1"/>
        <v/>
      </c>
    </row>
    <row r="58" spans="1:14" x14ac:dyDescent="0.3">
      <c r="A58" s="2">
        <v>51</v>
      </c>
      <c r="B58" s="6">
        <f>IF(SISWA!B58=0,"",SISWA!B58)</f>
        <v>4171</v>
      </c>
      <c r="C58" s="6" t="str">
        <f>IF(SISWA!C58=0,"",SISWA!C58)</f>
        <v>0047462155</v>
      </c>
      <c r="D58" s="6" t="str">
        <f>IF(SISWA!D58=0,"",SISWA!D58)</f>
        <v>80-162-051-6</v>
      </c>
      <c r="E58" s="195" t="str">
        <f>IF(SISWA!E58=0,"",SISWA!E58)</f>
        <v>SALIFA IHDAHLIA</v>
      </c>
      <c r="F58" s="157">
        <v>68</v>
      </c>
      <c r="G58" s="157">
        <v>79</v>
      </c>
      <c r="H58" s="157">
        <v>76</v>
      </c>
      <c r="I58" s="157">
        <v>76</v>
      </c>
      <c r="J58" s="157">
        <v>69</v>
      </c>
      <c r="K58" s="157">
        <f t="shared" ref="K58:K67" si="2">AVERAGE(F58:J58)</f>
        <v>73.599999999999994</v>
      </c>
      <c r="L58" s="157"/>
      <c r="M58" s="270"/>
      <c r="N58" s="7" t="str">
        <f t="shared" si="1"/>
        <v/>
      </c>
    </row>
    <row r="59" spans="1:14" x14ac:dyDescent="0.3">
      <c r="A59" s="2">
        <v>52</v>
      </c>
      <c r="B59" s="6">
        <f>IF(SISWA!B59=0,"",SISWA!B59)</f>
        <v>4056</v>
      </c>
      <c r="C59" s="6" t="str">
        <f>IF(SISWA!C59=0,"",SISWA!C59)</f>
        <v>0025417842</v>
      </c>
      <c r="D59" s="6" t="str">
        <f>IF(SISWA!D59=0,"",SISWA!D59)</f>
        <v>80-162-052-5</v>
      </c>
      <c r="E59" s="195" t="str">
        <f>IF(SISWA!E59=0,"",SISWA!E59)</f>
        <v>YUNITA WARDATUL CHOIRIYAH</v>
      </c>
      <c r="F59" s="157">
        <v>69</v>
      </c>
      <c r="G59" s="157">
        <v>86</v>
      </c>
      <c r="H59" s="157">
        <v>71</v>
      </c>
      <c r="I59" s="157">
        <v>76</v>
      </c>
      <c r="J59" s="157">
        <v>72</v>
      </c>
      <c r="K59" s="157">
        <f t="shared" si="2"/>
        <v>74.8</v>
      </c>
      <c r="L59" s="157"/>
      <c r="M59" s="271"/>
      <c r="N59" s="7" t="str">
        <f t="shared" si="1"/>
        <v/>
      </c>
    </row>
    <row r="60" spans="1:14" x14ac:dyDescent="0.3">
      <c r="A60" s="2">
        <v>53</v>
      </c>
      <c r="B60" s="6">
        <f>IF(SISWA!B60=0,"",SISWA!B60)</f>
        <v>4172</v>
      </c>
      <c r="C60" s="6" t="str">
        <f>IF(SISWA!C60=0,"",SISWA!C60)</f>
        <v>0041942834</v>
      </c>
      <c r="D60" s="6" t="str">
        <f>IF(SISWA!D60=0,"",SISWA!D60)</f>
        <v>80-162-053-4</v>
      </c>
      <c r="E60" s="195" t="str">
        <f>IF(SISWA!E60=0,"",SISWA!E60)</f>
        <v>YUSFI RIZKY AZIZAH</v>
      </c>
      <c r="F60" s="157">
        <v>70</v>
      </c>
      <c r="G60" s="157">
        <v>86</v>
      </c>
      <c r="H60" s="157">
        <v>70</v>
      </c>
      <c r="I60" s="157">
        <v>77</v>
      </c>
      <c r="J60" s="157">
        <v>76</v>
      </c>
      <c r="K60" s="157">
        <f t="shared" si="2"/>
        <v>75.8</v>
      </c>
      <c r="L60" s="157"/>
      <c r="M60" s="270"/>
      <c r="N60" s="7" t="str">
        <f t="shared" si="1"/>
        <v/>
      </c>
    </row>
    <row r="61" spans="1:14" x14ac:dyDescent="0.3">
      <c r="A61" s="2">
        <v>54</v>
      </c>
      <c r="B61" s="6" t="str">
        <f>IF(SISWA!B61=0,"",SISWA!B61)</f>
        <v/>
      </c>
      <c r="C61" s="6" t="str">
        <f>IF(SISWA!C61=0,"",SISWA!C61)</f>
        <v/>
      </c>
      <c r="D61" s="6" t="str">
        <f>IF(SISWA!D61=0,"",SISWA!D61)</f>
        <v/>
      </c>
      <c r="E61" s="195" t="str">
        <f>IF(SISWA!E61=0,"",SISWA!E61)</f>
        <v/>
      </c>
      <c r="F61" s="157"/>
      <c r="G61" s="157"/>
      <c r="H61" s="157"/>
      <c r="I61" s="157"/>
      <c r="J61" s="157"/>
      <c r="K61" s="157" t="e">
        <f t="shared" si="2"/>
        <v>#DIV/0!</v>
      </c>
      <c r="L61" s="157"/>
      <c r="M61" s="271"/>
      <c r="N61" s="7" t="str">
        <f t="shared" si="1"/>
        <v/>
      </c>
    </row>
    <row r="62" spans="1:14" x14ac:dyDescent="0.3">
      <c r="A62" s="2">
        <v>55</v>
      </c>
      <c r="B62" s="6" t="str">
        <f>IF(SISWA!B62=0,"",SISWA!B62)</f>
        <v/>
      </c>
      <c r="C62" s="6" t="str">
        <f>IF(SISWA!C62=0,"",SISWA!C62)</f>
        <v/>
      </c>
      <c r="D62" s="6" t="str">
        <f>IF(SISWA!D62=0,"",SISWA!D62)</f>
        <v/>
      </c>
      <c r="E62" s="195" t="str">
        <f>IF(SISWA!E62=0,"",SISWA!E62)</f>
        <v/>
      </c>
      <c r="F62" s="157"/>
      <c r="G62" s="157"/>
      <c r="H62" s="157"/>
      <c r="I62" s="157"/>
      <c r="J62" s="157"/>
      <c r="K62" s="157" t="e">
        <f t="shared" si="2"/>
        <v>#DIV/0!</v>
      </c>
      <c r="L62" s="157"/>
      <c r="M62" s="270"/>
      <c r="N62" s="7" t="str">
        <f t="shared" si="1"/>
        <v/>
      </c>
    </row>
    <row r="63" spans="1:14" x14ac:dyDescent="0.3">
      <c r="A63" s="2">
        <v>56</v>
      </c>
      <c r="B63" s="6" t="str">
        <f>IF(SISWA!B63=0,"",SISWA!B63)</f>
        <v/>
      </c>
      <c r="C63" s="6" t="str">
        <f>IF(SISWA!C63=0,"",SISWA!C63)</f>
        <v/>
      </c>
      <c r="D63" s="6" t="str">
        <f>IF(SISWA!D63=0,"",SISWA!D63)</f>
        <v/>
      </c>
      <c r="E63" s="195" t="str">
        <f>IF(SISWA!E63=0,"",SISWA!E63)</f>
        <v/>
      </c>
      <c r="F63" s="157"/>
      <c r="G63" s="157"/>
      <c r="H63" s="157"/>
      <c r="I63" s="157"/>
      <c r="J63" s="157"/>
      <c r="K63" s="157" t="e">
        <f t="shared" si="2"/>
        <v>#DIV/0!</v>
      </c>
      <c r="L63" s="157"/>
      <c r="M63" s="271"/>
      <c r="N63" s="7" t="str">
        <f t="shared" si="1"/>
        <v/>
      </c>
    </row>
    <row r="64" spans="1:14" x14ac:dyDescent="0.3">
      <c r="A64" s="2">
        <v>57</v>
      </c>
      <c r="B64" s="6" t="str">
        <f>IF(SISWA!B64=0,"",SISWA!B64)</f>
        <v/>
      </c>
      <c r="C64" s="6" t="str">
        <f>IF(SISWA!C64=0,"",SISWA!C64)</f>
        <v/>
      </c>
      <c r="D64" s="6" t="str">
        <f>IF(SISWA!D64=0,"",SISWA!D64)</f>
        <v/>
      </c>
      <c r="E64" s="195" t="str">
        <f>IF(SISWA!E64=0,"",SISWA!E64)</f>
        <v/>
      </c>
      <c r="F64" s="157"/>
      <c r="G64" s="157"/>
      <c r="H64" s="157"/>
      <c r="I64" s="157"/>
      <c r="J64" s="157"/>
      <c r="K64" s="157" t="e">
        <f t="shared" si="2"/>
        <v>#DIV/0!</v>
      </c>
      <c r="L64" s="157"/>
      <c r="M64" s="270"/>
    </row>
    <row r="65" spans="1:13" x14ac:dyDescent="0.3">
      <c r="A65" s="2">
        <v>58</v>
      </c>
      <c r="B65" s="6" t="str">
        <f>IF(SISWA!B65=0,"",SISWA!B65)</f>
        <v/>
      </c>
      <c r="C65" s="6" t="str">
        <f>IF(SISWA!C65=0,"",SISWA!C65)</f>
        <v/>
      </c>
      <c r="D65" s="6" t="str">
        <f>IF(SISWA!D65=0,"",SISWA!D65)</f>
        <v/>
      </c>
      <c r="E65" s="195" t="str">
        <f>IF(SISWA!E65=0,"",SISWA!E65)</f>
        <v/>
      </c>
      <c r="F65" s="157"/>
      <c r="G65" s="157"/>
      <c r="H65" s="157"/>
      <c r="I65" s="157"/>
      <c r="J65" s="157"/>
      <c r="K65" s="157" t="e">
        <f t="shared" si="2"/>
        <v>#DIV/0!</v>
      </c>
      <c r="L65" s="157"/>
      <c r="M65" s="271"/>
    </row>
    <row r="66" spans="1:13" x14ac:dyDescent="0.3">
      <c r="A66" s="2">
        <v>59</v>
      </c>
      <c r="B66" s="6" t="str">
        <f>IF(SISWA!B66=0,"",SISWA!B66)</f>
        <v/>
      </c>
      <c r="C66" s="6" t="str">
        <f>IF(SISWA!C66=0,"",SISWA!C66)</f>
        <v/>
      </c>
      <c r="D66" s="6" t="str">
        <f>IF(SISWA!D66=0,"",SISWA!D66)</f>
        <v/>
      </c>
      <c r="E66" s="195" t="str">
        <f>IF(SISWA!E66=0,"",SISWA!E66)</f>
        <v/>
      </c>
      <c r="F66" s="157"/>
      <c r="G66" s="157"/>
      <c r="H66" s="157"/>
      <c r="I66" s="157"/>
      <c r="J66" s="157"/>
      <c r="K66" s="157" t="e">
        <f t="shared" si="2"/>
        <v>#DIV/0!</v>
      </c>
      <c r="L66" s="157"/>
      <c r="M66" s="270"/>
    </row>
    <row r="67" spans="1:13" x14ac:dyDescent="0.3">
      <c r="A67" s="2">
        <v>60</v>
      </c>
      <c r="B67" s="6" t="str">
        <f>IF(SISWA!B67=0,"",SISWA!B67)</f>
        <v/>
      </c>
      <c r="C67" s="6" t="str">
        <f>IF(SISWA!C67=0,"",SISWA!C67)</f>
        <v/>
      </c>
      <c r="D67" s="6" t="str">
        <f>IF(SISWA!D67=0,"",SISWA!D67)</f>
        <v/>
      </c>
      <c r="E67" s="195" t="str">
        <f>IF(SISWA!E67=0,"",SISWA!E67)</f>
        <v/>
      </c>
      <c r="F67" s="157"/>
      <c r="G67" s="157"/>
      <c r="H67" s="157"/>
      <c r="I67" s="157"/>
      <c r="J67" s="157"/>
      <c r="K67" s="157" t="e">
        <f t="shared" si="2"/>
        <v>#DIV/0!</v>
      </c>
      <c r="L67" s="157"/>
      <c r="M67" s="271"/>
    </row>
    <row r="68" spans="1:13" x14ac:dyDescent="0.3">
      <c r="A68" s="2">
        <v>61</v>
      </c>
      <c r="B68" s="6" t="str">
        <f>IF(SISWA!B68=0,"",SISWA!B68)</f>
        <v/>
      </c>
      <c r="C68" s="6" t="str">
        <f>IF(SISWA!C68=0,"",SISWA!C68)</f>
        <v/>
      </c>
      <c r="D68" s="6" t="str">
        <f>IF(SISWA!D68=0,"",SISWA!D68)</f>
        <v/>
      </c>
      <c r="E68" s="195" t="str">
        <f>IF(SISWA!E68=0,"",SISWA!E68)</f>
        <v/>
      </c>
      <c r="F68" s="157"/>
      <c r="G68" s="157"/>
      <c r="H68" s="157"/>
      <c r="I68" s="157"/>
      <c r="J68" s="157"/>
      <c r="K68" s="157" t="e">
        <f t="shared" ref="K68:K131" si="3">AVERAGE(F68:J68)</f>
        <v>#DIV/0!</v>
      </c>
      <c r="L68" s="157"/>
      <c r="M68" s="270"/>
    </row>
    <row r="69" spans="1:13" x14ac:dyDescent="0.3">
      <c r="A69" s="2">
        <v>62</v>
      </c>
      <c r="B69" s="6" t="str">
        <f>IF(SISWA!B69=0,"",SISWA!B69)</f>
        <v/>
      </c>
      <c r="C69" s="6" t="str">
        <f>IF(SISWA!C69=0,"",SISWA!C69)</f>
        <v/>
      </c>
      <c r="D69" s="6" t="str">
        <f>IF(SISWA!D69=0,"",SISWA!D69)</f>
        <v/>
      </c>
      <c r="E69" s="195" t="str">
        <f>IF(SISWA!E69=0,"",SISWA!E69)</f>
        <v/>
      </c>
      <c r="F69" s="157"/>
      <c r="G69" s="157"/>
      <c r="H69" s="157"/>
      <c r="I69" s="157"/>
      <c r="J69" s="157"/>
      <c r="K69" s="157" t="e">
        <f t="shared" si="3"/>
        <v>#DIV/0!</v>
      </c>
      <c r="L69" s="157"/>
      <c r="M69" s="271"/>
    </row>
    <row r="70" spans="1:13" x14ac:dyDescent="0.3">
      <c r="A70" s="2">
        <v>63</v>
      </c>
      <c r="B70" s="6" t="str">
        <f>IF(SISWA!B70=0,"",SISWA!B70)</f>
        <v/>
      </c>
      <c r="C70" s="6" t="str">
        <f>IF(SISWA!C70=0,"",SISWA!C70)</f>
        <v/>
      </c>
      <c r="D70" s="6" t="str">
        <f>IF(SISWA!D70=0,"",SISWA!D70)</f>
        <v/>
      </c>
      <c r="E70" s="195" t="str">
        <f>IF(SISWA!E70=0,"",SISWA!E70)</f>
        <v/>
      </c>
      <c r="F70" s="157"/>
      <c r="G70" s="157"/>
      <c r="H70" s="157"/>
      <c r="I70" s="157"/>
      <c r="J70" s="157"/>
      <c r="K70" s="157" t="e">
        <f t="shared" si="3"/>
        <v>#DIV/0!</v>
      </c>
      <c r="L70" s="157"/>
      <c r="M70" s="270"/>
    </row>
    <row r="71" spans="1:13" x14ac:dyDescent="0.3">
      <c r="A71" s="2">
        <v>64</v>
      </c>
      <c r="B71" s="6" t="str">
        <f>IF(SISWA!B71=0,"",SISWA!B71)</f>
        <v/>
      </c>
      <c r="C71" s="6" t="str">
        <f>IF(SISWA!C71=0,"",SISWA!C71)</f>
        <v/>
      </c>
      <c r="D71" s="6" t="str">
        <f>IF(SISWA!D71=0,"",SISWA!D71)</f>
        <v/>
      </c>
      <c r="E71" s="195" t="str">
        <f>IF(SISWA!E71=0,"",SISWA!E71)</f>
        <v/>
      </c>
      <c r="F71" s="157"/>
      <c r="G71" s="157"/>
      <c r="H71" s="157"/>
      <c r="I71" s="157"/>
      <c r="J71" s="157"/>
      <c r="K71" s="157" t="e">
        <f t="shared" si="3"/>
        <v>#DIV/0!</v>
      </c>
      <c r="L71" s="157"/>
      <c r="M71" s="271"/>
    </row>
    <row r="72" spans="1:13" x14ac:dyDescent="0.3">
      <c r="A72" s="2">
        <v>65</v>
      </c>
      <c r="B72" s="6" t="str">
        <f>IF(SISWA!B72=0,"",SISWA!B72)</f>
        <v/>
      </c>
      <c r="C72" s="6" t="str">
        <f>IF(SISWA!C72=0,"",SISWA!C72)</f>
        <v/>
      </c>
      <c r="D72" s="6" t="str">
        <f>IF(SISWA!D72=0,"",SISWA!D72)</f>
        <v/>
      </c>
      <c r="E72" s="195" t="str">
        <f>IF(SISWA!E72=0,"",SISWA!E72)</f>
        <v/>
      </c>
      <c r="F72" s="157"/>
      <c r="G72" s="157"/>
      <c r="H72" s="157"/>
      <c r="I72" s="157"/>
      <c r="J72" s="157"/>
      <c r="K72" s="157" t="e">
        <f t="shared" si="3"/>
        <v>#DIV/0!</v>
      </c>
      <c r="L72" s="157"/>
      <c r="M72" s="270"/>
    </row>
    <row r="73" spans="1:13" x14ac:dyDescent="0.3">
      <c r="A73" s="2">
        <v>66</v>
      </c>
      <c r="B73" s="6" t="str">
        <f>IF(SISWA!B73=0,"",SISWA!B73)</f>
        <v/>
      </c>
      <c r="C73" s="6" t="str">
        <f>IF(SISWA!C73=0,"",SISWA!C73)</f>
        <v/>
      </c>
      <c r="D73" s="6" t="str">
        <f>IF(SISWA!D73=0,"",SISWA!D73)</f>
        <v/>
      </c>
      <c r="E73" s="195" t="str">
        <f>IF(SISWA!E73=0,"",SISWA!E73)</f>
        <v/>
      </c>
      <c r="F73" s="157"/>
      <c r="G73" s="157"/>
      <c r="H73" s="157"/>
      <c r="I73" s="157"/>
      <c r="J73" s="157"/>
      <c r="K73" s="157" t="e">
        <f t="shared" si="3"/>
        <v>#DIV/0!</v>
      </c>
      <c r="L73" s="157"/>
      <c r="M73" s="271"/>
    </row>
    <row r="74" spans="1:13" x14ac:dyDescent="0.3">
      <c r="A74" s="2">
        <v>67</v>
      </c>
      <c r="B74" s="6" t="str">
        <f>IF(SISWA!B74=0,"",SISWA!B74)</f>
        <v/>
      </c>
      <c r="C74" s="6" t="str">
        <f>IF(SISWA!C74=0,"",SISWA!C74)</f>
        <v/>
      </c>
      <c r="D74" s="6" t="str">
        <f>IF(SISWA!D74=0,"",SISWA!D74)</f>
        <v/>
      </c>
      <c r="E74" s="195" t="str">
        <f>IF(SISWA!E74=0,"",SISWA!E74)</f>
        <v/>
      </c>
      <c r="F74" s="157"/>
      <c r="G74" s="157"/>
      <c r="H74" s="157"/>
      <c r="I74" s="157"/>
      <c r="J74" s="157"/>
      <c r="K74" s="157" t="e">
        <f t="shared" si="3"/>
        <v>#DIV/0!</v>
      </c>
      <c r="L74" s="157"/>
      <c r="M74" s="270"/>
    </row>
    <row r="75" spans="1:13" x14ac:dyDescent="0.3">
      <c r="A75" s="2">
        <v>68</v>
      </c>
      <c r="B75" s="6" t="str">
        <f>IF(SISWA!B75=0,"",SISWA!B75)</f>
        <v/>
      </c>
      <c r="C75" s="6" t="str">
        <f>IF(SISWA!C75=0,"",SISWA!C75)</f>
        <v/>
      </c>
      <c r="D75" s="6" t="str">
        <f>IF(SISWA!D75=0,"",SISWA!D75)</f>
        <v/>
      </c>
      <c r="E75" s="195" t="str">
        <f>IF(SISWA!E75=0,"",SISWA!E75)</f>
        <v/>
      </c>
      <c r="F75" s="157"/>
      <c r="G75" s="157"/>
      <c r="H75" s="157"/>
      <c r="I75" s="157"/>
      <c r="J75" s="157"/>
      <c r="K75" s="157" t="e">
        <f t="shared" si="3"/>
        <v>#DIV/0!</v>
      </c>
      <c r="L75" s="157"/>
      <c r="M75" s="271"/>
    </row>
    <row r="76" spans="1:13" x14ac:dyDescent="0.3">
      <c r="A76" s="2">
        <v>69</v>
      </c>
      <c r="B76" s="6" t="str">
        <f>IF(SISWA!B76=0,"",SISWA!B76)</f>
        <v/>
      </c>
      <c r="C76" s="6" t="str">
        <f>IF(SISWA!C76=0,"",SISWA!C76)</f>
        <v/>
      </c>
      <c r="D76" s="6" t="str">
        <f>IF(SISWA!D76=0,"",SISWA!D76)</f>
        <v/>
      </c>
      <c r="E76" s="195" t="str">
        <f>IF(SISWA!E76=0,"",SISWA!E76)</f>
        <v/>
      </c>
      <c r="F76" s="157"/>
      <c r="G76" s="157"/>
      <c r="H76" s="157"/>
      <c r="I76" s="157"/>
      <c r="J76" s="157"/>
      <c r="K76" s="157" t="e">
        <f t="shared" si="3"/>
        <v>#DIV/0!</v>
      </c>
      <c r="L76" s="157"/>
      <c r="M76" s="270"/>
    </row>
    <row r="77" spans="1:13" x14ac:dyDescent="0.3">
      <c r="A77" s="2">
        <v>70</v>
      </c>
      <c r="B77" s="6" t="str">
        <f>IF(SISWA!B77=0,"",SISWA!B77)</f>
        <v/>
      </c>
      <c r="C77" s="6" t="str">
        <f>IF(SISWA!C77=0,"",SISWA!C77)</f>
        <v/>
      </c>
      <c r="D77" s="6" t="str">
        <f>IF(SISWA!D77=0,"",SISWA!D77)</f>
        <v/>
      </c>
      <c r="E77" s="195" t="str">
        <f>IF(SISWA!E77=0,"",SISWA!E77)</f>
        <v/>
      </c>
      <c r="F77" s="157"/>
      <c r="G77" s="157"/>
      <c r="H77" s="157"/>
      <c r="I77" s="157"/>
      <c r="J77" s="157"/>
      <c r="K77" s="157" t="e">
        <f t="shared" si="3"/>
        <v>#DIV/0!</v>
      </c>
      <c r="L77" s="157"/>
      <c r="M77" s="271"/>
    </row>
    <row r="78" spans="1:13" x14ac:dyDescent="0.3">
      <c r="A78" s="2">
        <v>71</v>
      </c>
      <c r="B78" s="6" t="str">
        <f>IF(SISWA!B78=0,"",SISWA!B78)</f>
        <v/>
      </c>
      <c r="C78" s="6" t="str">
        <f>IF(SISWA!C78=0,"",SISWA!C78)</f>
        <v/>
      </c>
      <c r="D78" s="6" t="str">
        <f>IF(SISWA!D78=0,"",SISWA!D78)</f>
        <v/>
      </c>
      <c r="E78" s="195" t="str">
        <f>IF(SISWA!E78=0,"",SISWA!E78)</f>
        <v/>
      </c>
      <c r="F78" s="157"/>
      <c r="G78" s="157"/>
      <c r="H78" s="157"/>
      <c r="I78" s="157"/>
      <c r="J78" s="157"/>
      <c r="K78" s="157" t="e">
        <f t="shared" si="3"/>
        <v>#DIV/0!</v>
      </c>
      <c r="L78" s="157"/>
      <c r="M78" s="270"/>
    </row>
    <row r="79" spans="1:13" x14ac:dyDescent="0.3">
      <c r="A79" s="2">
        <v>72</v>
      </c>
      <c r="B79" s="6" t="str">
        <f>IF(SISWA!B79=0,"",SISWA!B79)</f>
        <v/>
      </c>
      <c r="C79" s="6" t="str">
        <f>IF(SISWA!C79=0,"",SISWA!C79)</f>
        <v/>
      </c>
      <c r="D79" s="6" t="str">
        <f>IF(SISWA!D79=0,"",SISWA!D79)</f>
        <v/>
      </c>
      <c r="E79" s="195" t="str">
        <f>IF(SISWA!E79=0,"",SISWA!E79)</f>
        <v/>
      </c>
      <c r="F79" s="157"/>
      <c r="G79" s="157"/>
      <c r="H79" s="157"/>
      <c r="I79" s="157"/>
      <c r="J79" s="157"/>
      <c r="K79" s="157" t="e">
        <f t="shared" si="3"/>
        <v>#DIV/0!</v>
      </c>
      <c r="L79" s="157"/>
      <c r="M79" s="271"/>
    </row>
    <row r="80" spans="1:13" x14ac:dyDescent="0.3">
      <c r="A80" s="2">
        <v>73</v>
      </c>
      <c r="B80" s="6" t="str">
        <f>IF(SISWA!B80=0,"",SISWA!B80)</f>
        <v/>
      </c>
      <c r="C80" s="6" t="str">
        <f>IF(SISWA!C80=0,"",SISWA!C80)</f>
        <v/>
      </c>
      <c r="D80" s="6" t="str">
        <f>IF(SISWA!D80=0,"",SISWA!D80)</f>
        <v/>
      </c>
      <c r="E80" s="195" t="str">
        <f>IF(SISWA!E80=0,"",SISWA!E80)</f>
        <v/>
      </c>
      <c r="F80" s="157"/>
      <c r="G80" s="157"/>
      <c r="H80" s="157"/>
      <c r="I80" s="157"/>
      <c r="J80" s="157"/>
      <c r="K80" s="157" t="e">
        <f t="shared" si="3"/>
        <v>#DIV/0!</v>
      </c>
      <c r="L80" s="157"/>
      <c r="M80" s="270"/>
    </row>
    <row r="81" spans="1:13" x14ac:dyDescent="0.3">
      <c r="A81" s="2">
        <v>74</v>
      </c>
      <c r="B81" s="6" t="str">
        <f>IF(SISWA!B81=0,"",SISWA!B81)</f>
        <v/>
      </c>
      <c r="C81" s="6" t="str">
        <f>IF(SISWA!C81=0,"",SISWA!C81)</f>
        <v/>
      </c>
      <c r="D81" s="6" t="str">
        <f>IF(SISWA!D81=0,"",SISWA!D81)</f>
        <v/>
      </c>
      <c r="E81" s="195" t="str">
        <f>IF(SISWA!E81=0,"",SISWA!E81)</f>
        <v/>
      </c>
      <c r="F81" s="157"/>
      <c r="G81" s="157"/>
      <c r="H81" s="157"/>
      <c r="I81" s="157"/>
      <c r="J81" s="157"/>
      <c r="K81" s="157" t="e">
        <f t="shared" si="3"/>
        <v>#DIV/0!</v>
      </c>
      <c r="L81" s="157"/>
      <c r="M81" s="271"/>
    </row>
    <row r="82" spans="1:13" x14ac:dyDescent="0.3">
      <c r="A82" s="2">
        <v>75</v>
      </c>
      <c r="B82" s="6" t="str">
        <f>IF(SISWA!B82=0,"",SISWA!B82)</f>
        <v/>
      </c>
      <c r="C82" s="6" t="str">
        <f>IF(SISWA!C82=0,"",SISWA!C82)</f>
        <v/>
      </c>
      <c r="D82" s="6" t="str">
        <f>IF(SISWA!D82=0,"",SISWA!D82)</f>
        <v/>
      </c>
      <c r="E82" s="195" t="str">
        <f>IF(SISWA!E82=0,"",SISWA!E82)</f>
        <v/>
      </c>
      <c r="F82" s="157"/>
      <c r="G82" s="157"/>
      <c r="H82" s="157"/>
      <c r="I82" s="157"/>
      <c r="J82" s="157"/>
      <c r="K82" s="157" t="e">
        <f t="shared" si="3"/>
        <v>#DIV/0!</v>
      </c>
      <c r="L82" s="157"/>
      <c r="M82" s="270"/>
    </row>
    <row r="83" spans="1:13" x14ac:dyDescent="0.3">
      <c r="A83" s="2">
        <v>76</v>
      </c>
      <c r="B83" s="6" t="str">
        <f>IF(SISWA!B83=0,"",SISWA!B83)</f>
        <v/>
      </c>
      <c r="C83" s="6" t="str">
        <f>IF(SISWA!C83=0,"",SISWA!C83)</f>
        <v/>
      </c>
      <c r="D83" s="6" t="str">
        <f>IF(SISWA!D83=0,"",SISWA!D83)</f>
        <v/>
      </c>
      <c r="E83" s="195" t="str">
        <f>IF(SISWA!E83=0,"",SISWA!E83)</f>
        <v/>
      </c>
      <c r="F83" s="157"/>
      <c r="G83" s="157"/>
      <c r="H83" s="157"/>
      <c r="I83" s="157"/>
      <c r="J83" s="157"/>
      <c r="K83" s="157" t="e">
        <f t="shared" si="3"/>
        <v>#DIV/0!</v>
      </c>
      <c r="L83" s="157"/>
      <c r="M83" s="271"/>
    </row>
    <row r="84" spans="1:13" x14ac:dyDescent="0.3">
      <c r="A84" s="2">
        <v>77</v>
      </c>
      <c r="B84" s="6" t="str">
        <f>IF(SISWA!B84=0,"",SISWA!B84)</f>
        <v/>
      </c>
      <c r="C84" s="6" t="str">
        <f>IF(SISWA!C84=0,"",SISWA!C84)</f>
        <v/>
      </c>
      <c r="D84" s="6" t="str">
        <f>IF(SISWA!D84=0,"",SISWA!D84)</f>
        <v/>
      </c>
      <c r="E84" s="195" t="str">
        <f>IF(SISWA!E84=0,"",SISWA!E84)</f>
        <v/>
      </c>
      <c r="F84" s="157"/>
      <c r="G84" s="157"/>
      <c r="H84" s="157"/>
      <c r="I84" s="157"/>
      <c r="J84" s="157"/>
      <c r="K84" s="157" t="e">
        <f t="shared" si="3"/>
        <v>#DIV/0!</v>
      </c>
      <c r="L84" s="157"/>
      <c r="M84" s="270"/>
    </row>
    <row r="85" spans="1:13" x14ac:dyDescent="0.3">
      <c r="A85" s="2">
        <v>78</v>
      </c>
      <c r="B85" s="6" t="str">
        <f>IF(SISWA!B85=0,"",SISWA!B85)</f>
        <v/>
      </c>
      <c r="C85" s="6" t="str">
        <f>IF(SISWA!C85=0,"",SISWA!C85)</f>
        <v/>
      </c>
      <c r="D85" s="6" t="str">
        <f>IF(SISWA!D85=0,"",SISWA!D85)</f>
        <v/>
      </c>
      <c r="E85" s="195" t="str">
        <f>IF(SISWA!E85=0,"",SISWA!E85)</f>
        <v/>
      </c>
      <c r="F85" s="157"/>
      <c r="G85" s="157"/>
      <c r="H85" s="157"/>
      <c r="I85" s="157"/>
      <c r="J85" s="157"/>
      <c r="K85" s="157" t="e">
        <f t="shared" si="3"/>
        <v>#DIV/0!</v>
      </c>
      <c r="L85" s="157"/>
      <c r="M85" s="271"/>
    </row>
    <row r="86" spans="1:13" x14ac:dyDescent="0.3">
      <c r="A86" s="2">
        <v>79</v>
      </c>
      <c r="B86" s="6" t="str">
        <f>IF(SISWA!B86=0,"",SISWA!B86)</f>
        <v/>
      </c>
      <c r="C86" s="6" t="str">
        <f>IF(SISWA!C86=0,"",SISWA!C86)</f>
        <v/>
      </c>
      <c r="D86" s="6" t="str">
        <f>IF(SISWA!D86=0,"",SISWA!D86)</f>
        <v/>
      </c>
      <c r="E86" s="195" t="str">
        <f>IF(SISWA!E86=0,"",SISWA!E86)</f>
        <v/>
      </c>
      <c r="F86" s="157"/>
      <c r="G86" s="157"/>
      <c r="H86" s="157"/>
      <c r="I86" s="157"/>
      <c r="J86" s="157"/>
      <c r="K86" s="157" t="e">
        <f t="shared" si="3"/>
        <v>#DIV/0!</v>
      </c>
      <c r="L86" s="157"/>
      <c r="M86" s="270"/>
    </row>
    <row r="87" spans="1:13" x14ac:dyDescent="0.3">
      <c r="A87" s="2">
        <v>80</v>
      </c>
      <c r="B87" s="6" t="str">
        <f>IF(SISWA!B87=0,"",SISWA!B87)</f>
        <v/>
      </c>
      <c r="C87" s="6" t="str">
        <f>IF(SISWA!C87=0,"",SISWA!C87)</f>
        <v/>
      </c>
      <c r="D87" s="6" t="str">
        <f>IF(SISWA!D87=0,"",SISWA!D87)</f>
        <v/>
      </c>
      <c r="E87" s="195" t="str">
        <f>IF(SISWA!E87=0,"",SISWA!E87)</f>
        <v/>
      </c>
      <c r="F87" s="157"/>
      <c r="G87" s="157"/>
      <c r="H87" s="157"/>
      <c r="I87" s="157"/>
      <c r="J87" s="157"/>
      <c r="K87" s="157" t="e">
        <f t="shared" si="3"/>
        <v>#DIV/0!</v>
      </c>
      <c r="L87" s="157"/>
      <c r="M87" s="271"/>
    </row>
    <row r="88" spans="1:13" x14ac:dyDescent="0.3">
      <c r="A88" s="2">
        <v>81</v>
      </c>
      <c r="B88" s="6" t="str">
        <f>IF(SISWA!B88=0,"",SISWA!B88)</f>
        <v/>
      </c>
      <c r="C88" s="6" t="str">
        <f>IF(SISWA!C88=0,"",SISWA!C88)</f>
        <v/>
      </c>
      <c r="D88" s="6" t="str">
        <f>IF(SISWA!D88=0,"",SISWA!D88)</f>
        <v/>
      </c>
      <c r="E88" s="195" t="str">
        <f>IF(SISWA!E88=0,"",SISWA!E88)</f>
        <v/>
      </c>
      <c r="F88" s="157"/>
      <c r="G88" s="157"/>
      <c r="H88" s="157"/>
      <c r="I88" s="157"/>
      <c r="J88" s="157"/>
      <c r="K88" s="157" t="e">
        <f t="shared" si="3"/>
        <v>#DIV/0!</v>
      </c>
      <c r="L88" s="157"/>
      <c r="M88" s="270"/>
    </row>
    <row r="89" spans="1:13" x14ac:dyDescent="0.3">
      <c r="A89" s="2">
        <v>82</v>
      </c>
      <c r="B89" s="6" t="str">
        <f>IF(SISWA!B89=0,"",SISWA!B89)</f>
        <v/>
      </c>
      <c r="C89" s="6" t="str">
        <f>IF(SISWA!C89=0,"",SISWA!C89)</f>
        <v/>
      </c>
      <c r="D89" s="6" t="str">
        <f>IF(SISWA!D89=0,"",SISWA!D89)</f>
        <v/>
      </c>
      <c r="E89" s="195" t="str">
        <f>IF(SISWA!E89=0,"",SISWA!E89)</f>
        <v/>
      </c>
      <c r="F89" s="157"/>
      <c r="G89" s="157"/>
      <c r="H89" s="157"/>
      <c r="I89" s="157"/>
      <c r="J89" s="157"/>
      <c r="K89" s="157" t="e">
        <f t="shared" si="3"/>
        <v>#DIV/0!</v>
      </c>
      <c r="L89" s="157"/>
      <c r="M89" s="271"/>
    </row>
    <row r="90" spans="1:13" x14ac:dyDescent="0.3">
      <c r="A90" s="2">
        <v>83</v>
      </c>
      <c r="B90" s="6" t="str">
        <f>IF(SISWA!B90=0,"",SISWA!B90)</f>
        <v/>
      </c>
      <c r="C90" s="6" t="str">
        <f>IF(SISWA!C90=0,"",SISWA!C90)</f>
        <v/>
      </c>
      <c r="D90" s="6" t="str">
        <f>IF(SISWA!D90=0,"",SISWA!D90)</f>
        <v/>
      </c>
      <c r="E90" s="195" t="str">
        <f>IF(SISWA!E90=0,"",SISWA!E90)</f>
        <v/>
      </c>
      <c r="F90" s="157"/>
      <c r="G90" s="157"/>
      <c r="H90" s="157"/>
      <c r="I90" s="157"/>
      <c r="J90" s="157"/>
      <c r="K90" s="157" t="e">
        <f t="shared" si="3"/>
        <v>#DIV/0!</v>
      </c>
      <c r="L90" s="157"/>
      <c r="M90" s="270"/>
    </row>
    <row r="91" spans="1:13" x14ac:dyDescent="0.3">
      <c r="A91" s="2">
        <v>84</v>
      </c>
      <c r="B91" s="6" t="str">
        <f>IF(SISWA!B91=0,"",SISWA!B91)</f>
        <v/>
      </c>
      <c r="C91" s="6" t="str">
        <f>IF(SISWA!C91=0,"",SISWA!C91)</f>
        <v/>
      </c>
      <c r="D91" s="6" t="str">
        <f>IF(SISWA!D91=0,"",SISWA!D91)</f>
        <v/>
      </c>
      <c r="E91" s="195" t="str">
        <f>IF(SISWA!E91=0,"",SISWA!E91)</f>
        <v/>
      </c>
      <c r="F91" s="157"/>
      <c r="G91" s="157"/>
      <c r="H91" s="157"/>
      <c r="I91" s="157"/>
      <c r="J91" s="157"/>
      <c r="K91" s="157" t="e">
        <f t="shared" si="3"/>
        <v>#DIV/0!</v>
      </c>
      <c r="L91" s="157"/>
      <c r="M91" s="271"/>
    </row>
    <row r="92" spans="1:13" x14ac:dyDescent="0.3">
      <c r="A92" s="2">
        <v>85</v>
      </c>
      <c r="B92" s="6" t="str">
        <f>IF(SISWA!B92=0,"",SISWA!B92)</f>
        <v/>
      </c>
      <c r="C92" s="6" t="str">
        <f>IF(SISWA!C92=0,"",SISWA!C92)</f>
        <v/>
      </c>
      <c r="D92" s="6" t="str">
        <f>IF(SISWA!D92=0,"",SISWA!D92)</f>
        <v/>
      </c>
      <c r="E92" s="195" t="str">
        <f>IF(SISWA!E92=0,"",SISWA!E92)</f>
        <v/>
      </c>
      <c r="F92" s="157"/>
      <c r="G92" s="157"/>
      <c r="H92" s="157"/>
      <c r="I92" s="157"/>
      <c r="J92" s="157"/>
      <c r="K92" s="157" t="e">
        <f t="shared" si="3"/>
        <v>#DIV/0!</v>
      </c>
      <c r="L92" s="157"/>
      <c r="M92" s="270"/>
    </row>
    <row r="93" spans="1:13" x14ac:dyDescent="0.3">
      <c r="A93" s="2">
        <v>86</v>
      </c>
      <c r="B93" s="6" t="str">
        <f>IF(SISWA!B93=0,"",SISWA!B93)</f>
        <v/>
      </c>
      <c r="C93" s="6" t="str">
        <f>IF(SISWA!C93=0,"",SISWA!C93)</f>
        <v/>
      </c>
      <c r="D93" s="6" t="str">
        <f>IF(SISWA!D93=0,"",SISWA!D93)</f>
        <v/>
      </c>
      <c r="E93" s="195" t="str">
        <f>IF(SISWA!E93=0,"",SISWA!E93)</f>
        <v/>
      </c>
      <c r="F93" s="157"/>
      <c r="G93" s="157"/>
      <c r="H93" s="157"/>
      <c r="I93" s="157"/>
      <c r="J93" s="157"/>
      <c r="K93" s="157" t="e">
        <f t="shared" si="3"/>
        <v>#DIV/0!</v>
      </c>
      <c r="L93" s="157"/>
      <c r="M93" s="271"/>
    </row>
    <row r="94" spans="1:13" x14ac:dyDescent="0.3">
      <c r="A94" s="2">
        <v>87</v>
      </c>
      <c r="B94" s="6" t="str">
        <f>IF(SISWA!B94=0,"",SISWA!B94)</f>
        <v/>
      </c>
      <c r="C94" s="6" t="str">
        <f>IF(SISWA!C94=0,"",SISWA!C94)</f>
        <v/>
      </c>
      <c r="D94" s="6" t="str">
        <f>IF(SISWA!D94=0,"",SISWA!D94)</f>
        <v/>
      </c>
      <c r="E94" s="195" t="str">
        <f>IF(SISWA!E94=0,"",SISWA!E94)</f>
        <v/>
      </c>
      <c r="F94" s="157"/>
      <c r="G94" s="157"/>
      <c r="H94" s="157"/>
      <c r="I94" s="157"/>
      <c r="J94" s="157"/>
      <c r="K94" s="157" t="e">
        <f t="shared" si="3"/>
        <v>#DIV/0!</v>
      </c>
      <c r="L94" s="157"/>
      <c r="M94" s="270"/>
    </row>
    <row r="95" spans="1:13" x14ac:dyDescent="0.3">
      <c r="A95" s="2">
        <v>88</v>
      </c>
      <c r="B95" s="6" t="str">
        <f>IF(SISWA!B95=0,"",SISWA!B95)</f>
        <v/>
      </c>
      <c r="C95" s="6" t="str">
        <f>IF(SISWA!C95=0,"",SISWA!C95)</f>
        <v/>
      </c>
      <c r="D95" s="6" t="str">
        <f>IF(SISWA!D95=0,"",SISWA!D95)</f>
        <v/>
      </c>
      <c r="E95" s="195" t="str">
        <f>IF(SISWA!E95=0,"",SISWA!E95)</f>
        <v/>
      </c>
      <c r="F95" s="157"/>
      <c r="G95" s="157"/>
      <c r="H95" s="157"/>
      <c r="I95" s="157"/>
      <c r="J95" s="157"/>
      <c r="K95" s="157" t="e">
        <f t="shared" si="3"/>
        <v>#DIV/0!</v>
      </c>
      <c r="L95" s="157"/>
      <c r="M95" s="271"/>
    </row>
    <row r="96" spans="1:13" x14ac:dyDescent="0.3">
      <c r="A96" s="2">
        <v>89</v>
      </c>
      <c r="B96" s="6" t="str">
        <f>IF(SISWA!B96=0,"",SISWA!B96)</f>
        <v/>
      </c>
      <c r="C96" s="6" t="str">
        <f>IF(SISWA!C96=0,"",SISWA!C96)</f>
        <v/>
      </c>
      <c r="D96" s="6" t="str">
        <f>IF(SISWA!D96=0,"",SISWA!D96)</f>
        <v/>
      </c>
      <c r="E96" s="195" t="str">
        <f>IF(SISWA!E96=0,"",SISWA!E96)</f>
        <v/>
      </c>
      <c r="F96" s="157"/>
      <c r="G96" s="157"/>
      <c r="H96" s="157"/>
      <c r="I96" s="157"/>
      <c r="J96" s="157"/>
      <c r="K96" s="157" t="e">
        <f t="shared" si="3"/>
        <v>#DIV/0!</v>
      </c>
      <c r="L96" s="157"/>
      <c r="M96" s="270"/>
    </row>
    <row r="97" spans="1:13" x14ac:dyDescent="0.3">
      <c r="A97" s="2">
        <v>90</v>
      </c>
      <c r="B97" s="6" t="str">
        <f>IF(SISWA!B97=0,"",SISWA!B97)</f>
        <v/>
      </c>
      <c r="C97" s="6" t="str">
        <f>IF(SISWA!C97=0,"",SISWA!C97)</f>
        <v/>
      </c>
      <c r="D97" s="6" t="str">
        <f>IF(SISWA!D97=0,"",SISWA!D97)</f>
        <v/>
      </c>
      <c r="E97" s="195" t="str">
        <f>IF(SISWA!E97=0,"",SISWA!E97)</f>
        <v/>
      </c>
      <c r="F97" s="157"/>
      <c r="G97" s="157"/>
      <c r="H97" s="157"/>
      <c r="I97" s="157"/>
      <c r="J97" s="157"/>
      <c r="K97" s="157" t="e">
        <f t="shared" si="3"/>
        <v>#DIV/0!</v>
      </c>
      <c r="L97" s="157"/>
      <c r="M97" s="271"/>
    </row>
    <row r="98" spans="1:13" x14ac:dyDescent="0.3">
      <c r="A98" s="2">
        <v>91</v>
      </c>
      <c r="B98" s="6" t="str">
        <f>IF(SISWA!B98=0,"",SISWA!B98)</f>
        <v/>
      </c>
      <c r="C98" s="6" t="str">
        <f>IF(SISWA!C98=0,"",SISWA!C98)</f>
        <v/>
      </c>
      <c r="D98" s="6" t="str">
        <f>IF(SISWA!D98=0,"",SISWA!D98)</f>
        <v/>
      </c>
      <c r="E98" s="195" t="str">
        <f>IF(SISWA!E98=0,"",SISWA!E98)</f>
        <v/>
      </c>
      <c r="F98" s="157"/>
      <c r="G98" s="157"/>
      <c r="H98" s="157"/>
      <c r="I98" s="157"/>
      <c r="J98" s="157"/>
      <c r="K98" s="157" t="e">
        <f t="shared" si="3"/>
        <v>#DIV/0!</v>
      </c>
      <c r="L98" s="157"/>
      <c r="M98" s="270"/>
    </row>
    <row r="99" spans="1:13" x14ac:dyDescent="0.3">
      <c r="A99" s="2">
        <v>92</v>
      </c>
      <c r="B99" s="6" t="str">
        <f>IF(SISWA!B99=0,"",SISWA!B99)</f>
        <v/>
      </c>
      <c r="C99" s="6" t="str">
        <f>IF(SISWA!C99=0,"",SISWA!C99)</f>
        <v/>
      </c>
      <c r="D99" s="6" t="str">
        <f>IF(SISWA!D99=0,"",SISWA!D99)</f>
        <v/>
      </c>
      <c r="E99" s="195" t="str">
        <f>IF(SISWA!E99=0,"",SISWA!E99)</f>
        <v/>
      </c>
      <c r="F99" s="157"/>
      <c r="G99" s="157"/>
      <c r="H99" s="157"/>
      <c r="I99" s="157"/>
      <c r="J99" s="157"/>
      <c r="K99" s="157" t="e">
        <f t="shared" si="3"/>
        <v>#DIV/0!</v>
      </c>
      <c r="L99" s="157"/>
      <c r="M99" s="271"/>
    </row>
    <row r="100" spans="1:13" x14ac:dyDescent="0.3">
      <c r="A100" s="2">
        <v>93</v>
      </c>
      <c r="B100" s="6" t="str">
        <f>IF(SISWA!B100=0,"",SISWA!B100)</f>
        <v/>
      </c>
      <c r="C100" s="6" t="str">
        <f>IF(SISWA!C100=0,"",SISWA!C100)</f>
        <v/>
      </c>
      <c r="D100" s="6" t="str">
        <f>IF(SISWA!D100=0,"",SISWA!D100)</f>
        <v/>
      </c>
      <c r="E100" s="195" t="str">
        <f>IF(SISWA!E100=0,"",SISWA!E100)</f>
        <v/>
      </c>
      <c r="F100" s="157"/>
      <c r="G100" s="157"/>
      <c r="H100" s="157"/>
      <c r="I100" s="157"/>
      <c r="J100" s="157"/>
      <c r="K100" s="157" t="e">
        <f t="shared" si="3"/>
        <v>#DIV/0!</v>
      </c>
      <c r="L100" s="157"/>
      <c r="M100" s="270"/>
    </row>
    <row r="101" spans="1:13" x14ac:dyDescent="0.3">
      <c r="A101" s="2">
        <v>94</v>
      </c>
      <c r="B101" s="6" t="str">
        <f>IF(SISWA!B101=0,"",SISWA!B101)</f>
        <v/>
      </c>
      <c r="C101" s="6" t="str">
        <f>IF(SISWA!C101=0,"",SISWA!C101)</f>
        <v/>
      </c>
      <c r="D101" s="6" t="str">
        <f>IF(SISWA!D101=0,"",SISWA!D101)</f>
        <v/>
      </c>
      <c r="E101" s="195" t="str">
        <f>IF(SISWA!E101=0,"",SISWA!E101)</f>
        <v/>
      </c>
      <c r="F101" s="157"/>
      <c r="G101" s="157"/>
      <c r="H101" s="157"/>
      <c r="I101" s="157"/>
      <c r="J101" s="157"/>
      <c r="K101" s="157" t="e">
        <f t="shared" si="3"/>
        <v>#DIV/0!</v>
      </c>
      <c r="L101" s="157"/>
      <c r="M101" s="271"/>
    </row>
    <row r="102" spans="1:13" x14ac:dyDescent="0.3">
      <c r="A102" s="2">
        <v>95</v>
      </c>
      <c r="B102" s="6" t="str">
        <f>IF(SISWA!B102=0,"",SISWA!B102)</f>
        <v/>
      </c>
      <c r="C102" s="6" t="str">
        <f>IF(SISWA!C102=0,"",SISWA!C102)</f>
        <v/>
      </c>
      <c r="D102" s="6" t="str">
        <f>IF(SISWA!D102=0,"",SISWA!D102)</f>
        <v/>
      </c>
      <c r="E102" s="195" t="str">
        <f>IF(SISWA!E102=0,"",SISWA!E102)</f>
        <v/>
      </c>
      <c r="F102" s="157"/>
      <c r="G102" s="157"/>
      <c r="H102" s="157"/>
      <c r="I102" s="157"/>
      <c r="J102" s="157"/>
      <c r="K102" s="157" t="e">
        <f t="shared" si="3"/>
        <v>#DIV/0!</v>
      </c>
      <c r="L102" s="157"/>
      <c r="M102" s="270"/>
    </row>
    <row r="103" spans="1:13" x14ac:dyDescent="0.3">
      <c r="A103" s="2">
        <v>96</v>
      </c>
      <c r="B103" s="6" t="str">
        <f>IF(SISWA!B103=0,"",SISWA!B103)</f>
        <v/>
      </c>
      <c r="C103" s="6" t="str">
        <f>IF(SISWA!C103=0,"",SISWA!C103)</f>
        <v/>
      </c>
      <c r="D103" s="6" t="str">
        <f>IF(SISWA!D103=0,"",SISWA!D103)</f>
        <v/>
      </c>
      <c r="E103" s="195" t="str">
        <f>IF(SISWA!E103=0,"",SISWA!E103)</f>
        <v/>
      </c>
      <c r="F103" s="157"/>
      <c r="G103" s="157"/>
      <c r="H103" s="157"/>
      <c r="I103" s="157"/>
      <c r="J103" s="157"/>
      <c r="K103" s="157" t="e">
        <f t="shared" si="3"/>
        <v>#DIV/0!</v>
      </c>
      <c r="L103" s="157"/>
      <c r="M103" s="271"/>
    </row>
    <row r="104" spans="1:13" x14ac:dyDescent="0.3">
      <c r="A104" s="2">
        <v>97</v>
      </c>
      <c r="B104" s="6" t="str">
        <f>IF(SISWA!B104=0,"",SISWA!B104)</f>
        <v/>
      </c>
      <c r="C104" s="6" t="str">
        <f>IF(SISWA!C104=0,"",SISWA!C104)</f>
        <v/>
      </c>
      <c r="D104" s="6" t="str">
        <f>IF(SISWA!D104=0,"",SISWA!D104)</f>
        <v/>
      </c>
      <c r="E104" s="195" t="str">
        <f>IF(SISWA!E104=0,"",SISWA!E104)</f>
        <v/>
      </c>
      <c r="F104" s="157"/>
      <c r="G104" s="157"/>
      <c r="H104" s="157"/>
      <c r="I104" s="157"/>
      <c r="J104" s="157"/>
      <c r="K104" s="157" t="e">
        <f t="shared" si="3"/>
        <v>#DIV/0!</v>
      </c>
      <c r="L104" s="157"/>
      <c r="M104" s="270"/>
    </row>
    <row r="105" spans="1:13" x14ac:dyDescent="0.3">
      <c r="A105" s="2">
        <v>98</v>
      </c>
      <c r="B105" s="6" t="str">
        <f>IF(SISWA!B105=0,"",SISWA!B105)</f>
        <v/>
      </c>
      <c r="C105" s="6" t="str">
        <f>IF(SISWA!C105=0,"",SISWA!C105)</f>
        <v/>
      </c>
      <c r="D105" s="6" t="str">
        <f>IF(SISWA!D105=0,"",SISWA!D105)</f>
        <v/>
      </c>
      <c r="E105" s="195" t="str">
        <f>IF(SISWA!E105=0,"",SISWA!E105)</f>
        <v/>
      </c>
      <c r="F105" s="157"/>
      <c r="G105" s="157"/>
      <c r="H105" s="157"/>
      <c r="I105" s="157"/>
      <c r="J105" s="157"/>
      <c r="K105" s="157" t="e">
        <f t="shared" si="3"/>
        <v>#DIV/0!</v>
      </c>
      <c r="L105" s="157"/>
      <c r="M105" s="271"/>
    </row>
    <row r="106" spans="1:13" x14ac:dyDescent="0.3">
      <c r="A106" s="2">
        <v>99</v>
      </c>
      <c r="B106" s="6" t="str">
        <f>IF(SISWA!B106=0,"",SISWA!B106)</f>
        <v/>
      </c>
      <c r="C106" s="6" t="str">
        <f>IF(SISWA!C106=0,"",SISWA!C106)</f>
        <v/>
      </c>
      <c r="D106" s="6" t="str">
        <f>IF(SISWA!D106=0,"",SISWA!D106)</f>
        <v/>
      </c>
      <c r="E106" s="195" t="str">
        <f>IF(SISWA!E106=0,"",SISWA!E106)</f>
        <v/>
      </c>
      <c r="F106" s="157"/>
      <c r="G106" s="157"/>
      <c r="H106" s="157"/>
      <c r="I106" s="157"/>
      <c r="J106" s="157"/>
      <c r="K106" s="157" t="e">
        <f t="shared" si="3"/>
        <v>#DIV/0!</v>
      </c>
      <c r="L106" s="157"/>
      <c r="M106" s="270"/>
    </row>
    <row r="107" spans="1:13" x14ac:dyDescent="0.3">
      <c r="A107" s="2">
        <v>100</v>
      </c>
      <c r="B107" s="6" t="str">
        <f>IF(SISWA!B107=0,"",SISWA!B107)</f>
        <v/>
      </c>
      <c r="C107" s="6" t="str">
        <f>IF(SISWA!C107=0,"",SISWA!C107)</f>
        <v/>
      </c>
      <c r="D107" s="6" t="str">
        <f>IF(SISWA!D107=0,"",SISWA!D107)</f>
        <v/>
      </c>
      <c r="E107" s="195" t="str">
        <f>IF(SISWA!E107=0,"",SISWA!E107)</f>
        <v/>
      </c>
      <c r="F107" s="157"/>
      <c r="G107" s="157"/>
      <c r="H107" s="157"/>
      <c r="I107" s="157"/>
      <c r="J107" s="157"/>
      <c r="K107" s="157" t="e">
        <f t="shared" si="3"/>
        <v>#DIV/0!</v>
      </c>
      <c r="L107" s="157"/>
      <c r="M107" s="271"/>
    </row>
    <row r="108" spans="1:13" x14ac:dyDescent="0.3">
      <c r="A108" s="2">
        <v>101</v>
      </c>
      <c r="B108" s="6" t="str">
        <f>IF(SISWA!B108=0,"",SISWA!B108)</f>
        <v/>
      </c>
      <c r="C108" s="6" t="str">
        <f>IF(SISWA!C108=0,"",SISWA!C108)</f>
        <v/>
      </c>
      <c r="D108" s="6" t="str">
        <f>IF(SISWA!D108=0,"",SISWA!D108)</f>
        <v/>
      </c>
      <c r="E108" s="195" t="str">
        <f>IF(SISWA!E108=0,"",SISWA!E108)</f>
        <v/>
      </c>
      <c r="F108" s="157"/>
      <c r="G108" s="157"/>
      <c r="H108" s="157"/>
      <c r="I108" s="157"/>
      <c r="J108" s="157"/>
      <c r="K108" s="157" t="e">
        <f t="shared" si="3"/>
        <v>#DIV/0!</v>
      </c>
      <c r="L108" s="157"/>
      <c r="M108" s="270"/>
    </row>
    <row r="109" spans="1:13" x14ac:dyDescent="0.3">
      <c r="A109" s="2">
        <v>102</v>
      </c>
      <c r="B109" s="6" t="str">
        <f>IF(SISWA!B109=0,"",SISWA!B109)</f>
        <v/>
      </c>
      <c r="C109" s="6" t="str">
        <f>IF(SISWA!C109=0,"",SISWA!C109)</f>
        <v/>
      </c>
      <c r="D109" s="6" t="str">
        <f>IF(SISWA!D109=0,"",SISWA!D109)</f>
        <v/>
      </c>
      <c r="E109" s="195" t="str">
        <f>IF(SISWA!E109=0,"",SISWA!E109)</f>
        <v/>
      </c>
      <c r="F109" s="157"/>
      <c r="G109" s="157"/>
      <c r="H109" s="157"/>
      <c r="I109" s="157"/>
      <c r="J109" s="157"/>
      <c r="K109" s="157" t="e">
        <f t="shared" si="3"/>
        <v>#DIV/0!</v>
      </c>
      <c r="L109" s="157"/>
      <c r="M109" s="271"/>
    </row>
    <row r="110" spans="1:13" x14ac:dyDescent="0.3">
      <c r="A110" s="2">
        <v>103</v>
      </c>
      <c r="B110" s="6" t="str">
        <f>IF(SISWA!B110=0,"",SISWA!B110)</f>
        <v/>
      </c>
      <c r="C110" s="6" t="str">
        <f>IF(SISWA!C110=0,"",SISWA!C110)</f>
        <v/>
      </c>
      <c r="D110" s="6" t="str">
        <f>IF(SISWA!D110=0,"",SISWA!D110)</f>
        <v/>
      </c>
      <c r="E110" s="195" t="str">
        <f>IF(SISWA!E110=0,"",SISWA!E110)</f>
        <v/>
      </c>
      <c r="F110" s="157"/>
      <c r="G110" s="157"/>
      <c r="H110" s="157"/>
      <c r="I110" s="157"/>
      <c r="J110" s="157"/>
      <c r="K110" s="157" t="e">
        <f t="shared" si="3"/>
        <v>#DIV/0!</v>
      </c>
      <c r="L110" s="157"/>
      <c r="M110" s="270"/>
    </row>
    <row r="111" spans="1:13" x14ac:dyDescent="0.3">
      <c r="A111" s="2">
        <v>104</v>
      </c>
      <c r="B111" s="6" t="str">
        <f>IF(SISWA!B111=0,"",SISWA!B111)</f>
        <v/>
      </c>
      <c r="C111" s="6" t="str">
        <f>IF(SISWA!C111=0,"",SISWA!C111)</f>
        <v/>
      </c>
      <c r="D111" s="6" t="str">
        <f>IF(SISWA!D111=0,"",SISWA!D111)</f>
        <v/>
      </c>
      <c r="E111" s="195" t="str">
        <f>IF(SISWA!E111=0,"",SISWA!E111)</f>
        <v/>
      </c>
      <c r="F111" s="157"/>
      <c r="G111" s="157"/>
      <c r="H111" s="157"/>
      <c r="I111" s="157"/>
      <c r="J111" s="157"/>
      <c r="K111" s="157" t="e">
        <f t="shared" si="3"/>
        <v>#DIV/0!</v>
      </c>
      <c r="L111" s="157"/>
      <c r="M111" s="271"/>
    </row>
    <row r="112" spans="1:13" x14ac:dyDescent="0.3">
      <c r="A112" s="2">
        <v>105</v>
      </c>
      <c r="B112" s="6" t="str">
        <f>IF(SISWA!B112=0,"",SISWA!B112)</f>
        <v/>
      </c>
      <c r="C112" s="6" t="str">
        <f>IF(SISWA!C112=0,"",SISWA!C112)</f>
        <v/>
      </c>
      <c r="D112" s="6" t="str">
        <f>IF(SISWA!D112=0,"",SISWA!D112)</f>
        <v/>
      </c>
      <c r="E112" s="195" t="str">
        <f>IF(SISWA!E112=0,"",SISWA!E112)</f>
        <v/>
      </c>
      <c r="F112" s="157"/>
      <c r="G112" s="157"/>
      <c r="H112" s="157"/>
      <c r="I112" s="157"/>
      <c r="J112" s="157"/>
      <c r="K112" s="157" t="e">
        <f t="shared" si="3"/>
        <v>#DIV/0!</v>
      </c>
      <c r="L112" s="157"/>
      <c r="M112" s="270"/>
    </row>
    <row r="113" spans="1:13" x14ac:dyDescent="0.3">
      <c r="A113" s="2">
        <v>106</v>
      </c>
      <c r="B113" s="6" t="str">
        <f>IF(SISWA!B113=0,"",SISWA!B113)</f>
        <v/>
      </c>
      <c r="C113" s="6" t="str">
        <f>IF(SISWA!C113=0,"",SISWA!C113)</f>
        <v/>
      </c>
      <c r="D113" s="6" t="str">
        <f>IF(SISWA!D113=0,"",SISWA!D113)</f>
        <v/>
      </c>
      <c r="E113" s="195" t="str">
        <f>IF(SISWA!E113=0,"",SISWA!E113)</f>
        <v/>
      </c>
      <c r="F113" s="157"/>
      <c r="G113" s="157"/>
      <c r="H113" s="157"/>
      <c r="I113" s="157"/>
      <c r="J113" s="157"/>
      <c r="K113" s="157" t="e">
        <f t="shared" si="3"/>
        <v>#DIV/0!</v>
      </c>
      <c r="L113" s="157"/>
      <c r="M113" s="271"/>
    </row>
    <row r="114" spans="1:13" x14ac:dyDescent="0.3">
      <c r="A114" s="2">
        <v>107</v>
      </c>
      <c r="B114" s="6" t="str">
        <f>IF(SISWA!B114=0,"",SISWA!B114)</f>
        <v/>
      </c>
      <c r="C114" s="6" t="str">
        <f>IF(SISWA!C114=0,"",SISWA!C114)</f>
        <v/>
      </c>
      <c r="D114" s="6" t="str">
        <f>IF(SISWA!D114=0,"",SISWA!D114)</f>
        <v/>
      </c>
      <c r="E114" s="195" t="str">
        <f>IF(SISWA!E114=0,"",SISWA!E114)</f>
        <v/>
      </c>
      <c r="F114" s="157"/>
      <c r="G114" s="157"/>
      <c r="H114" s="157"/>
      <c r="I114" s="157"/>
      <c r="J114" s="157"/>
      <c r="K114" s="157" t="e">
        <f t="shared" si="3"/>
        <v>#DIV/0!</v>
      </c>
      <c r="L114" s="157"/>
      <c r="M114" s="270"/>
    </row>
    <row r="115" spans="1:13" x14ac:dyDescent="0.3">
      <c r="A115" s="2">
        <v>108</v>
      </c>
      <c r="B115" s="6" t="str">
        <f>IF(SISWA!B115=0,"",SISWA!B115)</f>
        <v/>
      </c>
      <c r="C115" s="6" t="str">
        <f>IF(SISWA!C115=0,"",SISWA!C115)</f>
        <v/>
      </c>
      <c r="D115" s="6" t="str">
        <f>IF(SISWA!D115=0,"",SISWA!D115)</f>
        <v/>
      </c>
      <c r="E115" s="195" t="str">
        <f>IF(SISWA!E115=0,"",SISWA!E115)</f>
        <v/>
      </c>
      <c r="F115" s="157"/>
      <c r="G115" s="157"/>
      <c r="H115" s="157"/>
      <c r="I115" s="157"/>
      <c r="J115" s="157"/>
      <c r="K115" s="157" t="e">
        <f t="shared" si="3"/>
        <v>#DIV/0!</v>
      </c>
      <c r="L115" s="157"/>
      <c r="M115" s="271"/>
    </row>
    <row r="116" spans="1:13" x14ac:dyDescent="0.3">
      <c r="A116" s="2">
        <v>109</v>
      </c>
      <c r="B116" s="6" t="str">
        <f>IF(SISWA!B116=0,"",SISWA!B116)</f>
        <v/>
      </c>
      <c r="C116" s="6" t="str">
        <f>IF(SISWA!C116=0,"",SISWA!C116)</f>
        <v/>
      </c>
      <c r="D116" s="6" t="str">
        <f>IF(SISWA!D116=0,"",SISWA!D116)</f>
        <v/>
      </c>
      <c r="E116" s="195" t="str">
        <f>IF(SISWA!E116=0,"",SISWA!E116)</f>
        <v/>
      </c>
      <c r="F116" s="157"/>
      <c r="G116" s="157"/>
      <c r="H116" s="157"/>
      <c r="I116" s="157"/>
      <c r="J116" s="157"/>
      <c r="K116" s="157" t="e">
        <f t="shared" si="3"/>
        <v>#DIV/0!</v>
      </c>
      <c r="L116" s="157"/>
      <c r="M116" s="270"/>
    </row>
    <row r="117" spans="1:13" x14ac:dyDescent="0.3">
      <c r="A117" s="2">
        <v>110</v>
      </c>
      <c r="B117" s="6" t="str">
        <f>IF(SISWA!B117=0,"",SISWA!B117)</f>
        <v/>
      </c>
      <c r="C117" s="6" t="str">
        <f>IF(SISWA!C117=0,"",SISWA!C117)</f>
        <v/>
      </c>
      <c r="D117" s="6" t="str">
        <f>IF(SISWA!D117=0,"",SISWA!D117)</f>
        <v/>
      </c>
      <c r="E117" s="195" t="str">
        <f>IF(SISWA!E117=0,"",SISWA!E117)</f>
        <v/>
      </c>
      <c r="F117" s="157"/>
      <c r="G117" s="157"/>
      <c r="H117" s="157"/>
      <c r="I117" s="157"/>
      <c r="J117" s="157"/>
      <c r="K117" s="157" t="e">
        <f t="shared" si="3"/>
        <v>#DIV/0!</v>
      </c>
      <c r="L117" s="157"/>
      <c r="M117" s="271"/>
    </row>
    <row r="118" spans="1:13" x14ac:dyDescent="0.3">
      <c r="A118" s="2">
        <v>111</v>
      </c>
      <c r="B118" s="6" t="str">
        <f>IF(SISWA!B118=0,"",SISWA!B118)</f>
        <v/>
      </c>
      <c r="C118" s="6" t="str">
        <f>IF(SISWA!C118=0,"",SISWA!C118)</f>
        <v/>
      </c>
      <c r="D118" s="6" t="str">
        <f>IF(SISWA!D118=0,"",SISWA!D118)</f>
        <v/>
      </c>
      <c r="E118" s="195" t="str">
        <f>IF(SISWA!E118=0,"",SISWA!E118)</f>
        <v/>
      </c>
      <c r="F118" s="157"/>
      <c r="G118" s="157"/>
      <c r="H118" s="157"/>
      <c r="I118" s="157"/>
      <c r="J118" s="157"/>
      <c r="K118" s="157" t="e">
        <f t="shared" si="3"/>
        <v>#DIV/0!</v>
      </c>
      <c r="L118" s="157"/>
      <c r="M118" s="270"/>
    </row>
    <row r="119" spans="1:13" x14ac:dyDescent="0.3">
      <c r="A119" s="2">
        <v>112</v>
      </c>
      <c r="B119" s="6" t="str">
        <f>IF(SISWA!B119=0,"",SISWA!B119)</f>
        <v/>
      </c>
      <c r="C119" s="6" t="str">
        <f>IF(SISWA!C119=0,"",SISWA!C119)</f>
        <v/>
      </c>
      <c r="D119" s="6" t="str">
        <f>IF(SISWA!D119=0,"",SISWA!D119)</f>
        <v/>
      </c>
      <c r="E119" s="195" t="str">
        <f>IF(SISWA!E119=0,"",SISWA!E119)</f>
        <v/>
      </c>
      <c r="F119" s="157"/>
      <c r="G119" s="157"/>
      <c r="H119" s="157"/>
      <c r="I119" s="157"/>
      <c r="J119" s="157"/>
      <c r="K119" s="157" t="e">
        <f t="shared" si="3"/>
        <v>#DIV/0!</v>
      </c>
      <c r="L119" s="157"/>
      <c r="M119" s="271"/>
    </row>
    <row r="120" spans="1:13" x14ac:dyDescent="0.3">
      <c r="A120" s="2">
        <v>113</v>
      </c>
      <c r="B120" s="6" t="str">
        <f>IF(SISWA!B120=0,"",SISWA!B120)</f>
        <v/>
      </c>
      <c r="C120" s="6" t="str">
        <f>IF(SISWA!C120=0,"",SISWA!C120)</f>
        <v/>
      </c>
      <c r="D120" s="6" t="str">
        <f>IF(SISWA!D120=0,"",SISWA!D120)</f>
        <v/>
      </c>
      <c r="E120" s="195" t="str">
        <f>IF(SISWA!E120=0,"",SISWA!E120)</f>
        <v/>
      </c>
      <c r="F120" s="157"/>
      <c r="G120" s="157"/>
      <c r="H120" s="157"/>
      <c r="I120" s="157"/>
      <c r="J120" s="157"/>
      <c r="K120" s="157" t="e">
        <f t="shared" si="3"/>
        <v>#DIV/0!</v>
      </c>
      <c r="L120" s="157"/>
      <c r="M120" s="270"/>
    </row>
    <row r="121" spans="1:13" x14ac:dyDescent="0.3">
      <c r="A121" s="2">
        <v>114</v>
      </c>
      <c r="B121" s="6" t="str">
        <f>IF(SISWA!B121=0,"",SISWA!B121)</f>
        <v/>
      </c>
      <c r="C121" s="6" t="str">
        <f>IF(SISWA!C121=0,"",SISWA!C121)</f>
        <v/>
      </c>
      <c r="D121" s="6" t="str">
        <f>IF(SISWA!D121=0,"",SISWA!D121)</f>
        <v/>
      </c>
      <c r="E121" s="195" t="str">
        <f>IF(SISWA!E121=0,"",SISWA!E121)</f>
        <v/>
      </c>
      <c r="F121" s="157"/>
      <c r="G121" s="157"/>
      <c r="H121" s="157"/>
      <c r="I121" s="157"/>
      <c r="J121" s="157"/>
      <c r="K121" s="157" t="e">
        <f t="shared" si="3"/>
        <v>#DIV/0!</v>
      </c>
      <c r="L121" s="157"/>
      <c r="M121" s="271"/>
    </row>
    <row r="122" spans="1:13" x14ac:dyDescent="0.3">
      <c r="A122" s="2">
        <v>115</v>
      </c>
      <c r="B122" s="6" t="str">
        <f>IF(SISWA!B122=0,"",SISWA!B122)</f>
        <v/>
      </c>
      <c r="C122" s="6" t="str">
        <f>IF(SISWA!C122=0,"",SISWA!C122)</f>
        <v/>
      </c>
      <c r="D122" s="6" t="str">
        <f>IF(SISWA!D122=0,"",SISWA!D122)</f>
        <v/>
      </c>
      <c r="E122" s="195" t="str">
        <f>IF(SISWA!E122=0,"",SISWA!E122)</f>
        <v/>
      </c>
      <c r="F122" s="157"/>
      <c r="G122" s="157"/>
      <c r="H122" s="157"/>
      <c r="I122" s="157"/>
      <c r="J122" s="157"/>
      <c r="K122" s="157" t="e">
        <f t="shared" si="3"/>
        <v>#DIV/0!</v>
      </c>
      <c r="L122" s="157"/>
      <c r="M122" s="270"/>
    </row>
    <row r="123" spans="1:13" x14ac:dyDescent="0.3">
      <c r="A123" s="2">
        <v>116</v>
      </c>
      <c r="B123" s="6" t="str">
        <f>IF(SISWA!B123=0,"",SISWA!B123)</f>
        <v/>
      </c>
      <c r="C123" s="6" t="str">
        <f>IF(SISWA!C123=0,"",SISWA!C123)</f>
        <v/>
      </c>
      <c r="D123" s="6" t="str">
        <f>IF(SISWA!D123=0,"",SISWA!D123)</f>
        <v/>
      </c>
      <c r="E123" s="195" t="str">
        <f>IF(SISWA!E123=0,"",SISWA!E123)</f>
        <v/>
      </c>
      <c r="F123" s="157"/>
      <c r="G123" s="157"/>
      <c r="H123" s="157"/>
      <c r="I123" s="157"/>
      <c r="J123" s="157"/>
      <c r="K123" s="157" t="e">
        <f t="shared" si="3"/>
        <v>#DIV/0!</v>
      </c>
      <c r="L123" s="157"/>
      <c r="M123" s="271"/>
    </row>
    <row r="124" spans="1:13" x14ac:dyDescent="0.3">
      <c r="A124" s="2">
        <v>117</v>
      </c>
      <c r="B124" s="6" t="str">
        <f>IF(SISWA!B124=0,"",SISWA!B124)</f>
        <v/>
      </c>
      <c r="C124" s="6" t="str">
        <f>IF(SISWA!C124=0,"",SISWA!C124)</f>
        <v/>
      </c>
      <c r="D124" s="6" t="str">
        <f>IF(SISWA!D124=0,"",SISWA!D124)</f>
        <v/>
      </c>
      <c r="E124" s="195" t="str">
        <f>IF(SISWA!E124=0,"",SISWA!E124)</f>
        <v/>
      </c>
      <c r="F124" s="157"/>
      <c r="G124" s="157"/>
      <c r="H124" s="157"/>
      <c r="I124" s="157"/>
      <c r="J124" s="157"/>
      <c r="K124" s="157" t="e">
        <f t="shared" si="3"/>
        <v>#DIV/0!</v>
      </c>
      <c r="L124" s="157"/>
      <c r="M124" s="270"/>
    </row>
    <row r="125" spans="1:13" x14ac:dyDescent="0.3">
      <c r="A125" s="2">
        <v>118</v>
      </c>
      <c r="B125" s="6" t="str">
        <f>IF(SISWA!B125=0,"",SISWA!B125)</f>
        <v/>
      </c>
      <c r="C125" s="6" t="str">
        <f>IF(SISWA!C125=0,"",SISWA!C125)</f>
        <v/>
      </c>
      <c r="D125" s="6" t="str">
        <f>IF(SISWA!D125=0,"",SISWA!D125)</f>
        <v/>
      </c>
      <c r="E125" s="195" t="str">
        <f>IF(SISWA!E125=0,"",SISWA!E125)</f>
        <v/>
      </c>
      <c r="F125" s="157"/>
      <c r="G125" s="157"/>
      <c r="H125" s="157"/>
      <c r="I125" s="157"/>
      <c r="J125" s="157"/>
      <c r="K125" s="157" t="e">
        <f t="shared" si="3"/>
        <v>#DIV/0!</v>
      </c>
      <c r="L125" s="157"/>
      <c r="M125" s="271"/>
    </row>
    <row r="126" spans="1:13" x14ac:dyDescent="0.3">
      <c r="A126" s="2">
        <v>119</v>
      </c>
      <c r="B126" s="6" t="str">
        <f>IF(SISWA!B126=0,"",SISWA!B126)</f>
        <v/>
      </c>
      <c r="C126" s="6" t="str">
        <f>IF(SISWA!C126=0,"",SISWA!C126)</f>
        <v/>
      </c>
      <c r="D126" s="6" t="str">
        <f>IF(SISWA!D126=0,"",SISWA!D126)</f>
        <v/>
      </c>
      <c r="E126" s="195" t="str">
        <f>IF(SISWA!E126=0,"",SISWA!E126)</f>
        <v/>
      </c>
      <c r="F126" s="157"/>
      <c r="G126" s="157"/>
      <c r="H126" s="157"/>
      <c r="I126" s="157"/>
      <c r="J126" s="157"/>
      <c r="K126" s="157" t="e">
        <f t="shared" si="3"/>
        <v>#DIV/0!</v>
      </c>
      <c r="L126" s="157"/>
      <c r="M126" s="270"/>
    </row>
    <row r="127" spans="1:13" x14ac:dyDescent="0.3">
      <c r="A127" s="2">
        <v>120</v>
      </c>
      <c r="B127" s="6" t="str">
        <f>IF(SISWA!B127=0,"",SISWA!B127)</f>
        <v/>
      </c>
      <c r="C127" s="6" t="str">
        <f>IF(SISWA!C127=0,"",SISWA!C127)</f>
        <v/>
      </c>
      <c r="D127" s="6" t="str">
        <f>IF(SISWA!D127=0,"",SISWA!D127)</f>
        <v/>
      </c>
      <c r="E127" s="195" t="str">
        <f>IF(SISWA!E127=0,"",SISWA!E127)</f>
        <v/>
      </c>
      <c r="F127" s="157"/>
      <c r="G127" s="157"/>
      <c r="H127" s="157"/>
      <c r="I127" s="157"/>
      <c r="J127" s="157"/>
      <c r="K127" s="157" t="e">
        <f t="shared" si="3"/>
        <v>#DIV/0!</v>
      </c>
      <c r="L127" s="157"/>
      <c r="M127" s="271"/>
    </row>
    <row r="128" spans="1:13" x14ac:dyDescent="0.3">
      <c r="A128" s="2">
        <v>121</v>
      </c>
      <c r="B128" s="6" t="str">
        <f>IF(SISWA!B128=0,"",SISWA!B128)</f>
        <v/>
      </c>
      <c r="C128" s="6" t="str">
        <f>IF(SISWA!C128=0,"",SISWA!C128)</f>
        <v/>
      </c>
      <c r="D128" s="6" t="str">
        <f>IF(SISWA!D128=0,"",SISWA!D128)</f>
        <v/>
      </c>
      <c r="E128" s="195" t="str">
        <f>IF(SISWA!E128=0,"",SISWA!E128)</f>
        <v/>
      </c>
      <c r="F128" s="157"/>
      <c r="G128" s="157"/>
      <c r="H128" s="157"/>
      <c r="I128" s="157"/>
      <c r="J128" s="157"/>
      <c r="K128" s="157" t="e">
        <f t="shared" si="3"/>
        <v>#DIV/0!</v>
      </c>
      <c r="L128" s="157"/>
      <c r="M128" s="270"/>
    </row>
    <row r="129" spans="1:13" x14ac:dyDescent="0.3">
      <c r="A129" s="2">
        <v>122</v>
      </c>
      <c r="B129" s="6" t="str">
        <f>IF(SISWA!B129=0,"",SISWA!B129)</f>
        <v/>
      </c>
      <c r="C129" s="6" t="str">
        <f>IF(SISWA!C129=0,"",SISWA!C129)</f>
        <v/>
      </c>
      <c r="D129" s="6" t="str">
        <f>IF(SISWA!D129=0,"",SISWA!D129)</f>
        <v/>
      </c>
      <c r="E129" s="195" t="str">
        <f>IF(SISWA!E129=0,"",SISWA!E129)</f>
        <v/>
      </c>
      <c r="F129" s="157"/>
      <c r="G129" s="157"/>
      <c r="H129" s="157"/>
      <c r="I129" s="157"/>
      <c r="J129" s="157"/>
      <c r="K129" s="157" t="e">
        <f t="shared" si="3"/>
        <v>#DIV/0!</v>
      </c>
      <c r="L129" s="157"/>
      <c r="M129" s="271"/>
    </row>
    <row r="130" spans="1:13" x14ac:dyDescent="0.3">
      <c r="A130" s="2">
        <v>123</v>
      </c>
      <c r="B130" s="6" t="str">
        <f>IF(SISWA!B130=0,"",SISWA!B130)</f>
        <v/>
      </c>
      <c r="C130" s="6" t="str">
        <f>IF(SISWA!C130=0,"",SISWA!C130)</f>
        <v/>
      </c>
      <c r="D130" s="6" t="str">
        <f>IF(SISWA!D130=0,"",SISWA!D130)</f>
        <v/>
      </c>
      <c r="E130" s="195" t="str">
        <f>IF(SISWA!E130=0,"",SISWA!E130)</f>
        <v/>
      </c>
      <c r="F130" s="157"/>
      <c r="G130" s="157"/>
      <c r="H130" s="157"/>
      <c r="I130" s="157"/>
      <c r="J130" s="157"/>
      <c r="K130" s="157" t="e">
        <f t="shared" si="3"/>
        <v>#DIV/0!</v>
      </c>
      <c r="L130" s="157"/>
      <c r="M130" s="270"/>
    </row>
    <row r="131" spans="1:13" x14ac:dyDescent="0.3">
      <c r="A131" s="2">
        <v>124</v>
      </c>
      <c r="B131" s="6" t="str">
        <f>IF(SISWA!B131=0,"",SISWA!B131)</f>
        <v/>
      </c>
      <c r="C131" s="6" t="str">
        <f>IF(SISWA!C131=0,"",SISWA!C131)</f>
        <v/>
      </c>
      <c r="D131" s="6" t="str">
        <f>IF(SISWA!D131=0,"",SISWA!D131)</f>
        <v/>
      </c>
      <c r="E131" s="195" t="str">
        <f>IF(SISWA!E131=0,"",SISWA!E131)</f>
        <v/>
      </c>
      <c r="F131" s="157"/>
      <c r="G131" s="157"/>
      <c r="H131" s="157"/>
      <c r="I131" s="157"/>
      <c r="J131" s="157"/>
      <c r="K131" s="157" t="e">
        <f t="shared" si="3"/>
        <v>#DIV/0!</v>
      </c>
      <c r="L131" s="157"/>
      <c r="M131" s="271"/>
    </row>
    <row r="132" spans="1:13" x14ac:dyDescent="0.3">
      <c r="A132" s="2">
        <v>125</v>
      </c>
      <c r="B132" s="6" t="str">
        <f>IF(SISWA!B132=0,"",SISWA!B132)</f>
        <v/>
      </c>
      <c r="C132" s="6" t="str">
        <f>IF(SISWA!C132=0,"",SISWA!C132)</f>
        <v/>
      </c>
      <c r="D132" s="6" t="str">
        <f>IF(SISWA!D132=0,"",SISWA!D132)</f>
        <v/>
      </c>
      <c r="E132" s="195" t="str">
        <f>IF(SISWA!E132=0,"",SISWA!E132)</f>
        <v/>
      </c>
      <c r="F132" s="157"/>
      <c r="G132" s="157"/>
      <c r="H132" s="157"/>
      <c r="I132" s="157"/>
      <c r="J132" s="157"/>
      <c r="K132" s="157" t="e">
        <f t="shared" ref="K132:K195" si="4">AVERAGE(F132:J132)</f>
        <v>#DIV/0!</v>
      </c>
      <c r="L132" s="157"/>
      <c r="M132" s="270"/>
    </row>
    <row r="133" spans="1:13" x14ac:dyDescent="0.3">
      <c r="A133" s="2">
        <v>126</v>
      </c>
      <c r="B133" s="6" t="str">
        <f>IF(SISWA!B133=0,"",SISWA!B133)</f>
        <v/>
      </c>
      <c r="C133" s="6" t="str">
        <f>IF(SISWA!C133=0,"",SISWA!C133)</f>
        <v/>
      </c>
      <c r="D133" s="6" t="str">
        <f>IF(SISWA!D133=0,"",SISWA!D133)</f>
        <v/>
      </c>
      <c r="E133" s="195" t="str">
        <f>IF(SISWA!E133=0,"",SISWA!E133)</f>
        <v/>
      </c>
      <c r="F133" s="157"/>
      <c r="G133" s="157"/>
      <c r="H133" s="157"/>
      <c r="I133" s="157"/>
      <c r="J133" s="157"/>
      <c r="K133" s="157" t="e">
        <f t="shared" si="4"/>
        <v>#DIV/0!</v>
      </c>
      <c r="L133" s="157"/>
      <c r="M133" s="271"/>
    </row>
    <row r="134" spans="1:13" x14ac:dyDescent="0.3">
      <c r="A134" s="2">
        <v>127</v>
      </c>
      <c r="B134" s="6" t="str">
        <f>IF(SISWA!B134=0,"",SISWA!B134)</f>
        <v/>
      </c>
      <c r="C134" s="6" t="str">
        <f>IF(SISWA!C134=0,"",SISWA!C134)</f>
        <v/>
      </c>
      <c r="D134" s="6" t="str">
        <f>IF(SISWA!D134=0,"",SISWA!D134)</f>
        <v/>
      </c>
      <c r="E134" s="195" t="str">
        <f>IF(SISWA!E134=0,"",SISWA!E134)</f>
        <v/>
      </c>
      <c r="F134" s="157"/>
      <c r="G134" s="157"/>
      <c r="H134" s="157"/>
      <c r="I134" s="157"/>
      <c r="J134" s="157"/>
      <c r="K134" s="157" t="e">
        <f t="shared" si="4"/>
        <v>#DIV/0!</v>
      </c>
      <c r="L134" s="157"/>
      <c r="M134" s="270"/>
    </row>
    <row r="135" spans="1:13" x14ac:dyDescent="0.3">
      <c r="A135" s="2">
        <v>128</v>
      </c>
      <c r="B135" s="6" t="str">
        <f>IF(SISWA!B135=0,"",SISWA!B135)</f>
        <v/>
      </c>
      <c r="C135" s="6" t="str">
        <f>IF(SISWA!C135=0,"",SISWA!C135)</f>
        <v/>
      </c>
      <c r="D135" s="6" t="str">
        <f>IF(SISWA!D135=0,"",SISWA!D135)</f>
        <v/>
      </c>
      <c r="E135" s="195" t="str">
        <f>IF(SISWA!E135=0,"",SISWA!E135)</f>
        <v/>
      </c>
      <c r="F135" s="157"/>
      <c r="G135" s="157"/>
      <c r="H135" s="157"/>
      <c r="I135" s="157"/>
      <c r="J135" s="157"/>
      <c r="K135" s="157" t="e">
        <f t="shared" si="4"/>
        <v>#DIV/0!</v>
      </c>
      <c r="L135" s="157"/>
      <c r="M135" s="271"/>
    </row>
    <row r="136" spans="1:13" x14ac:dyDescent="0.3">
      <c r="A136" s="2">
        <v>129</v>
      </c>
      <c r="B136" s="6" t="str">
        <f>IF(SISWA!B136=0,"",SISWA!B136)</f>
        <v/>
      </c>
      <c r="C136" s="6" t="str">
        <f>IF(SISWA!C136=0,"",SISWA!C136)</f>
        <v/>
      </c>
      <c r="D136" s="6" t="str">
        <f>IF(SISWA!D136=0,"",SISWA!D136)</f>
        <v/>
      </c>
      <c r="E136" s="195" t="str">
        <f>IF(SISWA!E136=0,"",SISWA!E136)</f>
        <v/>
      </c>
      <c r="F136" s="157"/>
      <c r="G136" s="157"/>
      <c r="H136" s="157"/>
      <c r="I136" s="157"/>
      <c r="J136" s="157"/>
      <c r="K136" s="157" t="e">
        <f t="shared" si="4"/>
        <v>#DIV/0!</v>
      </c>
      <c r="L136" s="157"/>
      <c r="M136" s="270"/>
    </row>
    <row r="137" spans="1:13" x14ac:dyDescent="0.3">
      <c r="A137" s="2">
        <v>130</v>
      </c>
      <c r="B137" s="6" t="str">
        <f>IF(SISWA!B137=0,"",SISWA!B137)</f>
        <v/>
      </c>
      <c r="C137" s="6" t="str">
        <f>IF(SISWA!C137=0,"",SISWA!C137)</f>
        <v/>
      </c>
      <c r="D137" s="6" t="str">
        <f>IF(SISWA!D137=0,"",SISWA!D137)</f>
        <v/>
      </c>
      <c r="E137" s="195" t="str">
        <f>IF(SISWA!E137=0,"",SISWA!E137)</f>
        <v/>
      </c>
      <c r="F137" s="157"/>
      <c r="G137" s="157"/>
      <c r="H137" s="157"/>
      <c r="I137" s="157"/>
      <c r="J137" s="157"/>
      <c r="K137" s="157" t="e">
        <f t="shared" si="4"/>
        <v>#DIV/0!</v>
      </c>
      <c r="L137" s="157"/>
      <c r="M137" s="271"/>
    </row>
    <row r="138" spans="1:13" x14ac:dyDescent="0.3">
      <c r="A138" s="2">
        <v>131</v>
      </c>
      <c r="B138" s="6" t="str">
        <f>IF(SISWA!B138=0,"",SISWA!B138)</f>
        <v/>
      </c>
      <c r="C138" s="6" t="str">
        <f>IF(SISWA!C138=0,"",SISWA!C138)</f>
        <v/>
      </c>
      <c r="D138" s="6" t="str">
        <f>IF(SISWA!D138=0,"",SISWA!D138)</f>
        <v/>
      </c>
      <c r="E138" s="195" t="str">
        <f>IF(SISWA!E138=0,"",SISWA!E138)</f>
        <v/>
      </c>
      <c r="F138" s="157"/>
      <c r="G138" s="157"/>
      <c r="H138" s="157"/>
      <c r="I138" s="157"/>
      <c r="J138" s="157"/>
      <c r="K138" s="157" t="e">
        <f t="shared" si="4"/>
        <v>#DIV/0!</v>
      </c>
      <c r="L138" s="157"/>
      <c r="M138" s="270"/>
    </row>
    <row r="139" spans="1:13" x14ac:dyDescent="0.3">
      <c r="A139" s="2">
        <v>132</v>
      </c>
      <c r="B139" s="6" t="str">
        <f>IF(SISWA!B139=0,"",SISWA!B139)</f>
        <v/>
      </c>
      <c r="C139" s="6" t="str">
        <f>IF(SISWA!C139=0,"",SISWA!C139)</f>
        <v/>
      </c>
      <c r="D139" s="6" t="str">
        <f>IF(SISWA!D139=0,"",SISWA!D139)</f>
        <v/>
      </c>
      <c r="E139" s="195" t="str">
        <f>IF(SISWA!E139=0,"",SISWA!E139)</f>
        <v/>
      </c>
      <c r="F139" s="157"/>
      <c r="G139" s="157"/>
      <c r="H139" s="157"/>
      <c r="I139" s="157"/>
      <c r="J139" s="157"/>
      <c r="K139" s="157" t="e">
        <f t="shared" si="4"/>
        <v>#DIV/0!</v>
      </c>
      <c r="L139" s="157"/>
      <c r="M139" s="271"/>
    </row>
    <row r="140" spans="1:13" x14ac:dyDescent="0.3">
      <c r="A140" s="2">
        <v>133</v>
      </c>
      <c r="B140" s="6" t="str">
        <f>IF(SISWA!B140=0,"",SISWA!B140)</f>
        <v/>
      </c>
      <c r="C140" s="6" t="str">
        <f>IF(SISWA!C140=0,"",SISWA!C140)</f>
        <v/>
      </c>
      <c r="D140" s="6" t="str">
        <f>IF(SISWA!D140=0,"",SISWA!D140)</f>
        <v/>
      </c>
      <c r="E140" s="195" t="str">
        <f>IF(SISWA!E140=0,"",SISWA!E140)</f>
        <v/>
      </c>
      <c r="F140" s="157"/>
      <c r="G140" s="157"/>
      <c r="H140" s="157"/>
      <c r="I140" s="157"/>
      <c r="J140" s="157"/>
      <c r="K140" s="157" t="e">
        <f t="shared" si="4"/>
        <v>#DIV/0!</v>
      </c>
      <c r="L140" s="157"/>
      <c r="M140" s="270"/>
    </row>
    <row r="141" spans="1:13" x14ac:dyDescent="0.3">
      <c r="A141" s="2">
        <v>134</v>
      </c>
      <c r="B141" s="6" t="str">
        <f>IF(SISWA!B141=0,"",SISWA!B141)</f>
        <v/>
      </c>
      <c r="C141" s="6" t="str">
        <f>IF(SISWA!C141=0,"",SISWA!C141)</f>
        <v/>
      </c>
      <c r="D141" s="6" t="str">
        <f>IF(SISWA!D141=0,"",SISWA!D141)</f>
        <v/>
      </c>
      <c r="E141" s="195" t="str">
        <f>IF(SISWA!E141=0,"",SISWA!E141)</f>
        <v/>
      </c>
      <c r="F141" s="157"/>
      <c r="G141" s="157"/>
      <c r="H141" s="157"/>
      <c r="I141" s="157"/>
      <c r="J141" s="157"/>
      <c r="K141" s="157" t="e">
        <f t="shared" si="4"/>
        <v>#DIV/0!</v>
      </c>
      <c r="L141" s="157"/>
      <c r="M141" s="271"/>
    </row>
    <row r="142" spans="1:13" x14ac:dyDescent="0.3">
      <c r="A142" s="2">
        <v>135</v>
      </c>
      <c r="B142" s="6" t="str">
        <f>IF(SISWA!B142=0,"",SISWA!B142)</f>
        <v/>
      </c>
      <c r="C142" s="6" t="str">
        <f>IF(SISWA!C142=0,"",SISWA!C142)</f>
        <v/>
      </c>
      <c r="D142" s="6" t="str">
        <f>IF(SISWA!D142=0,"",SISWA!D142)</f>
        <v/>
      </c>
      <c r="E142" s="195" t="str">
        <f>IF(SISWA!E142=0,"",SISWA!E142)</f>
        <v/>
      </c>
      <c r="F142" s="157"/>
      <c r="G142" s="157"/>
      <c r="H142" s="157"/>
      <c r="I142" s="157"/>
      <c r="J142" s="157"/>
      <c r="K142" s="157" t="e">
        <f t="shared" si="4"/>
        <v>#DIV/0!</v>
      </c>
      <c r="L142" s="157"/>
      <c r="M142" s="270"/>
    </row>
    <row r="143" spans="1:13" x14ac:dyDescent="0.3">
      <c r="A143" s="2">
        <v>136</v>
      </c>
      <c r="B143" s="6" t="str">
        <f>IF(SISWA!B143=0,"",SISWA!B143)</f>
        <v/>
      </c>
      <c r="C143" s="6" t="str">
        <f>IF(SISWA!C143=0,"",SISWA!C143)</f>
        <v/>
      </c>
      <c r="D143" s="6" t="str">
        <f>IF(SISWA!D143=0,"",SISWA!D143)</f>
        <v/>
      </c>
      <c r="E143" s="195" t="str">
        <f>IF(SISWA!E143=0,"",SISWA!E143)</f>
        <v/>
      </c>
      <c r="F143" s="157"/>
      <c r="G143" s="157"/>
      <c r="H143" s="157"/>
      <c r="I143" s="157"/>
      <c r="J143" s="157"/>
      <c r="K143" s="157" t="e">
        <f t="shared" si="4"/>
        <v>#DIV/0!</v>
      </c>
      <c r="L143" s="157"/>
      <c r="M143" s="271"/>
    </row>
    <row r="144" spans="1:13" x14ac:dyDescent="0.3">
      <c r="A144" s="2">
        <v>137</v>
      </c>
      <c r="B144" s="6" t="str">
        <f>IF(SISWA!B144=0,"",SISWA!B144)</f>
        <v/>
      </c>
      <c r="C144" s="6" t="str">
        <f>IF(SISWA!C144=0,"",SISWA!C144)</f>
        <v/>
      </c>
      <c r="D144" s="6" t="str">
        <f>IF(SISWA!D144=0,"",SISWA!D144)</f>
        <v/>
      </c>
      <c r="E144" s="195" t="str">
        <f>IF(SISWA!E144=0,"",SISWA!E144)</f>
        <v/>
      </c>
      <c r="F144" s="157"/>
      <c r="G144" s="157"/>
      <c r="H144" s="157"/>
      <c r="I144" s="157"/>
      <c r="J144" s="157"/>
      <c r="K144" s="157" t="e">
        <f t="shared" si="4"/>
        <v>#DIV/0!</v>
      </c>
      <c r="L144" s="157"/>
      <c r="M144" s="270"/>
    </row>
    <row r="145" spans="1:13" x14ac:dyDescent="0.3">
      <c r="A145" s="2">
        <v>138</v>
      </c>
      <c r="B145" s="6" t="str">
        <f>IF(SISWA!B145=0,"",SISWA!B145)</f>
        <v/>
      </c>
      <c r="C145" s="6" t="str">
        <f>IF(SISWA!C145=0,"",SISWA!C145)</f>
        <v/>
      </c>
      <c r="D145" s="6" t="str">
        <f>IF(SISWA!D145=0,"",SISWA!D145)</f>
        <v/>
      </c>
      <c r="E145" s="195" t="str">
        <f>IF(SISWA!E145=0,"",SISWA!E145)</f>
        <v/>
      </c>
      <c r="F145" s="157"/>
      <c r="G145" s="157"/>
      <c r="H145" s="157"/>
      <c r="I145" s="157"/>
      <c r="J145" s="157"/>
      <c r="K145" s="157" t="e">
        <f t="shared" si="4"/>
        <v>#DIV/0!</v>
      </c>
      <c r="L145" s="157"/>
      <c r="M145" s="271"/>
    </row>
    <row r="146" spans="1:13" x14ac:dyDescent="0.3">
      <c r="A146" s="2">
        <v>139</v>
      </c>
      <c r="B146" s="6" t="str">
        <f>IF(SISWA!B146=0,"",SISWA!B146)</f>
        <v/>
      </c>
      <c r="C146" s="6" t="str">
        <f>IF(SISWA!C146=0,"",SISWA!C146)</f>
        <v/>
      </c>
      <c r="D146" s="6" t="str">
        <f>IF(SISWA!D146=0,"",SISWA!D146)</f>
        <v/>
      </c>
      <c r="E146" s="195" t="str">
        <f>IF(SISWA!E146=0,"",SISWA!E146)</f>
        <v/>
      </c>
      <c r="F146" s="157"/>
      <c r="G146" s="157"/>
      <c r="H146" s="157"/>
      <c r="I146" s="157"/>
      <c r="J146" s="157"/>
      <c r="K146" s="157" t="e">
        <f t="shared" si="4"/>
        <v>#DIV/0!</v>
      </c>
      <c r="L146" s="157"/>
      <c r="M146" s="270"/>
    </row>
    <row r="147" spans="1:13" x14ac:dyDescent="0.3">
      <c r="A147" s="2">
        <v>140</v>
      </c>
      <c r="B147" s="6" t="str">
        <f>IF(SISWA!B147=0,"",SISWA!B147)</f>
        <v/>
      </c>
      <c r="C147" s="6" t="str">
        <f>IF(SISWA!C147=0,"",SISWA!C147)</f>
        <v/>
      </c>
      <c r="D147" s="6" t="str">
        <f>IF(SISWA!D147=0,"",SISWA!D147)</f>
        <v/>
      </c>
      <c r="E147" s="195" t="str">
        <f>IF(SISWA!E147=0,"",SISWA!E147)</f>
        <v/>
      </c>
      <c r="F147" s="157"/>
      <c r="G147" s="157"/>
      <c r="H147" s="157"/>
      <c r="I147" s="157"/>
      <c r="J147" s="157"/>
      <c r="K147" s="157" t="e">
        <f t="shared" si="4"/>
        <v>#DIV/0!</v>
      </c>
      <c r="L147" s="157"/>
      <c r="M147" s="271"/>
    </row>
    <row r="148" spans="1:13" x14ac:dyDescent="0.3">
      <c r="A148" s="2">
        <v>141</v>
      </c>
      <c r="B148" s="6" t="str">
        <f>IF(SISWA!B148=0,"",SISWA!B148)</f>
        <v/>
      </c>
      <c r="C148" s="6" t="str">
        <f>IF(SISWA!C148=0,"",SISWA!C148)</f>
        <v/>
      </c>
      <c r="D148" s="6" t="str">
        <f>IF(SISWA!D148=0,"",SISWA!D148)</f>
        <v/>
      </c>
      <c r="E148" s="195" t="str">
        <f>IF(SISWA!E148=0,"",SISWA!E148)</f>
        <v/>
      </c>
      <c r="F148" s="157"/>
      <c r="G148" s="157"/>
      <c r="H148" s="157"/>
      <c r="I148" s="157"/>
      <c r="J148" s="157"/>
      <c r="K148" s="157" t="e">
        <f t="shared" si="4"/>
        <v>#DIV/0!</v>
      </c>
      <c r="L148" s="157"/>
      <c r="M148" s="270"/>
    </row>
    <row r="149" spans="1:13" x14ac:dyDescent="0.3">
      <c r="A149" s="2">
        <v>142</v>
      </c>
      <c r="B149" s="6" t="str">
        <f>IF(SISWA!B149=0,"",SISWA!B149)</f>
        <v/>
      </c>
      <c r="C149" s="6" t="str">
        <f>IF(SISWA!C149=0,"",SISWA!C149)</f>
        <v/>
      </c>
      <c r="D149" s="6" t="str">
        <f>IF(SISWA!D149=0,"",SISWA!D149)</f>
        <v/>
      </c>
      <c r="E149" s="195" t="str">
        <f>IF(SISWA!E149=0,"",SISWA!E149)</f>
        <v/>
      </c>
      <c r="F149" s="157"/>
      <c r="G149" s="157"/>
      <c r="H149" s="157"/>
      <c r="I149" s="157"/>
      <c r="J149" s="157"/>
      <c r="K149" s="157" t="e">
        <f t="shared" si="4"/>
        <v>#DIV/0!</v>
      </c>
      <c r="L149" s="157"/>
      <c r="M149" s="271"/>
    </row>
    <row r="150" spans="1:13" x14ac:dyDescent="0.3">
      <c r="A150" s="2">
        <v>143</v>
      </c>
      <c r="B150" s="6" t="str">
        <f>IF(SISWA!B150=0,"",SISWA!B150)</f>
        <v/>
      </c>
      <c r="C150" s="6" t="str">
        <f>IF(SISWA!C150=0,"",SISWA!C150)</f>
        <v/>
      </c>
      <c r="D150" s="6" t="str">
        <f>IF(SISWA!D150=0,"",SISWA!D150)</f>
        <v/>
      </c>
      <c r="E150" s="195" t="str">
        <f>IF(SISWA!E150=0,"",SISWA!E150)</f>
        <v/>
      </c>
      <c r="F150" s="157"/>
      <c r="G150" s="157"/>
      <c r="H150" s="157"/>
      <c r="I150" s="157"/>
      <c r="J150" s="157"/>
      <c r="K150" s="157" t="e">
        <f t="shared" si="4"/>
        <v>#DIV/0!</v>
      </c>
      <c r="L150" s="157"/>
      <c r="M150" s="270"/>
    </row>
    <row r="151" spans="1:13" x14ac:dyDescent="0.3">
      <c r="A151" s="2">
        <v>144</v>
      </c>
      <c r="B151" s="6" t="str">
        <f>IF(SISWA!B151=0,"",SISWA!B151)</f>
        <v/>
      </c>
      <c r="C151" s="6" t="str">
        <f>IF(SISWA!C151=0,"",SISWA!C151)</f>
        <v/>
      </c>
      <c r="D151" s="6" t="str">
        <f>IF(SISWA!D151=0,"",SISWA!D151)</f>
        <v/>
      </c>
      <c r="E151" s="195" t="str">
        <f>IF(SISWA!E151=0,"",SISWA!E151)</f>
        <v/>
      </c>
      <c r="F151" s="157"/>
      <c r="G151" s="157"/>
      <c r="H151" s="157"/>
      <c r="I151" s="157"/>
      <c r="J151" s="157"/>
      <c r="K151" s="157" t="e">
        <f t="shared" si="4"/>
        <v>#DIV/0!</v>
      </c>
      <c r="L151" s="157"/>
      <c r="M151" s="271"/>
    </row>
    <row r="152" spans="1:13" x14ac:dyDescent="0.3">
      <c r="A152" s="2">
        <v>145</v>
      </c>
      <c r="B152" s="6" t="str">
        <f>IF(SISWA!B152=0,"",SISWA!B152)</f>
        <v/>
      </c>
      <c r="C152" s="6" t="str">
        <f>IF(SISWA!C152=0,"",SISWA!C152)</f>
        <v/>
      </c>
      <c r="D152" s="6" t="str">
        <f>IF(SISWA!D152=0,"",SISWA!D152)</f>
        <v/>
      </c>
      <c r="E152" s="195" t="str">
        <f>IF(SISWA!E152=0,"",SISWA!E152)</f>
        <v/>
      </c>
      <c r="F152" s="157"/>
      <c r="G152" s="157"/>
      <c r="H152" s="157"/>
      <c r="I152" s="157"/>
      <c r="J152" s="157"/>
      <c r="K152" s="157" t="e">
        <f t="shared" si="4"/>
        <v>#DIV/0!</v>
      </c>
      <c r="L152" s="157"/>
      <c r="M152" s="270"/>
    </row>
    <row r="153" spans="1:13" x14ac:dyDescent="0.3">
      <c r="A153" s="2">
        <v>146</v>
      </c>
      <c r="B153" s="6" t="str">
        <f>IF(SISWA!B153=0,"",SISWA!B153)</f>
        <v/>
      </c>
      <c r="C153" s="6" t="str">
        <f>IF(SISWA!C153=0,"",SISWA!C153)</f>
        <v/>
      </c>
      <c r="D153" s="6" t="str">
        <f>IF(SISWA!D153=0,"",SISWA!D153)</f>
        <v/>
      </c>
      <c r="E153" s="195" t="str">
        <f>IF(SISWA!E153=0,"",SISWA!E153)</f>
        <v/>
      </c>
      <c r="F153" s="157"/>
      <c r="G153" s="157"/>
      <c r="H153" s="157"/>
      <c r="I153" s="157"/>
      <c r="J153" s="157"/>
      <c r="K153" s="157" t="e">
        <f t="shared" si="4"/>
        <v>#DIV/0!</v>
      </c>
      <c r="L153" s="157"/>
      <c r="M153" s="271"/>
    </row>
    <row r="154" spans="1:13" x14ac:dyDescent="0.3">
      <c r="A154" s="2">
        <v>147</v>
      </c>
      <c r="B154" s="6" t="str">
        <f>IF(SISWA!B154=0,"",SISWA!B154)</f>
        <v/>
      </c>
      <c r="C154" s="6" t="str">
        <f>IF(SISWA!C154=0,"",SISWA!C154)</f>
        <v/>
      </c>
      <c r="D154" s="6" t="str">
        <f>IF(SISWA!D154=0,"",SISWA!D154)</f>
        <v/>
      </c>
      <c r="E154" s="195" t="str">
        <f>IF(SISWA!E154=0,"",SISWA!E154)</f>
        <v/>
      </c>
      <c r="F154" s="157"/>
      <c r="G154" s="157"/>
      <c r="H154" s="157"/>
      <c r="I154" s="157"/>
      <c r="J154" s="157"/>
      <c r="K154" s="157" t="e">
        <f t="shared" si="4"/>
        <v>#DIV/0!</v>
      </c>
      <c r="L154" s="157"/>
      <c r="M154" s="270"/>
    </row>
    <row r="155" spans="1:13" x14ac:dyDescent="0.3">
      <c r="A155" s="2">
        <v>148</v>
      </c>
      <c r="B155" s="6" t="str">
        <f>IF(SISWA!B155=0,"",SISWA!B155)</f>
        <v/>
      </c>
      <c r="C155" s="6" t="str">
        <f>IF(SISWA!C155=0,"",SISWA!C155)</f>
        <v/>
      </c>
      <c r="D155" s="6" t="str">
        <f>IF(SISWA!D155=0,"",SISWA!D155)</f>
        <v/>
      </c>
      <c r="E155" s="195" t="str">
        <f>IF(SISWA!E155=0,"",SISWA!E155)</f>
        <v/>
      </c>
      <c r="F155" s="157"/>
      <c r="G155" s="157"/>
      <c r="H155" s="157"/>
      <c r="I155" s="157"/>
      <c r="J155" s="157"/>
      <c r="K155" s="157" t="e">
        <f t="shared" si="4"/>
        <v>#DIV/0!</v>
      </c>
      <c r="L155" s="157"/>
      <c r="M155" s="271"/>
    </row>
    <row r="156" spans="1:13" x14ac:dyDescent="0.3">
      <c r="A156" s="2">
        <v>149</v>
      </c>
      <c r="B156" s="6" t="str">
        <f>IF(SISWA!B156=0,"",SISWA!B156)</f>
        <v/>
      </c>
      <c r="C156" s="6" t="str">
        <f>IF(SISWA!C156=0,"",SISWA!C156)</f>
        <v/>
      </c>
      <c r="D156" s="6" t="str">
        <f>IF(SISWA!D156=0,"",SISWA!D156)</f>
        <v/>
      </c>
      <c r="E156" s="195" t="str">
        <f>IF(SISWA!E156=0,"",SISWA!E156)</f>
        <v/>
      </c>
      <c r="F156" s="157"/>
      <c r="G156" s="157"/>
      <c r="H156" s="157"/>
      <c r="I156" s="157"/>
      <c r="J156" s="157"/>
      <c r="K156" s="157" t="e">
        <f t="shared" si="4"/>
        <v>#DIV/0!</v>
      </c>
      <c r="L156" s="157"/>
      <c r="M156" s="270"/>
    </row>
    <row r="157" spans="1:13" x14ac:dyDescent="0.3">
      <c r="A157" s="2">
        <v>150</v>
      </c>
      <c r="B157" s="6" t="str">
        <f>IF(SISWA!B157=0,"",SISWA!B157)</f>
        <v/>
      </c>
      <c r="C157" s="6" t="str">
        <f>IF(SISWA!C157=0,"",SISWA!C157)</f>
        <v/>
      </c>
      <c r="D157" s="6" t="str">
        <f>IF(SISWA!D157=0,"",SISWA!D157)</f>
        <v/>
      </c>
      <c r="E157" s="195" t="str">
        <f>IF(SISWA!E157=0,"",SISWA!E157)</f>
        <v/>
      </c>
      <c r="F157" s="157"/>
      <c r="G157" s="157"/>
      <c r="H157" s="157"/>
      <c r="I157" s="157"/>
      <c r="J157" s="157"/>
      <c r="K157" s="157" t="e">
        <f t="shared" si="4"/>
        <v>#DIV/0!</v>
      </c>
      <c r="L157" s="157"/>
      <c r="M157" s="271"/>
    </row>
    <row r="158" spans="1:13" x14ac:dyDescent="0.3">
      <c r="A158" s="2">
        <v>151</v>
      </c>
      <c r="B158" s="6" t="str">
        <f>IF(SISWA!B158=0,"",SISWA!B158)</f>
        <v/>
      </c>
      <c r="C158" s="6" t="str">
        <f>IF(SISWA!C158=0,"",SISWA!C158)</f>
        <v/>
      </c>
      <c r="D158" s="6" t="str">
        <f>IF(SISWA!D158=0,"",SISWA!D158)</f>
        <v/>
      </c>
      <c r="E158" s="195" t="str">
        <f>IF(SISWA!E158=0,"",SISWA!E158)</f>
        <v/>
      </c>
      <c r="F158" s="157"/>
      <c r="G158" s="157"/>
      <c r="H158" s="157"/>
      <c r="I158" s="157"/>
      <c r="J158" s="157"/>
      <c r="K158" s="157" t="e">
        <f t="shared" si="4"/>
        <v>#DIV/0!</v>
      </c>
      <c r="L158" s="157"/>
      <c r="M158" s="270"/>
    </row>
    <row r="159" spans="1:13" x14ac:dyDescent="0.3">
      <c r="A159" s="2">
        <v>152</v>
      </c>
      <c r="B159" s="6" t="str">
        <f>IF(SISWA!B159=0,"",SISWA!B159)</f>
        <v/>
      </c>
      <c r="C159" s="6" t="str">
        <f>IF(SISWA!C159=0,"",SISWA!C159)</f>
        <v/>
      </c>
      <c r="D159" s="6" t="str">
        <f>IF(SISWA!D159=0,"",SISWA!D159)</f>
        <v/>
      </c>
      <c r="E159" s="195" t="str">
        <f>IF(SISWA!E159=0,"",SISWA!E159)</f>
        <v/>
      </c>
      <c r="F159" s="157"/>
      <c r="G159" s="157"/>
      <c r="H159" s="157"/>
      <c r="I159" s="157"/>
      <c r="J159" s="157"/>
      <c r="K159" s="157" t="e">
        <f t="shared" si="4"/>
        <v>#DIV/0!</v>
      </c>
      <c r="L159" s="157"/>
      <c r="M159" s="271"/>
    </row>
    <row r="160" spans="1:13" x14ac:dyDescent="0.3">
      <c r="A160" s="2">
        <v>153</v>
      </c>
      <c r="B160" s="6" t="str">
        <f>IF(SISWA!B160=0,"",SISWA!B160)</f>
        <v/>
      </c>
      <c r="C160" s="6" t="str">
        <f>IF(SISWA!C160=0,"",SISWA!C160)</f>
        <v/>
      </c>
      <c r="D160" s="6" t="str">
        <f>IF(SISWA!D160=0,"",SISWA!D160)</f>
        <v/>
      </c>
      <c r="E160" s="195" t="str">
        <f>IF(SISWA!E160=0,"",SISWA!E160)</f>
        <v/>
      </c>
      <c r="F160" s="157"/>
      <c r="G160" s="157"/>
      <c r="H160" s="157"/>
      <c r="I160" s="157"/>
      <c r="J160" s="157"/>
      <c r="K160" s="157" t="e">
        <f t="shared" si="4"/>
        <v>#DIV/0!</v>
      </c>
      <c r="L160" s="157"/>
      <c r="M160" s="270"/>
    </row>
    <row r="161" spans="1:13" x14ac:dyDescent="0.3">
      <c r="A161" s="2">
        <v>154</v>
      </c>
      <c r="B161" s="6" t="str">
        <f>IF(SISWA!B161=0,"",SISWA!B161)</f>
        <v/>
      </c>
      <c r="C161" s="6" t="str">
        <f>IF(SISWA!C161=0,"",SISWA!C161)</f>
        <v/>
      </c>
      <c r="D161" s="6" t="str">
        <f>IF(SISWA!D161=0,"",SISWA!D161)</f>
        <v/>
      </c>
      <c r="E161" s="195" t="str">
        <f>IF(SISWA!E161=0,"",SISWA!E161)</f>
        <v/>
      </c>
      <c r="F161" s="157"/>
      <c r="G161" s="157"/>
      <c r="H161" s="157"/>
      <c r="I161" s="157"/>
      <c r="J161" s="157"/>
      <c r="K161" s="157" t="e">
        <f t="shared" si="4"/>
        <v>#DIV/0!</v>
      </c>
      <c r="L161" s="157"/>
      <c r="M161" s="271"/>
    </row>
    <row r="162" spans="1:13" x14ac:dyDescent="0.3">
      <c r="A162" s="2">
        <v>155</v>
      </c>
      <c r="B162" s="6" t="str">
        <f>IF(SISWA!B162=0,"",SISWA!B162)</f>
        <v/>
      </c>
      <c r="C162" s="6" t="str">
        <f>IF(SISWA!C162=0,"",SISWA!C162)</f>
        <v/>
      </c>
      <c r="D162" s="6" t="str">
        <f>IF(SISWA!D162=0,"",SISWA!D162)</f>
        <v/>
      </c>
      <c r="E162" s="195" t="str">
        <f>IF(SISWA!E162=0,"",SISWA!E162)</f>
        <v/>
      </c>
      <c r="F162" s="157"/>
      <c r="G162" s="157"/>
      <c r="H162" s="157"/>
      <c r="I162" s="157"/>
      <c r="J162" s="157"/>
      <c r="K162" s="157" t="e">
        <f t="shared" si="4"/>
        <v>#DIV/0!</v>
      </c>
      <c r="L162" s="157"/>
      <c r="M162" s="270"/>
    </row>
    <row r="163" spans="1:13" x14ac:dyDescent="0.3">
      <c r="A163" s="2">
        <v>156</v>
      </c>
      <c r="B163" s="6" t="str">
        <f>IF(SISWA!B163=0,"",SISWA!B163)</f>
        <v/>
      </c>
      <c r="C163" s="6" t="str">
        <f>IF(SISWA!C163=0,"",SISWA!C163)</f>
        <v/>
      </c>
      <c r="D163" s="6" t="str">
        <f>IF(SISWA!D163=0,"",SISWA!D163)</f>
        <v/>
      </c>
      <c r="E163" s="195" t="str">
        <f>IF(SISWA!E163=0,"",SISWA!E163)</f>
        <v/>
      </c>
      <c r="F163" s="157"/>
      <c r="G163" s="157"/>
      <c r="H163" s="157"/>
      <c r="I163" s="157"/>
      <c r="J163" s="157"/>
      <c r="K163" s="157" t="e">
        <f t="shared" si="4"/>
        <v>#DIV/0!</v>
      </c>
      <c r="L163" s="157"/>
      <c r="M163" s="271"/>
    </row>
    <row r="164" spans="1:13" x14ac:dyDescent="0.3">
      <c r="A164" s="2">
        <v>157</v>
      </c>
      <c r="B164" s="6" t="str">
        <f>IF(SISWA!B164=0,"",SISWA!B164)</f>
        <v/>
      </c>
      <c r="C164" s="6" t="str">
        <f>IF(SISWA!C164=0,"",SISWA!C164)</f>
        <v/>
      </c>
      <c r="D164" s="6" t="str">
        <f>IF(SISWA!D164=0,"",SISWA!D164)</f>
        <v/>
      </c>
      <c r="E164" s="195" t="str">
        <f>IF(SISWA!E164=0,"",SISWA!E164)</f>
        <v/>
      </c>
      <c r="F164" s="157"/>
      <c r="G164" s="157"/>
      <c r="H164" s="157"/>
      <c r="I164" s="157"/>
      <c r="J164" s="157"/>
      <c r="K164" s="157" t="e">
        <f t="shared" si="4"/>
        <v>#DIV/0!</v>
      </c>
      <c r="L164" s="157"/>
      <c r="M164" s="270"/>
    </row>
    <row r="165" spans="1:13" x14ac:dyDescent="0.3">
      <c r="A165" s="2">
        <v>158</v>
      </c>
      <c r="B165" s="6" t="str">
        <f>IF(SISWA!B165=0,"",SISWA!B165)</f>
        <v/>
      </c>
      <c r="C165" s="6" t="str">
        <f>IF(SISWA!C165=0,"",SISWA!C165)</f>
        <v/>
      </c>
      <c r="D165" s="6" t="str">
        <f>IF(SISWA!D165=0,"",SISWA!D165)</f>
        <v/>
      </c>
      <c r="E165" s="195" t="str">
        <f>IF(SISWA!E165=0,"",SISWA!E165)</f>
        <v/>
      </c>
      <c r="F165" s="157"/>
      <c r="G165" s="157"/>
      <c r="H165" s="157"/>
      <c r="I165" s="157"/>
      <c r="J165" s="157"/>
      <c r="K165" s="157" t="e">
        <f t="shared" si="4"/>
        <v>#DIV/0!</v>
      </c>
      <c r="L165" s="157"/>
      <c r="M165" s="271"/>
    </row>
    <row r="166" spans="1:13" x14ac:dyDescent="0.3">
      <c r="A166" s="2">
        <v>159</v>
      </c>
      <c r="B166" s="6" t="str">
        <f>IF(SISWA!B166=0,"",SISWA!B166)</f>
        <v/>
      </c>
      <c r="C166" s="6" t="str">
        <f>IF(SISWA!C166=0,"",SISWA!C166)</f>
        <v/>
      </c>
      <c r="D166" s="6" t="str">
        <f>IF(SISWA!D166=0,"",SISWA!D166)</f>
        <v/>
      </c>
      <c r="E166" s="195" t="str">
        <f>IF(SISWA!E166=0,"",SISWA!E166)</f>
        <v/>
      </c>
      <c r="F166" s="157"/>
      <c r="G166" s="157"/>
      <c r="H166" s="157"/>
      <c r="I166" s="157"/>
      <c r="J166" s="157"/>
      <c r="K166" s="157" t="e">
        <f t="shared" si="4"/>
        <v>#DIV/0!</v>
      </c>
      <c r="L166" s="157"/>
      <c r="M166" s="270"/>
    </row>
    <row r="167" spans="1:13" x14ac:dyDescent="0.3">
      <c r="A167" s="2">
        <v>160</v>
      </c>
      <c r="B167" s="6" t="str">
        <f>IF(SISWA!B167=0,"",SISWA!B167)</f>
        <v/>
      </c>
      <c r="C167" s="6" t="str">
        <f>IF(SISWA!C167=0,"",SISWA!C167)</f>
        <v/>
      </c>
      <c r="D167" s="6" t="str">
        <f>IF(SISWA!D167=0,"",SISWA!D167)</f>
        <v/>
      </c>
      <c r="E167" s="195" t="str">
        <f>IF(SISWA!E167=0,"",SISWA!E167)</f>
        <v/>
      </c>
      <c r="F167" s="157"/>
      <c r="G167" s="157"/>
      <c r="H167" s="157"/>
      <c r="I167" s="157"/>
      <c r="J167" s="157"/>
      <c r="K167" s="157" t="e">
        <f t="shared" si="4"/>
        <v>#DIV/0!</v>
      </c>
      <c r="L167" s="157"/>
      <c r="M167" s="271"/>
    </row>
    <row r="168" spans="1:13" x14ac:dyDescent="0.3">
      <c r="A168" s="2">
        <v>161</v>
      </c>
      <c r="B168" s="6" t="str">
        <f>IF(SISWA!B168=0,"",SISWA!B168)</f>
        <v/>
      </c>
      <c r="C168" s="6" t="str">
        <f>IF(SISWA!C168=0,"",SISWA!C168)</f>
        <v/>
      </c>
      <c r="D168" s="6" t="str">
        <f>IF(SISWA!D168=0,"",SISWA!D168)</f>
        <v/>
      </c>
      <c r="E168" s="195" t="str">
        <f>IF(SISWA!E168=0,"",SISWA!E168)</f>
        <v/>
      </c>
      <c r="F168" s="157"/>
      <c r="G168" s="157"/>
      <c r="H168" s="157"/>
      <c r="I168" s="157"/>
      <c r="J168" s="157"/>
      <c r="K168" s="157" t="e">
        <f t="shared" si="4"/>
        <v>#DIV/0!</v>
      </c>
      <c r="L168" s="157"/>
      <c r="M168" s="270"/>
    </row>
    <row r="169" spans="1:13" x14ac:dyDescent="0.3">
      <c r="A169" s="2">
        <v>162</v>
      </c>
      <c r="B169" s="6" t="str">
        <f>IF(SISWA!B169=0,"",SISWA!B169)</f>
        <v/>
      </c>
      <c r="C169" s="6" t="str">
        <f>IF(SISWA!C169=0,"",SISWA!C169)</f>
        <v/>
      </c>
      <c r="D169" s="6" t="str">
        <f>IF(SISWA!D169=0,"",SISWA!D169)</f>
        <v/>
      </c>
      <c r="E169" s="195" t="str">
        <f>IF(SISWA!E169=0,"",SISWA!E169)</f>
        <v/>
      </c>
      <c r="F169" s="157"/>
      <c r="G169" s="157"/>
      <c r="H169" s="157"/>
      <c r="I169" s="157"/>
      <c r="J169" s="157"/>
      <c r="K169" s="157" t="e">
        <f t="shared" si="4"/>
        <v>#DIV/0!</v>
      </c>
      <c r="L169" s="157"/>
      <c r="M169" s="271"/>
    </row>
    <row r="170" spans="1:13" x14ac:dyDescent="0.3">
      <c r="A170" s="2">
        <v>163</v>
      </c>
      <c r="B170" s="6" t="str">
        <f>IF(SISWA!B170=0,"",SISWA!B170)</f>
        <v/>
      </c>
      <c r="C170" s="6" t="str">
        <f>IF(SISWA!C170=0,"",SISWA!C170)</f>
        <v/>
      </c>
      <c r="D170" s="6" t="str">
        <f>IF(SISWA!D170=0,"",SISWA!D170)</f>
        <v/>
      </c>
      <c r="E170" s="195" t="str">
        <f>IF(SISWA!E170=0,"",SISWA!E170)</f>
        <v/>
      </c>
      <c r="F170" s="157"/>
      <c r="G170" s="157"/>
      <c r="H170" s="157"/>
      <c r="I170" s="157"/>
      <c r="J170" s="157"/>
      <c r="K170" s="157" t="e">
        <f t="shared" si="4"/>
        <v>#DIV/0!</v>
      </c>
      <c r="L170" s="157"/>
      <c r="M170" s="270"/>
    </row>
    <row r="171" spans="1:13" x14ac:dyDescent="0.3">
      <c r="A171" s="2">
        <v>164</v>
      </c>
      <c r="B171" s="6" t="str">
        <f>IF(SISWA!B171=0,"",SISWA!B171)</f>
        <v/>
      </c>
      <c r="C171" s="6" t="str">
        <f>IF(SISWA!C171=0,"",SISWA!C171)</f>
        <v/>
      </c>
      <c r="D171" s="6" t="str">
        <f>IF(SISWA!D171=0,"",SISWA!D171)</f>
        <v/>
      </c>
      <c r="E171" s="195" t="str">
        <f>IF(SISWA!E171=0,"",SISWA!E171)</f>
        <v/>
      </c>
      <c r="F171" s="157"/>
      <c r="G171" s="157"/>
      <c r="H171" s="157"/>
      <c r="I171" s="157"/>
      <c r="J171" s="157"/>
      <c r="K171" s="157" t="e">
        <f t="shared" si="4"/>
        <v>#DIV/0!</v>
      </c>
      <c r="L171" s="157"/>
      <c r="M171" s="271"/>
    </row>
    <row r="172" spans="1:13" x14ac:dyDescent="0.3">
      <c r="A172" s="2">
        <v>165</v>
      </c>
      <c r="B172" s="6" t="str">
        <f>IF(SISWA!B172=0,"",SISWA!B172)</f>
        <v/>
      </c>
      <c r="C172" s="6" t="str">
        <f>IF(SISWA!C172=0,"",SISWA!C172)</f>
        <v/>
      </c>
      <c r="D172" s="6" t="str">
        <f>IF(SISWA!D172=0,"",SISWA!D172)</f>
        <v/>
      </c>
      <c r="E172" s="195" t="str">
        <f>IF(SISWA!E172=0,"",SISWA!E172)</f>
        <v/>
      </c>
      <c r="F172" s="157"/>
      <c r="G172" s="157"/>
      <c r="H172" s="157"/>
      <c r="I172" s="157"/>
      <c r="J172" s="157"/>
      <c r="K172" s="157" t="e">
        <f t="shared" si="4"/>
        <v>#DIV/0!</v>
      </c>
      <c r="L172" s="157"/>
      <c r="M172" s="270"/>
    </row>
    <row r="173" spans="1:13" x14ac:dyDescent="0.3">
      <c r="A173" s="2">
        <v>166</v>
      </c>
      <c r="B173" s="6" t="str">
        <f>IF(SISWA!B173=0,"",SISWA!B173)</f>
        <v/>
      </c>
      <c r="C173" s="6" t="str">
        <f>IF(SISWA!C173=0,"",SISWA!C173)</f>
        <v/>
      </c>
      <c r="D173" s="6" t="str">
        <f>IF(SISWA!D173=0,"",SISWA!D173)</f>
        <v/>
      </c>
      <c r="E173" s="195" t="str">
        <f>IF(SISWA!E173=0,"",SISWA!E173)</f>
        <v/>
      </c>
      <c r="F173" s="157"/>
      <c r="G173" s="157"/>
      <c r="H173" s="157"/>
      <c r="I173" s="157"/>
      <c r="J173" s="157"/>
      <c r="K173" s="157" t="e">
        <f t="shared" si="4"/>
        <v>#DIV/0!</v>
      </c>
      <c r="L173" s="157"/>
      <c r="M173" s="271"/>
    </row>
    <row r="174" spans="1:13" x14ac:dyDescent="0.3">
      <c r="A174" s="2">
        <v>167</v>
      </c>
      <c r="B174" s="6" t="str">
        <f>IF(SISWA!B174=0,"",SISWA!B174)</f>
        <v/>
      </c>
      <c r="C174" s="6" t="str">
        <f>IF(SISWA!C174=0,"",SISWA!C174)</f>
        <v/>
      </c>
      <c r="D174" s="6" t="str">
        <f>IF(SISWA!D174=0,"",SISWA!D174)</f>
        <v/>
      </c>
      <c r="E174" s="195" t="str">
        <f>IF(SISWA!E174=0,"",SISWA!E174)</f>
        <v/>
      </c>
      <c r="F174" s="157"/>
      <c r="G174" s="157"/>
      <c r="H174" s="157"/>
      <c r="I174" s="157"/>
      <c r="J174" s="157"/>
      <c r="K174" s="157" t="e">
        <f t="shared" si="4"/>
        <v>#DIV/0!</v>
      </c>
      <c r="L174" s="157"/>
      <c r="M174" s="270"/>
    </row>
    <row r="175" spans="1:13" x14ac:dyDescent="0.3">
      <c r="A175" s="2">
        <v>168</v>
      </c>
      <c r="B175" s="6" t="str">
        <f>IF(SISWA!B175=0,"",SISWA!B175)</f>
        <v/>
      </c>
      <c r="C175" s="6" t="str">
        <f>IF(SISWA!C175=0,"",SISWA!C175)</f>
        <v/>
      </c>
      <c r="D175" s="6" t="str">
        <f>IF(SISWA!D175=0,"",SISWA!D175)</f>
        <v/>
      </c>
      <c r="E175" s="195" t="str">
        <f>IF(SISWA!E175=0,"",SISWA!E175)</f>
        <v/>
      </c>
      <c r="F175" s="157"/>
      <c r="G175" s="157"/>
      <c r="H175" s="157"/>
      <c r="I175" s="157"/>
      <c r="J175" s="157"/>
      <c r="K175" s="157" t="e">
        <f t="shared" si="4"/>
        <v>#DIV/0!</v>
      </c>
      <c r="L175" s="157"/>
      <c r="M175" s="271"/>
    </row>
    <row r="176" spans="1:13" x14ac:dyDescent="0.3">
      <c r="A176" s="2">
        <v>169</v>
      </c>
      <c r="B176" s="6" t="str">
        <f>IF(SISWA!B176=0,"",SISWA!B176)</f>
        <v/>
      </c>
      <c r="C176" s="6" t="str">
        <f>IF(SISWA!C176=0,"",SISWA!C176)</f>
        <v/>
      </c>
      <c r="D176" s="6" t="str">
        <f>IF(SISWA!D176=0,"",SISWA!D176)</f>
        <v/>
      </c>
      <c r="E176" s="195" t="str">
        <f>IF(SISWA!E176=0,"",SISWA!E176)</f>
        <v/>
      </c>
      <c r="F176" s="157"/>
      <c r="G176" s="157"/>
      <c r="H176" s="157"/>
      <c r="I176" s="157"/>
      <c r="J176" s="157"/>
      <c r="K176" s="157" t="e">
        <f t="shared" si="4"/>
        <v>#DIV/0!</v>
      </c>
      <c r="L176" s="157"/>
      <c r="M176" s="270"/>
    </row>
    <row r="177" spans="1:13" x14ac:dyDescent="0.3">
      <c r="A177" s="2">
        <v>170</v>
      </c>
      <c r="B177" s="6" t="str">
        <f>IF(SISWA!B177=0,"",SISWA!B177)</f>
        <v/>
      </c>
      <c r="C177" s="6" t="str">
        <f>IF(SISWA!C177=0,"",SISWA!C177)</f>
        <v/>
      </c>
      <c r="D177" s="6" t="str">
        <f>IF(SISWA!D177=0,"",SISWA!D177)</f>
        <v/>
      </c>
      <c r="E177" s="195" t="str">
        <f>IF(SISWA!E177=0,"",SISWA!E177)</f>
        <v/>
      </c>
      <c r="F177" s="157"/>
      <c r="G177" s="157"/>
      <c r="H177" s="157"/>
      <c r="I177" s="157"/>
      <c r="J177" s="157"/>
      <c r="K177" s="157" t="e">
        <f t="shared" si="4"/>
        <v>#DIV/0!</v>
      </c>
      <c r="L177" s="157"/>
      <c r="M177" s="271"/>
    </row>
    <row r="178" spans="1:13" x14ac:dyDescent="0.3">
      <c r="A178" s="2">
        <v>171</v>
      </c>
      <c r="B178" s="6" t="str">
        <f>IF(SISWA!B178=0,"",SISWA!B178)</f>
        <v/>
      </c>
      <c r="C178" s="6" t="str">
        <f>IF(SISWA!C178=0,"",SISWA!C178)</f>
        <v/>
      </c>
      <c r="D178" s="6" t="str">
        <f>IF(SISWA!D178=0,"",SISWA!D178)</f>
        <v/>
      </c>
      <c r="E178" s="195" t="str">
        <f>IF(SISWA!E178=0,"",SISWA!E178)</f>
        <v/>
      </c>
      <c r="F178" s="157"/>
      <c r="G178" s="157"/>
      <c r="H178" s="157"/>
      <c r="I178" s="157"/>
      <c r="J178" s="157"/>
      <c r="K178" s="157" t="e">
        <f t="shared" si="4"/>
        <v>#DIV/0!</v>
      </c>
      <c r="L178" s="157"/>
      <c r="M178" s="270"/>
    </row>
    <row r="179" spans="1:13" x14ac:dyDescent="0.3">
      <c r="A179" s="2">
        <v>172</v>
      </c>
      <c r="B179" s="6" t="str">
        <f>IF(SISWA!B179=0,"",SISWA!B179)</f>
        <v/>
      </c>
      <c r="C179" s="6" t="str">
        <f>IF(SISWA!C179=0,"",SISWA!C179)</f>
        <v/>
      </c>
      <c r="D179" s="6" t="str">
        <f>IF(SISWA!D179=0,"",SISWA!D179)</f>
        <v/>
      </c>
      <c r="E179" s="195" t="str">
        <f>IF(SISWA!E179=0,"",SISWA!E179)</f>
        <v/>
      </c>
      <c r="F179" s="157"/>
      <c r="G179" s="157"/>
      <c r="H179" s="157"/>
      <c r="I179" s="157"/>
      <c r="J179" s="157"/>
      <c r="K179" s="157" t="e">
        <f t="shared" si="4"/>
        <v>#DIV/0!</v>
      </c>
      <c r="L179" s="157"/>
      <c r="M179" s="271"/>
    </row>
    <row r="180" spans="1:13" x14ac:dyDescent="0.3">
      <c r="A180" s="2">
        <v>173</v>
      </c>
      <c r="B180" s="6" t="str">
        <f>IF(SISWA!B180=0,"",SISWA!B180)</f>
        <v/>
      </c>
      <c r="C180" s="6" t="str">
        <f>IF(SISWA!C180=0,"",SISWA!C180)</f>
        <v/>
      </c>
      <c r="D180" s="6" t="str">
        <f>IF(SISWA!D180=0,"",SISWA!D180)</f>
        <v/>
      </c>
      <c r="E180" s="195" t="str">
        <f>IF(SISWA!E180=0,"",SISWA!E180)</f>
        <v/>
      </c>
      <c r="F180" s="157"/>
      <c r="G180" s="157"/>
      <c r="H180" s="157"/>
      <c r="I180" s="157"/>
      <c r="J180" s="157"/>
      <c r="K180" s="157" t="e">
        <f t="shared" si="4"/>
        <v>#DIV/0!</v>
      </c>
      <c r="L180" s="157"/>
      <c r="M180" s="270"/>
    </row>
    <row r="181" spans="1:13" x14ac:dyDescent="0.3">
      <c r="A181" s="2">
        <v>174</v>
      </c>
      <c r="B181" s="6" t="str">
        <f>IF(SISWA!B181=0,"",SISWA!B181)</f>
        <v/>
      </c>
      <c r="C181" s="6" t="str">
        <f>IF(SISWA!C181=0,"",SISWA!C181)</f>
        <v/>
      </c>
      <c r="D181" s="6" t="str">
        <f>IF(SISWA!D181=0,"",SISWA!D181)</f>
        <v/>
      </c>
      <c r="E181" s="195" t="str">
        <f>IF(SISWA!E181=0,"",SISWA!E181)</f>
        <v/>
      </c>
      <c r="F181" s="157"/>
      <c r="G181" s="157"/>
      <c r="H181" s="157"/>
      <c r="I181" s="157"/>
      <c r="J181" s="157"/>
      <c r="K181" s="157" t="e">
        <f t="shared" si="4"/>
        <v>#DIV/0!</v>
      </c>
      <c r="L181" s="157"/>
      <c r="M181" s="271"/>
    </row>
    <row r="182" spans="1:13" x14ac:dyDescent="0.3">
      <c r="A182" s="2">
        <v>175</v>
      </c>
      <c r="B182" s="6" t="str">
        <f>IF(SISWA!B182=0,"",SISWA!B182)</f>
        <v/>
      </c>
      <c r="C182" s="6" t="str">
        <f>IF(SISWA!C182=0,"",SISWA!C182)</f>
        <v/>
      </c>
      <c r="D182" s="6" t="str">
        <f>IF(SISWA!D182=0,"",SISWA!D182)</f>
        <v/>
      </c>
      <c r="E182" s="195" t="str">
        <f>IF(SISWA!E182=0,"",SISWA!E182)</f>
        <v/>
      </c>
      <c r="F182" s="157"/>
      <c r="G182" s="157"/>
      <c r="H182" s="157"/>
      <c r="I182" s="157"/>
      <c r="J182" s="157"/>
      <c r="K182" s="157" t="e">
        <f t="shared" si="4"/>
        <v>#DIV/0!</v>
      </c>
      <c r="L182" s="157"/>
      <c r="M182" s="270"/>
    </row>
    <row r="183" spans="1:13" x14ac:dyDescent="0.3">
      <c r="A183" s="2">
        <v>176</v>
      </c>
      <c r="B183" s="6" t="str">
        <f>IF(SISWA!B183=0,"",SISWA!B183)</f>
        <v/>
      </c>
      <c r="C183" s="6" t="str">
        <f>IF(SISWA!C183=0,"",SISWA!C183)</f>
        <v/>
      </c>
      <c r="D183" s="6" t="str">
        <f>IF(SISWA!D183=0,"",SISWA!D183)</f>
        <v/>
      </c>
      <c r="E183" s="195" t="str">
        <f>IF(SISWA!E183=0,"",SISWA!E183)</f>
        <v/>
      </c>
      <c r="F183" s="157"/>
      <c r="G183" s="157"/>
      <c r="H183" s="157"/>
      <c r="I183" s="157"/>
      <c r="J183" s="157"/>
      <c r="K183" s="157" t="e">
        <f t="shared" si="4"/>
        <v>#DIV/0!</v>
      </c>
      <c r="L183" s="157"/>
      <c r="M183" s="271"/>
    </row>
    <row r="184" spans="1:13" x14ac:dyDescent="0.3">
      <c r="A184" s="2">
        <v>177</v>
      </c>
      <c r="B184" s="6" t="str">
        <f>IF(SISWA!B184=0,"",SISWA!B184)</f>
        <v/>
      </c>
      <c r="C184" s="6" t="str">
        <f>IF(SISWA!C184=0,"",SISWA!C184)</f>
        <v/>
      </c>
      <c r="D184" s="6" t="str">
        <f>IF(SISWA!D184=0,"",SISWA!D184)</f>
        <v/>
      </c>
      <c r="E184" s="195" t="str">
        <f>IF(SISWA!E184=0,"",SISWA!E184)</f>
        <v/>
      </c>
      <c r="F184" s="157"/>
      <c r="G184" s="157"/>
      <c r="H184" s="157"/>
      <c r="I184" s="157"/>
      <c r="J184" s="157"/>
      <c r="K184" s="157" t="e">
        <f t="shared" si="4"/>
        <v>#DIV/0!</v>
      </c>
      <c r="L184" s="157"/>
      <c r="M184" s="270"/>
    </row>
    <row r="185" spans="1:13" x14ac:dyDescent="0.3">
      <c r="A185" s="2">
        <v>178</v>
      </c>
      <c r="B185" s="6" t="str">
        <f>IF(SISWA!B185=0,"",SISWA!B185)</f>
        <v/>
      </c>
      <c r="C185" s="6" t="str">
        <f>IF(SISWA!C185=0,"",SISWA!C185)</f>
        <v/>
      </c>
      <c r="D185" s="6" t="str">
        <f>IF(SISWA!D185=0,"",SISWA!D185)</f>
        <v/>
      </c>
      <c r="E185" s="195" t="str">
        <f>IF(SISWA!E185=0,"",SISWA!E185)</f>
        <v/>
      </c>
      <c r="F185" s="157"/>
      <c r="G185" s="157"/>
      <c r="H185" s="157"/>
      <c r="I185" s="157"/>
      <c r="J185" s="157"/>
      <c r="K185" s="157" t="e">
        <f t="shared" si="4"/>
        <v>#DIV/0!</v>
      </c>
      <c r="L185" s="157"/>
      <c r="M185" s="271"/>
    </row>
    <row r="186" spans="1:13" x14ac:dyDescent="0.3">
      <c r="A186" s="2">
        <v>179</v>
      </c>
      <c r="B186" s="6" t="str">
        <f>IF(SISWA!B186=0,"",SISWA!B186)</f>
        <v/>
      </c>
      <c r="C186" s="6" t="str">
        <f>IF(SISWA!C186=0,"",SISWA!C186)</f>
        <v/>
      </c>
      <c r="D186" s="6" t="str">
        <f>IF(SISWA!D186=0,"",SISWA!D186)</f>
        <v/>
      </c>
      <c r="E186" s="195" t="str">
        <f>IF(SISWA!E186=0,"",SISWA!E186)</f>
        <v/>
      </c>
      <c r="F186" s="157"/>
      <c r="G186" s="157"/>
      <c r="H186" s="157"/>
      <c r="I186" s="157"/>
      <c r="J186" s="157"/>
      <c r="K186" s="157" t="e">
        <f t="shared" si="4"/>
        <v>#DIV/0!</v>
      </c>
      <c r="L186" s="157"/>
      <c r="M186" s="270"/>
    </row>
    <row r="187" spans="1:13" x14ac:dyDescent="0.3">
      <c r="A187" s="2">
        <v>180</v>
      </c>
      <c r="B187" s="6" t="str">
        <f>IF(SISWA!B187=0,"",SISWA!B187)</f>
        <v/>
      </c>
      <c r="C187" s="6" t="str">
        <f>IF(SISWA!C187=0,"",SISWA!C187)</f>
        <v/>
      </c>
      <c r="D187" s="6" t="str">
        <f>IF(SISWA!D187=0,"",SISWA!D187)</f>
        <v/>
      </c>
      <c r="E187" s="195" t="str">
        <f>IF(SISWA!E187=0,"",SISWA!E187)</f>
        <v/>
      </c>
      <c r="F187" s="157"/>
      <c r="G187" s="157"/>
      <c r="H187" s="157"/>
      <c r="I187" s="157"/>
      <c r="J187" s="157"/>
      <c r="K187" s="157" t="e">
        <f t="shared" si="4"/>
        <v>#DIV/0!</v>
      </c>
      <c r="L187" s="157"/>
      <c r="M187" s="271"/>
    </row>
    <row r="188" spans="1:13" x14ac:dyDescent="0.3">
      <c r="A188" s="2">
        <v>181</v>
      </c>
      <c r="B188" s="6" t="str">
        <f>IF(SISWA!B188=0,"",SISWA!B188)</f>
        <v/>
      </c>
      <c r="C188" s="6" t="str">
        <f>IF(SISWA!C188=0,"",SISWA!C188)</f>
        <v/>
      </c>
      <c r="D188" s="6" t="str">
        <f>IF(SISWA!D188=0,"",SISWA!D188)</f>
        <v/>
      </c>
      <c r="E188" s="195" t="str">
        <f>IF(SISWA!E188=0,"",SISWA!E188)</f>
        <v/>
      </c>
      <c r="F188" s="157"/>
      <c r="G188" s="157"/>
      <c r="H188" s="157"/>
      <c r="I188" s="157"/>
      <c r="J188" s="157"/>
      <c r="K188" s="157" t="e">
        <f t="shared" si="4"/>
        <v>#DIV/0!</v>
      </c>
      <c r="L188" s="157"/>
      <c r="M188" s="270"/>
    </row>
    <row r="189" spans="1:13" x14ac:dyDescent="0.3">
      <c r="A189" s="2">
        <v>182</v>
      </c>
      <c r="B189" s="6" t="str">
        <f>IF(SISWA!B189=0,"",SISWA!B189)</f>
        <v/>
      </c>
      <c r="C189" s="6" t="str">
        <f>IF(SISWA!C189=0,"",SISWA!C189)</f>
        <v/>
      </c>
      <c r="D189" s="6" t="str">
        <f>IF(SISWA!D189=0,"",SISWA!D189)</f>
        <v/>
      </c>
      <c r="E189" s="195" t="str">
        <f>IF(SISWA!E189=0,"",SISWA!E189)</f>
        <v/>
      </c>
      <c r="F189" s="157"/>
      <c r="G189" s="157"/>
      <c r="H189" s="157"/>
      <c r="I189" s="157"/>
      <c r="J189" s="157"/>
      <c r="K189" s="157" t="e">
        <f t="shared" si="4"/>
        <v>#DIV/0!</v>
      </c>
      <c r="L189" s="157"/>
      <c r="M189" s="271"/>
    </row>
    <row r="190" spans="1:13" x14ac:dyDescent="0.3">
      <c r="A190" s="2">
        <v>183</v>
      </c>
      <c r="B190" s="6" t="str">
        <f>IF(SISWA!B190=0,"",SISWA!B190)</f>
        <v/>
      </c>
      <c r="C190" s="6" t="str">
        <f>IF(SISWA!C190=0,"",SISWA!C190)</f>
        <v/>
      </c>
      <c r="D190" s="6" t="str">
        <f>IF(SISWA!D190=0,"",SISWA!D190)</f>
        <v/>
      </c>
      <c r="E190" s="195" t="str">
        <f>IF(SISWA!E190=0,"",SISWA!E190)</f>
        <v/>
      </c>
      <c r="F190" s="157"/>
      <c r="G190" s="157"/>
      <c r="H190" s="157"/>
      <c r="I190" s="157"/>
      <c r="J190" s="157"/>
      <c r="K190" s="157" t="e">
        <f t="shared" si="4"/>
        <v>#DIV/0!</v>
      </c>
      <c r="L190" s="157"/>
      <c r="M190" s="270"/>
    </row>
    <row r="191" spans="1:13" x14ac:dyDescent="0.3">
      <c r="A191" s="2">
        <v>184</v>
      </c>
      <c r="B191" s="6" t="str">
        <f>IF(SISWA!B191=0,"",SISWA!B191)</f>
        <v/>
      </c>
      <c r="C191" s="6" t="str">
        <f>IF(SISWA!C191=0,"",SISWA!C191)</f>
        <v/>
      </c>
      <c r="D191" s="6" t="str">
        <f>IF(SISWA!D191=0,"",SISWA!D191)</f>
        <v/>
      </c>
      <c r="E191" s="195" t="str">
        <f>IF(SISWA!E191=0,"",SISWA!E191)</f>
        <v/>
      </c>
      <c r="F191" s="157"/>
      <c r="G191" s="157"/>
      <c r="H191" s="157"/>
      <c r="I191" s="157"/>
      <c r="J191" s="157"/>
      <c r="K191" s="157" t="e">
        <f t="shared" si="4"/>
        <v>#DIV/0!</v>
      </c>
      <c r="L191" s="157"/>
      <c r="M191" s="271"/>
    </row>
    <row r="192" spans="1:13" x14ac:dyDescent="0.3">
      <c r="A192" s="2">
        <v>185</v>
      </c>
      <c r="B192" s="6" t="str">
        <f>IF(SISWA!B192=0,"",SISWA!B192)</f>
        <v/>
      </c>
      <c r="C192" s="6" t="str">
        <f>IF(SISWA!C192=0,"",SISWA!C192)</f>
        <v/>
      </c>
      <c r="D192" s="6" t="str">
        <f>IF(SISWA!D192=0,"",SISWA!D192)</f>
        <v/>
      </c>
      <c r="E192" s="195" t="str">
        <f>IF(SISWA!E192=0,"",SISWA!E192)</f>
        <v/>
      </c>
      <c r="F192" s="157"/>
      <c r="G192" s="157"/>
      <c r="H192" s="157"/>
      <c r="I192" s="157"/>
      <c r="J192" s="157"/>
      <c r="K192" s="157" t="e">
        <f t="shared" si="4"/>
        <v>#DIV/0!</v>
      </c>
      <c r="L192" s="157"/>
      <c r="M192" s="270"/>
    </row>
    <row r="193" spans="1:13" x14ac:dyDescent="0.3">
      <c r="A193" s="2">
        <v>186</v>
      </c>
      <c r="B193" s="6" t="str">
        <f>IF(SISWA!B193=0,"",SISWA!B193)</f>
        <v/>
      </c>
      <c r="C193" s="6" t="str">
        <f>IF(SISWA!C193=0,"",SISWA!C193)</f>
        <v/>
      </c>
      <c r="D193" s="6" t="str">
        <f>IF(SISWA!D193=0,"",SISWA!D193)</f>
        <v/>
      </c>
      <c r="E193" s="195" t="str">
        <f>IF(SISWA!E193=0,"",SISWA!E193)</f>
        <v/>
      </c>
      <c r="F193" s="157"/>
      <c r="G193" s="157"/>
      <c r="H193" s="157"/>
      <c r="I193" s="157"/>
      <c r="J193" s="157"/>
      <c r="K193" s="157" t="e">
        <f t="shared" si="4"/>
        <v>#DIV/0!</v>
      </c>
      <c r="L193" s="157"/>
      <c r="M193" s="271"/>
    </row>
    <row r="194" spans="1:13" x14ac:dyDescent="0.3">
      <c r="A194" s="2">
        <v>187</v>
      </c>
      <c r="B194" s="6" t="str">
        <f>IF(SISWA!B194=0,"",SISWA!B194)</f>
        <v/>
      </c>
      <c r="C194" s="6" t="str">
        <f>IF(SISWA!C194=0,"",SISWA!C194)</f>
        <v/>
      </c>
      <c r="D194" s="6" t="str">
        <f>IF(SISWA!D194=0,"",SISWA!D194)</f>
        <v/>
      </c>
      <c r="E194" s="195" t="str">
        <f>IF(SISWA!E194=0,"",SISWA!E194)</f>
        <v/>
      </c>
      <c r="F194" s="157"/>
      <c r="G194" s="157"/>
      <c r="H194" s="157"/>
      <c r="I194" s="157"/>
      <c r="J194" s="157"/>
      <c r="K194" s="157" t="e">
        <f t="shared" si="4"/>
        <v>#DIV/0!</v>
      </c>
      <c r="L194" s="157"/>
      <c r="M194" s="270"/>
    </row>
    <row r="195" spans="1:13" x14ac:dyDescent="0.3">
      <c r="A195" s="2">
        <v>188</v>
      </c>
      <c r="B195" s="6" t="str">
        <f>IF(SISWA!B195=0,"",SISWA!B195)</f>
        <v/>
      </c>
      <c r="C195" s="6" t="str">
        <f>IF(SISWA!C195=0,"",SISWA!C195)</f>
        <v/>
      </c>
      <c r="D195" s="6" t="str">
        <f>IF(SISWA!D195=0,"",SISWA!D195)</f>
        <v/>
      </c>
      <c r="E195" s="195" t="str">
        <f>IF(SISWA!E195=0,"",SISWA!E195)</f>
        <v/>
      </c>
      <c r="F195" s="157"/>
      <c r="G195" s="157"/>
      <c r="H195" s="157"/>
      <c r="I195" s="157"/>
      <c r="J195" s="157"/>
      <c r="K195" s="157" t="e">
        <f t="shared" si="4"/>
        <v>#DIV/0!</v>
      </c>
      <c r="L195" s="157"/>
      <c r="M195" s="271"/>
    </row>
    <row r="196" spans="1:13" x14ac:dyDescent="0.3">
      <c r="A196" s="2">
        <v>189</v>
      </c>
      <c r="B196" s="6" t="str">
        <f>IF(SISWA!B196=0,"",SISWA!B196)</f>
        <v/>
      </c>
      <c r="C196" s="6" t="str">
        <f>IF(SISWA!C196=0,"",SISWA!C196)</f>
        <v/>
      </c>
      <c r="D196" s="6" t="str">
        <f>IF(SISWA!D196=0,"",SISWA!D196)</f>
        <v/>
      </c>
      <c r="E196" s="195" t="str">
        <f>IF(SISWA!E196=0,"",SISWA!E196)</f>
        <v/>
      </c>
      <c r="F196" s="157"/>
      <c r="G196" s="157"/>
      <c r="H196" s="157"/>
      <c r="I196" s="157"/>
      <c r="J196" s="157"/>
      <c r="K196" s="157" t="e">
        <f t="shared" ref="K196:K207" si="5">AVERAGE(F196:J196)</f>
        <v>#DIV/0!</v>
      </c>
      <c r="L196" s="157"/>
      <c r="M196" s="270"/>
    </row>
    <row r="197" spans="1:13" x14ac:dyDescent="0.3">
      <c r="A197" s="2">
        <v>190</v>
      </c>
      <c r="B197" s="6" t="str">
        <f>IF(SISWA!B197=0,"",SISWA!B197)</f>
        <v/>
      </c>
      <c r="C197" s="6" t="str">
        <f>IF(SISWA!C197=0,"",SISWA!C197)</f>
        <v/>
      </c>
      <c r="D197" s="6" t="str">
        <f>IF(SISWA!D197=0,"",SISWA!D197)</f>
        <v/>
      </c>
      <c r="E197" s="195" t="str">
        <f>IF(SISWA!E197=0,"",SISWA!E197)</f>
        <v/>
      </c>
      <c r="F197" s="157"/>
      <c r="G197" s="157"/>
      <c r="H197" s="157"/>
      <c r="I197" s="157"/>
      <c r="J197" s="157"/>
      <c r="K197" s="157" t="e">
        <f t="shared" si="5"/>
        <v>#DIV/0!</v>
      </c>
      <c r="L197" s="157"/>
      <c r="M197" s="271"/>
    </row>
    <row r="198" spans="1:13" x14ac:dyDescent="0.3">
      <c r="A198" s="2">
        <v>191</v>
      </c>
      <c r="B198" s="6" t="str">
        <f>IF(SISWA!B198=0,"",SISWA!B198)</f>
        <v/>
      </c>
      <c r="C198" s="6" t="str">
        <f>IF(SISWA!C198=0,"",SISWA!C198)</f>
        <v/>
      </c>
      <c r="D198" s="6" t="str">
        <f>IF(SISWA!D198=0,"",SISWA!D198)</f>
        <v/>
      </c>
      <c r="E198" s="195" t="str">
        <f>IF(SISWA!E198=0,"",SISWA!E198)</f>
        <v/>
      </c>
      <c r="F198" s="157"/>
      <c r="G198" s="157"/>
      <c r="H198" s="157"/>
      <c r="I198" s="157"/>
      <c r="J198" s="157"/>
      <c r="K198" s="157" t="e">
        <f t="shared" si="5"/>
        <v>#DIV/0!</v>
      </c>
      <c r="L198" s="157"/>
      <c r="M198" s="270"/>
    </row>
    <row r="199" spans="1:13" x14ac:dyDescent="0.3">
      <c r="A199" s="2">
        <v>192</v>
      </c>
      <c r="B199" s="6" t="str">
        <f>IF(SISWA!B199=0,"",SISWA!B199)</f>
        <v/>
      </c>
      <c r="C199" s="6" t="str">
        <f>IF(SISWA!C199=0,"",SISWA!C199)</f>
        <v/>
      </c>
      <c r="D199" s="6" t="str">
        <f>IF(SISWA!D199=0,"",SISWA!D199)</f>
        <v/>
      </c>
      <c r="E199" s="195" t="str">
        <f>IF(SISWA!E199=0,"",SISWA!E199)</f>
        <v/>
      </c>
      <c r="F199" s="157"/>
      <c r="G199" s="157"/>
      <c r="H199" s="157"/>
      <c r="I199" s="157"/>
      <c r="J199" s="157"/>
      <c r="K199" s="157" t="e">
        <f t="shared" si="5"/>
        <v>#DIV/0!</v>
      </c>
      <c r="L199" s="157"/>
      <c r="M199" s="271"/>
    </row>
    <row r="200" spans="1:13" x14ac:dyDescent="0.3">
      <c r="A200" s="2">
        <v>193</v>
      </c>
      <c r="B200" s="6" t="str">
        <f>IF(SISWA!B200=0,"",SISWA!B200)</f>
        <v/>
      </c>
      <c r="C200" s="6" t="str">
        <f>IF(SISWA!C200=0,"",SISWA!C200)</f>
        <v/>
      </c>
      <c r="D200" s="6" t="str">
        <f>IF(SISWA!D200=0,"",SISWA!D200)</f>
        <v/>
      </c>
      <c r="E200" s="195" t="str">
        <f>IF(SISWA!E200=0,"",SISWA!E200)</f>
        <v/>
      </c>
      <c r="F200" s="157"/>
      <c r="G200" s="157"/>
      <c r="H200" s="157"/>
      <c r="I200" s="157"/>
      <c r="J200" s="157"/>
      <c r="K200" s="157" t="e">
        <f t="shared" si="5"/>
        <v>#DIV/0!</v>
      </c>
      <c r="L200" s="157"/>
      <c r="M200" s="270"/>
    </row>
    <row r="201" spans="1:13" x14ac:dyDescent="0.3">
      <c r="A201" s="2">
        <v>194</v>
      </c>
      <c r="B201" s="6" t="str">
        <f>IF(SISWA!B201=0,"",SISWA!B201)</f>
        <v/>
      </c>
      <c r="C201" s="6" t="str">
        <f>IF(SISWA!C201=0,"",SISWA!C201)</f>
        <v/>
      </c>
      <c r="D201" s="6" t="str">
        <f>IF(SISWA!D201=0,"",SISWA!D201)</f>
        <v/>
      </c>
      <c r="E201" s="195" t="str">
        <f>IF(SISWA!E201=0,"",SISWA!E201)</f>
        <v/>
      </c>
      <c r="F201" s="157"/>
      <c r="G201" s="157"/>
      <c r="H201" s="157"/>
      <c r="I201" s="157"/>
      <c r="J201" s="157"/>
      <c r="K201" s="157" t="e">
        <f t="shared" si="5"/>
        <v>#DIV/0!</v>
      </c>
      <c r="L201" s="157"/>
      <c r="M201" s="271"/>
    </row>
    <row r="202" spans="1:13" x14ac:dyDescent="0.3">
      <c r="A202" s="2">
        <v>195</v>
      </c>
      <c r="B202" s="6" t="str">
        <f>IF(SISWA!B202=0,"",SISWA!B202)</f>
        <v/>
      </c>
      <c r="C202" s="6" t="str">
        <f>IF(SISWA!C202=0,"",SISWA!C202)</f>
        <v/>
      </c>
      <c r="D202" s="6" t="str">
        <f>IF(SISWA!D202=0,"",SISWA!D202)</f>
        <v/>
      </c>
      <c r="E202" s="195" t="str">
        <f>IF(SISWA!E202=0,"",SISWA!E202)</f>
        <v/>
      </c>
      <c r="F202" s="157"/>
      <c r="G202" s="157"/>
      <c r="H202" s="157"/>
      <c r="I202" s="157"/>
      <c r="J202" s="157"/>
      <c r="K202" s="157" t="e">
        <f t="shared" si="5"/>
        <v>#DIV/0!</v>
      </c>
      <c r="L202" s="157"/>
      <c r="M202" s="270"/>
    </row>
    <row r="203" spans="1:13" x14ac:dyDescent="0.3">
      <c r="A203" s="2">
        <v>196</v>
      </c>
      <c r="B203" s="6" t="str">
        <f>IF(SISWA!B203=0,"",SISWA!B203)</f>
        <v/>
      </c>
      <c r="C203" s="6" t="str">
        <f>IF(SISWA!C203=0,"",SISWA!C203)</f>
        <v/>
      </c>
      <c r="D203" s="6" t="str">
        <f>IF(SISWA!D203=0,"",SISWA!D203)</f>
        <v/>
      </c>
      <c r="E203" s="195" t="str">
        <f>IF(SISWA!E203=0,"",SISWA!E203)</f>
        <v/>
      </c>
      <c r="F203" s="157"/>
      <c r="G203" s="157"/>
      <c r="H203" s="157"/>
      <c r="I203" s="157"/>
      <c r="J203" s="157"/>
      <c r="K203" s="157" t="e">
        <f t="shared" si="5"/>
        <v>#DIV/0!</v>
      </c>
      <c r="L203" s="157"/>
      <c r="M203" s="271"/>
    </row>
    <row r="204" spans="1:13" x14ac:dyDescent="0.3">
      <c r="A204" s="2">
        <v>197</v>
      </c>
      <c r="B204" s="6" t="str">
        <f>IF(SISWA!B204=0,"",SISWA!B204)</f>
        <v/>
      </c>
      <c r="C204" s="6" t="str">
        <f>IF(SISWA!C204=0,"",SISWA!C204)</f>
        <v/>
      </c>
      <c r="D204" s="6" t="str">
        <f>IF(SISWA!D204=0,"",SISWA!D204)</f>
        <v/>
      </c>
      <c r="E204" s="195" t="str">
        <f>IF(SISWA!E204=0,"",SISWA!E204)</f>
        <v/>
      </c>
      <c r="F204" s="157"/>
      <c r="G204" s="157"/>
      <c r="H204" s="157"/>
      <c r="I204" s="157"/>
      <c r="J204" s="157"/>
      <c r="K204" s="157" t="e">
        <f t="shared" si="5"/>
        <v>#DIV/0!</v>
      </c>
      <c r="L204" s="157"/>
      <c r="M204" s="270"/>
    </row>
    <row r="205" spans="1:13" x14ac:dyDescent="0.3">
      <c r="A205" s="2">
        <v>198</v>
      </c>
      <c r="B205" s="6" t="str">
        <f>IF(SISWA!B205=0,"",SISWA!B205)</f>
        <v/>
      </c>
      <c r="C205" s="6" t="str">
        <f>IF(SISWA!C205=0,"",SISWA!C205)</f>
        <v/>
      </c>
      <c r="D205" s="6" t="str">
        <f>IF(SISWA!D205=0,"",SISWA!D205)</f>
        <v/>
      </c>
      <c r="E205" s="195" t="str">
        <f>IF(SISWA!E205=0,"",SISWA!E205)</f>
        <v/>
      </c>
      <c r="F205" s="157"/>
      <c r="G205" s="157"/>
      <c r="H205" s="157"/>
      <c r="I205" s="157"/>
      <c r="J205" s="157"/>
      <c r="K205" s="157" t="e">
        <f t="shared" si="5"/>
        <v>#DIV/0!</v>
      </c>
      <c r="L205" s="157"/>
      <c r="M205" s="271"/>
    </row>
    <row r="206" spans="1:13" x14ac:dyDescent="0.3">
      <c r="A206" s="2">
        <v>199</v>
      </c>
      <c r="B206" s="6" t="str">
        <f>IF(SISWA!B206=0,"",SISWA!B206)</f>
        <v/>
      </c>
      <c r="C206" s="6" t="str">
        <f>IF(SISWA!C206=0,"",SISWA!C206)</f>
        <v/>
      </c>
      <c r="D206" s="6" t="str">
        <f>IF(SISWA!D206=0,"",SISWA!D206)</f>
        <v/>
      </c>
      <c r="E206" s="195" t="str">
        <f>IF(SISWA!E206=0,"",SISWA!E206)</f>
        <v/>
      </c>
      <c r="F206" s="157"/>
      <c r="G206" s="157"/>
      <c r="H206" s="157"/>
      <c r="I206" s="157"/>
      <c r="J206" s="157"/>
      <c r="K206" s="157" t="e">
        <f t="shared" si="5"/>
        <v>#DIV/0!</v>
      </c>
      <c r="L206" s="157"/>
      <c r="M206" s="270"/>
    </row>
    <row r="207" spans="1:13" x14ac:dyDescent="0.3">
      <c r="A207" s="2">
        <v>200</v>
      </c>
      <c r="B207" s="6" t="str">
        <f>IF(SISWA!B207=0,"",SISWA!B207)</f>
        <v/>
      </c>
      <c r="C207" s="6" t="str">
        <f>IF(SISWA!C207=0,"",SISWA!C207)</f>
        <v/>
      </c>
      <c r="D207" s="6" t="str">
        <f>IF(SISWA!D207=0,"",SISWA!D207)</f>
        <v/>
      </c>
      <c r="E207" s="195" t="str">
        <f>IF(SISWA!E207=0,"",SISWA!E207)</f>
        <v/>
      </c>
      <c r="F207" s="157"/>
      <c r="G207" s="157"/>
      <c r="H207" s="157"/>
      <c r="I207" s="157"/>
      <c r="J207" s="157"/>
      <c r="K207" s="157" t="e">
        <f t="shared" si="5"/>
        <v>#DIV/0!</v>
      </c>
      <c r="L207" s="157"/>
      <c r="M207" s="271"/>
    </row>
  </sheetData>
  <mergeCells count="11">
    <mergeCell ref="F5:M5"/>
    <mergeCell ref="A1:J1"/>
    <mergeCell ref="A2:J2"/>
    <mergeCell ref="A3:J3"/>
    <mergeCell ref="A5:A7"/>
    <mergeCell ref="B5:B7"/>
    <mergeCell ref="C5:C7"/>
    <mergeCell ref="D5:D7"/>
    <mergeCell ref="E5:E7"/>
    <mergeCell ref="F6:J6"/>
    <mergeCell ref="L6:M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tabColor rgb="FFFF0000"/>
  </sheetPr>
  <dimension ref="A1:O207"/>
  <sheetViews>
    <sheetView tabSelected="1" topLeftCell="D1" zoomScaleNormal="100" workbookViewId="0">
      <pane xSplit="2" ySplit="7" topLeftCell="F8" activePane="bottomRight" state="frozen"/>
      <selection activeCell="D1" sqref="D1"/>
      <selection pane="topRight" activeCell="F1" sqref="F1"/>
      <selection pane="bottomLeft" activeCell="D8" sqref="D8"/>
      <selection pane="bottomRight" activeCell="J60" sqref="F8:J60"/>
    </sheetView>
  </sheetViews>
  <sheetFormatPr defaultRowHeight="16.5" x14ac:dyDescent="0.3"/>
  <cols>
    <col min="1" max="1" width="4.5" style="7" customWidth="1"/>
    <col min="2" max="2" width="9" style="7"/>
    <col min="3" max="3" width="11.375" style="7" customWidth="1"/>
    <col min="4" max="4" width="19.875" style="7" customWidth="1"/>
    <col min="5" max="5" width="43.375" style="7" customWidth="1"/>
    <col min="6" max="6" width="7" style="7" customWidth="1"/>
    <col min="7" max="7" width="6.75" style="7" customWidth="1"/>
    <col min="8" max="8" width="7" style="7" customWidth="1"/>
    <col min="9" max="9" width="7.25" style="7" customWidth="1"/>
    <col min="10" max="13" width="9" style="7"/>
    <col min="14" max="14" width="9" style="45" hidden="1" customWidth="1"/>
    <col min="15" max="16384" width="9" style="7"/>
  </cols>
  <sheetData>
    <row r="1" spans="1:15" x14ac:dyDescent="0.3">
      <c r="A1" s="450" t="s">
        <v>0</v>
      </c>
      <c r="B1" s="450"/>
      <c r="C1" s="450"/>
      <c r="D1" s="450"/>
      <c r="E1" s="450"/>
      <c r="F1" s="450"/>
      <c r="G1" s="450"/>
      <c r="H1" s="450"/>
      <c r="I1" s="450"/>
      <c r="J1" s="450"/>
      <c r="K1" s="19"/>
    </row>
    <row r="2" spans="1:15" x14ac:dyDescent="0.3">
      <c r="A2" s="450" t="str">
        <f>AA!A2</f>
        <v>MADRASAH IBTIDAIYAH NURUL ISLAM LABRUK KIDUL</v>
      </c>
      <c r="B2" s="450"/>
      <c r="C2" s="450"/>
      <c r="D2" s="450"/>
      <c r="E2" s="450"/>
      <c r="F2" s="450"/>
      <c r="G2" s="450"/>
      <c r="H2" s="450"/>
      <c r="I2" s="450"/>
      <c r="J2" s="450"/>
      <c r="K2" s="19"/>
    </row>
    <row r="3" spans="1:15" x14ac:dyDescent="0.3">
      <c r="A3" s="450" t="str">
        <f>AA!A3</f>
        <v>TAHUN PELAJARAN 2016/2017</v>
      </c>
      <c r="B3" s="450"/>
      <c r="C3" s="450"/>
      <c r="D3" s="450"/>
      <c r="E3" s="450"/>
      <c r="F3" s="450"/>
      <c r="G3" s="450"/>
      <c r="H3" s="450"/>
      <c r="I3" s="450"/>
      <c r="J3" s="450"/>
      <c r="K3" s="19"/>
    </row>
    <row r="5" spans="1:15" x14ac:dyDescent="0.3">
      <c r="A5" s="457" t="s">
        <v>1</v>
      </c>
      <c r="B5" s="457" t="s">
        <v>2</v>
      </c>
      <c r="C5" s="457" t="s">
        <v>3</v>
      </c>
      <c r="D5" s="457" t="s">
        <v>4</v>
      </c>
      <c r="E5" s="457" t="s">
        <v>5</v>
      </c>
      <c r="F5" s="460" t="s">
        <v>9</v>
      </c>
      <c r="G5" s="460"/>
      <c r="H5" s="460"/>
      <c r="I5" s="460"/>
      <c r="J5" s="460"/>
      <c r="K5" s="460"/>
      <c r="L5" s="460"/>
      <c r="M5" s="460"/>
    </row>
    <row r="6" spans="1:15" x14ac:dyDescent="0.3">
      <c r="A6" s="458"/>
      <c r="B6" s="458"/>
      <c r="C6" s="458"/>
      <c r="D6" s="458"/>
      <c r="E6" s="458"/>
      <c r="F6" s="460" t="s">
        <v>6</v>
      </c>
      <c r="G6" s="460"/>
      <c r="H6" s="460"/>
      <c r="I6" s="460"/>
      <c r="J6" s="460"/>
      <c r="K6" s="124" t="s">
        <v>111</v>
      </c>
      <c r="L6" s="460" t="s">
        <v>113</v>
      </c>
      <c r="M6" s="460"/>
    </row>
    <row r="7" spans="1:15" x14ac:dyDescent="0.3">
      <c r="A7" s="459"/>
      <c r="B7" s="459"/>
      <c r="C7" s="459"/>
      <c r="D7" s="459"/>
      <c r="E7" s="459"/>
      <c r="F7" s="125">
        <v>7</v>
      </c>
      <c r="G7" s="125">
        <v>8</v>
      </c>
      <c r="H7" s="125">
        <v>9</v>
      </c>
      <c r="I7" s="125">
        <v>10</v>
      </c>
      <c r="J7" s="125">
        <v>11</v>
      </c>
      <c r="K7" s="126" t="s">
        <v>112</v>
      </c>
      <c r="L7" s="127" t="s">
        <v>74</v>
      </c>
      <c r="M7" s="127" t="s">
        <v>46</v>
      </c>
    </row>
    <row r="8" spans="1:15" x14ac:dyDescent="0.3">
      <c r="A8" s="5">
        <v>1</v>
      </c>
      <c r="B8" s="6">
        <f>IF(SISWA!B8=0,"",SISWA!B8)</f>
        <v>4144</v>
      </c>
      <c r="C8" s="6" t="str">
        <f>IF(SISWA!C8=0,"",SISWA!C8)</f>
        <v>0056985470</v>
      </c>
      <c r="D8" s="6" t="str">
        <f>IF(SISWA!D8=0,"",SISWA!D8)</f>
        <v>80-162-001-8</v>
      </c>
      <c r="E8" s="195" t="str">
        <f>IF(SISWA!E8=0,"",SISWA!E8)</f>
        <v>ACHMAD ROZALI</v>
      </c>
      <c r="F8" s="157">
        <v>66</v>
      </c>
      <c r="G8" s="157">
        <v>76</v>
      </c>
      <c r="H8" s="157">
        <v>74</v>
      </c>
      <c r="I8" s="157">
        <v>76</v>
      </c>
      <c r="J8" s="157">
        <v>72</v>
      </c>
      <c r="K8" s="157">
        <f>AVERAGE(F8:J8)</f>
        <v>72.8</v>
      </c>
      <c r="L8" s="157">
        <v>71</v>
      </c>
      <c r="M8" s="157">
        <f>K8</f>
        <v>72.8</v>
      </c>
      <c r="N8" s="46">
        <f>AVERAGE(L8:M8)</f>
        <v>71.900000000000006</v>
      </c>
      <c r="O8" s="353">
        <f>AVERAGE(L8:M8)</f>
        <v>71.900000000000006</v>
      </c>
    </row>
    <row r="9" spans="1:15" x14ac:dyDescent="0.3">
      <c r="A9" s="2">
        <v>2</v>
      </c>
      <c r="B9" s="6">
        <f>IF(SISWA!B9=0,"",SISWA!B9)</f>
        <v>4177</v>
      </c>
      <c r="C9" s="6" t="str">
        <f>IF(SISWA!C9=0,"",SISWA!C9)</f>
        <v>0046378836</v>
      </c>
      <c r="D9" s="6" t="str">
        <f>IF(SISWA!D9=0,"",SISWA!D9)</f>
        <v>80-162-002-7</v>
      </c>
      <c r="E9" s="195" t="str">
        <f>IF(SISWA!E9=0,"",SISWA!E9)</f>
        <v>ADELIA SEPTI BERTHA ANANDA</v>
      </c>
      <c r="F9" s="157">
        <v>70</v>
      </c>
      <c r="G9" s="157">
        <v>79</v>
      </c>
      <c r="H9" s="157">
        <v>76</v>
      </c>
      <c r="I9" s="157">
        <v>77</v>
      </c>
      <c r="J9" s="157">
        <v>74</v>
      </c>
      <c r="K9" s="157">
        <f t="shared" ref="K9:K67" si="0">AVERAGE(F9:J9)</f>
        <v>75.2</v>
      </c>
      <c r="L9" s="157">
        <v>72</v>
      </c>
      <c r="M9" s="157">
        <f t="shared" ref="M9:M64" si="1">K9</f>
        <v>75.2</v>
      </c>
      <c r="N9" s="46">
        <f t="shared" ref="N9:N57" si="2">AVERAGE(L9:M9)</f>
        <v>73.599999999999994</v>
      </c>
      <c r="O9" s="353">
        <f t="shared" ref="O9:O72" si="3">AVERAGE(L9:M9)</f>
        <v>73.599999999999994</v>
      </c>
    </row>
    <row r="10" spans="1:15" x14ac:dyDescent="0.3">
      <c r="A10" s="2">
        <v>3</v>
      </c>
      <c r="B10" s="6">
        <f>IF(SISWA!B10=0,"",SISWA!B10)</f>
        <v>4178</v>
      </c>
      <c r="C10" s="6" t="str">
        <f>IF(SISWA!C10=0,"",SISWA!C10)</f>
        <v>0045705633</v>
      </c>
      <c r="D10" s="6" t="str">
        <f>IF(SISWA!D10=0,"",SISWA!D10)</f>
        <v>80-162-003-6</v>
      </c>
      <c r="E10" s="195" t="str">
        <f>IF(SISWA!E10=0,"",SISWA!E10)</f>
        <v>ADELINA KHILYATUL MILLAH</v>
      </c>
      <c r="F10" s="157">
        <v>60</v>
      </c>
      <c r="G10" s="157">
        <v>77</v>
      </c>
      <c r="H10" s="157">
        <v>74</v>
      </c>
      <c r="I10" s="157">
        <v>73</v>
      </c>
      <c r="J10" s="157">
        <v>70</v>
      </c>
      <c r="K10" s="157">
        <f t="shared" si="0"/>
        <v>70.8</v>
      </c>
      <c r="L10" s="157">
        <v>71</v>
      </c>
      <c r="M10" s="157">
        <f t="shared" si="1"/>
        <v>70.8</v>
      </c>
      <c r="N10" s="46">
        <f t="shared" si="2"/>
        <v>70.900000000000006</v>
      </c>
      <c r="O10" s="353">
        <f t="shared" si="3"/>
        <v>70.900000000000006</v>
      </c>
    </row>
    <row r="11" spans="1:15" x14ac:dyDescent="0.3">
      <c r="A11" s="2">
        <v>4</v>
      </c>
      <c r="B11" s="6">
        <f>IF(SISWA!B11=0,"",SISWA!B11)</f>
        <v>4145</v>
      </c>
      <c r="C11" s="6" t="str">
        <f>IF(SISWA!C11=0,"",SISWA!C11)</f>
        <v>0049232525</v>
      </c>
      <c r="D11" s="6" t="str">
        <f>IF(SISWA!D11=0,"",SISWA!D11)</f>
        <v>80-162-004-5</v>
      </c>
      <c r="E11" s="195" t="str">
        <f>IF(SISWA!E11=0,"",SISWA!E11)</f>
        <v>AHMAD RIZKI JAELANI</v>
      </c>
      <c r="F11" s="157">
        <v>68</v>
      </c>
      <c r="G11" s="157">
        <v>78</v>
      </c>
      <c r="H11" s="157">
        <v>74</v>
      </c>
      <c r="I11" s="157">
        <v>75</v>
      </c>
      <c r="J11" s="157">
        <v>72</v>
      </c>
      <c r="K11" s="157">
        <f t="shared" si="0"/>
        <v>73.400000000000006</v>
      </c>
      <c r="L11" s="157">
        <v>71</v>
      </c>
      <c r="M11" s="157">
        <f t="shared" si="1"/>
        <v>73.400000000000006</v>
      </c>
      <c r="N11" s="46">
        <f t="shared" si="2"/>
        <v>72.2</v>
      </c>
      <c r="O11" s="353">
        <f t="shared" si="3"/>
        <v>72.2</v>
      </c>
    </row>
    <row r="12" spans="1:15" x14ac:dyDescent="0.3">
      <c r="A12" s="2">
        <v>5</v>
      </c>
      <c r="B12" s="6">
        <f>IF(SISWA!B12=0,"",SISWA!B12)</f>
        <v>4174</v>
      </c>
      <c r="C12" s="6" t="str">
        <f>IF(SISWA!C12=0,"",SISWA!C12)</f>
        <v xml:space="preserve">0044118618 </v>
      </c>
      <c r="D12" s="6" t="str">
        <f>IF(SISWA!D12=0,"",SISWA!D12)</f>
        <v>80-162-005-4</v>
      </c>
      <c r="E12" s="195" t="str">
        <f>IF(SISWA!E12=0,"",SISWA!E12)</f>
        <v>AHMAD SHOHIBI</v>
      </c>
      <c r="F12" s="157">
        <v>66</v>
      </c>
      <c r="G12" s="157">
        <v>82</v>
      </c>
      <c r="H12" s="157">
        <v>77</v>
      </c>
      <c r="I12" s="157">
        <v>76</v>
      </c>
      <c r="J12" s="157">
        <v>72</v>
      </c>
      <c r="K12" s="157">
        <f t="shared" si="0"/>
        <v>74.599999999999994</v>
      </c>
      <c r="L12" s="157">
        <v>71</v>
      </c>
      <c r="M12" s="157">
        <f t="shared" si="1"/>
        <v>74.599999999999994</v>
      </c>
      <c r="N12" s="46">
        <f t="shared" si="2"/>
        <v>72.8</v>
      </c>
      <c r="O12" s="353">
        <f t="shared" si="3"/>
        <v>72.8</v>
      </c>
    </row>
    <row r="13" spans="1:15" x14ac:dyDescent="0.3">
      <c r="A13" s="2">
        <v>6</v>
      </c>
      <c r="B13" s="6">
        <f>IF(SISWA!B13=0,"",SISWA!B13)</f>
        <v>4146</v>
      </c>
      <c r="C13" s="6" t="str">
        <f>IF(SISWA!C13=0,"",SISWA!C13)</f>
        <v>0049865303</v>
      </c>
      <c r="D13" s="6" t="str">
        <f>IF(SISWA!D13=0,"",SISWA!D13)</f>
        <v>80-162-006-3</v>
      </c>
      <c r="E13" s="195" t="str">
        <f>IF(SISWA!E13=0,"",SISWA!E13)</f>
        <v>AHMAD ZAINURI</v>
      </c>
      <c r="F13" s="157">
        <v>61</v>
      </c>
      <c r="G13" s="157">
        <v>77</v>
      </c>
      <c r="H13" s="157">
        <v>75</v>
      </c>
      <c r="I13" s="157">
        <v>74</v>
      </c>
      <c r="J13" s="157">
        <v>72</v>
      </c>
      <c r="K13" s="157">
        <f t="shared" si="0"/>
        <v>71.8</v>
      </c>
      <c r="L13" s="157">
        <v>71</v>
      </c>
      <c r="M13" s="157">
        <f t="shared" si="1"/>
        <v>71.8</v>
      </c>
      <c r="N13" s="46">
        <f t="shared" si="2"/>
        <v>71.400000000000006</v>
      </c>
      <c r="O13" s="353">
        <f t="shared" si="3"/>
        <v>71.400000000000006</v>
      </c>
    </row>
    <row r="14" spans="1:15" x14ac:dyDescent="0.3">
      <c r="A14" s="2">
        <v>7</v>
      </c>
      <c r="B14" s="6">
        <f>IF(SISWA!B14=0,"",SISWA!B14)</f>
        <v>4147</v>
      </c>
      <c r="C14" s="6" t="str">
        <f>IF(SISWA!C14=0,"",SISWA!C14)</f>
        <v>0047929910</v>
      </c>
      <c r="D14" s="6" t="str">
        <f>IF(SISWA!D14=0,"",SISWA!D14)</f>
        <v>80-162-007-2</v>
      </c>
      <c r="E14" s="195" t="str">
        <f>IF(SISWA!E14=0,"",SISWA!E14)</f>
        <v>AKHMAD AMBARI</v>
      </c>
      <c r="F14" s="157">
        <v>75</v>
      </c>
      <c r="G14" s="157">
        <v>83</v>
      </c>
      <c r="H14" s="157">
        <v>76</v>
      </c>
      <c r="I14" s="157">
        <v>75</v>
      </c>
      <c r="J14" s="157">
        <v>72</v>
      </c>
      <c r="K14" s="157">
        <f t="shared" si="0"/>
        <v>76.2</v>
      </c>
      <c r="L14" s="157">
        <v>71</v>
      </c>
      <c r="M14" s="157">
        <f t="shared" si="1"/>
        <v>76.2</v>
      </c>
      <c r="N14" s="46">
        <f t="shared" si="2"/>
        <v>73.599999999999994</v>
      </c>
      <c r="O14" s="353">
        <f t="shared" si="3"/>
        <v>73.599999999999994</v>
      </c>
    </row>
    <row r="15" spans="1:15" x14ac:dyDescent="0.3">
      <c r="A15" s="2">
        <v>8</v>
      </c>
      <c r="B15" s="6">
        <f>IF(SISWA!B15=0,"",SISWA!B15)</f>
        <v>4148</v>
      </c>
      <c r="C15" s="6" t="str">
        <f>IF(SISWA!C15=0,"",SISWA!C15)</f>
        <v>0041566084</v>
      </c>
      <c r="D15" s="6" t="str">
        <f>IF(SISWA!D15=0,"",SISWA!D15)</f>
        <v>80-162-008-9</v>
      </c>
      <c r="E15" s="195" t="str">
        <f>IF(SISWA!E15=0,"",SISWA!E15)</f>
        <v>BIMA LUTFIYAN FIRDAUS</v>
      </c>
      <c r="F15" s="157">
        <v>75</v>
      </c>
      <c r="G15" s="157">
        <v>79</v>
      </c>
      <c r="H15" s="157">
        <v>76</v>
      </c>
      <c r="I15" s="157">
        <v>74</v>
      </c>
      <c r="J15" s="157">
        <v>72</v>
      </c>
      <c r="K15" s="157">
        <f t="shared" si="0"/>
        <v>75.2</v>
      </c>
      <c r="L15" s="157">
        <v>71</v>
      </c>
      <c r="M15" s="157">
        <f t="shared" si="1"/>
        <v>75.2</v>
      </c>
      <c r="N15" s="46">
        <f t="shared" si="2"/>
        <v>73.099999999999994</v>
      </c>
      <c r="O15" s="353">
        <f t="shared" si="3"/>
        <v>73.099999999999994</v>
      </c>
    </row>
    <row r="16" spans="1:15" x14ac:dyDescent="0.3">
      <c r="A16" s="2">
        <v>9</v>
      </c>
      <c r="B16" s="6">
        <f>IF(SISWA!B16=0,"",SISWA!B16)</f>
        <v>4122</v>
      </c>
      <c r="C16" s="6" t="str">
        <f>IF(SISWA!C16=0,"",SISWA!C16)</f>
        <v>0043541247</v>
      </c>
      <c r="D16" s="6" t="str">
        <f>IF(SISWA!D16=0,"",SISWA!D16)</f>
        <v>80-162-009-8</v>
      </c>
      <c r="E16" s="195" t="str">
        <f>IF(SISWA!E16=0,"",SISWA!E16)</f>
        <v>ERINA DWI RAMADHANI</v>
      </c>
      <c r="F16" s="157">
        <v>62</v>
      </c>
      <c r="G16" s="157">
        <v>77</v>
      </c>
      <c r="H16" s="157">
        <v>74</v>
      </c>
      <c r="I16" s="157">
        <v>73</v>
      </c>
      <c r="J16" s="157">
        <v>71</v>
      </c>
      <c r="K16" s="157">
        <f t="shared" si="0"/>
        <v>71.400000000000006</v>
      </c>
      <c r="L16" s="157">
        <v>71</v>
      </c>
      <c r="M16" s="157">
        <f t="shared" si="1"/>
        <v>71.400000000000006</v>
      </c>
      <c r="N16" s="46">
        <f t="shared" si="2"/>
        <v>71.2</v>
      </c>
      <c r="O16" s="353">
        <f t="shared" si="3"/>
        <v>71.2</v>
      </c>
    </row>
    <row r="17" spans="1:15" x14ac:dyDescent="0.3">
      <c r="A17" s="2">
        <v>10</v>
      </c>
      <c r="B17" s="6">
        <f>IF(SISWA!B17=0,"",SISWA!B17)</f>
        <v>4179</v>
      </c>
      <c r="C17" s="6" t="str">
        <f>IF(SISWA!C17=0,"",SISWA!C17)</f>
        <v>0045820842</v>
      </c>
      <c r="D17" s="6" t="str">
        <f>IF(SISWA!D17=0,"",SISWA!D17)</f>
        <v>80-162-010-7</v>
      </c>
      <c r="E17" s="195" t="str">
        <f>IF(SISWA!E17=0,"",SISWA!E17)</f>
        <v>FITRI NUR AINI</v>
      </c>
      <c r="F17" s="157">
        <v>60</v>
      </c>
      <c r="G17" s="157">
        <v>76</v>
      </c>
      <c r="H17" s="157">
        <v>74</v>
      </c>
      <c r="I17" s="157"/>
      <c r="J17" s="157">
        <v>71</v>
      </c>
      <c r="K17" s="157">
        <f t="shared" si="0"/>
        <v>70.25</v>
      </c>
      <c r="L17" s="157">
        <v>71</v>
      </c>
      <c r="M17" s="157">
        <f t="shared" si="1"/>
        <v>70.25</v>
      </c>
      <c r="N17" s="46">
        <f t="shared" si="2"/>
        <v>70.625</v>
      </c>
      <c r="O17" s="353">
        <f t="shared" si="3"/>
        <v>70.625</v>
      </c>
    </row>
    <row r="18" spans="1:15" x14ac:dyDescent="0.3">
      <c r="A18" s="2">
        <v>11</v>
      </c>
      <c r="B18" s="6">
        <f>IF(SISWA!B18=0,"",SISWA!B18)</f>
        <v>4149</v>
      </c>
      <c r="C18" s="6" t="str">
        <f>IF(SISWA!C18=0,"",SISWA!C18)</f>
        <v>0047917461</v>
      </c>
      <c r="D18" s="6" t="str">
        <f>IF(SISWA!D18=0,"",SISWA!D18)</f>
        <v>80-162-011-6</v>
      </c>
      <c r="E18" s="195" t="str">
        <f>IF(SISWA!E18=0,"",SISWA!E18)</f>
        <v>MAYANGTIKA ANIL HAWA</v>
      </c>
      <c r="F18" s="157">
        <v>75</v>
      </c>
      <c r="G18" s="157">
        <v>82</v>
      </c>
      <c r="H18" s="157">
        <v>76</v>
      </c>
      <c r="I18" s="157">
        <v>76</v>
      </c>
      <c r="J18" s="157">
        <v>70</v>
      </c>
      <c r="K18" s="157">
        <f t="shared" si="0"/>
        <v>75.8</v>
      </c>
      <c r="L18" s="157">
        <v>72</v>
      </c>
      <c r="M18" s="157">
        <f t="shared" si="1"/>
        <v>75.8</v>
      </c>
      <c r="N18" s="46">
        <f t="shared" si="2"/>
        <v>73.900000000000006</v>
      </c>
      <c r="O18" s="353">
        <f t="shared" si="3"/>
        <v>73.900000000000006</v>
      </c>
    </row>
    <row r="19" spans="1:15" x14ac:dyDescent="0.3">
      <c r="A19" s="2">
        <v>12</v>
      </c>
      <c r="B19" s="6">
        <f>IF(SISWA!B19=0,"",SISWA!B19)</f>
        <v>4180</v>
      </c>
      <c r="C19" s="6" t="str">
        <f>IF(SISWA!C19=0,"",SISWA!C19)</f>
        <v>0049252066</v>
      </c>
      <c r="D19" s="6" t="str">
        <f>IF(SISWA!D19=0,"",SISWA!D19)</f>
        <v>80-162-012-5</v>
      </c>
      <c r="E19" s="195" t="str">
        <f>IF(SISWA!E19=0,"",SISWA!E19)</f>
        <v>MIR`ATUL KHOIROH</v>
      </c>
      <c r="F19" s="157">
        <v>78</v>
      </c>
      <c r="G19" s="157">
        <v>86</v>
      </c>
      <c r="H19" s="157">
        <v>81</v>
      </c>
      <c r="I19" s="157">
        <v>80</v>
      </c>
      <c r="J19" s="157">
        <v>83</v>
      </c>
      <c r="K19" s="157">
        <f t="shared" si="0"/>
        <v>81.599999999999994</v>
      </c>
      <c r="L19" s="157">
        <v>84</v>
      </c>
      <c r="M19" s="157">
        <f t="shared" si="1"/>
        <v>81.599999999999994</v>
      </c>
      <c r="N19" s="46">
        <f t="shared" si="2"/>
        <v>82.8</v>
      </c>
      <c r="O19" s="353">
        <f t="shared" si="3"/>
        <v>82.8</v>
      </c>
    </row>
    <row r="20" spans="1:15" x14ac:dyDescent="0.3">
      <c r="A20" s="2">
        <v>13</v>
      </c>
      <c r="B20" s="6">
        <f>IF(SISWA!B20=0,"",SISWA!B20)</f>
        <v>4181</v>
      </c>
      <c r="C20" s="6" t="str">
        <f>IF(SISWA!C20=0,"",SISWA!C20)</f>
        <v>0048021171</v>
      </c>
      <c r="D20" s="6" t="str">
        <f>IF(SISWA!D20=0,"",SISWA!D20)</f>
        <v>80-162-013-4</v>
      </c>
      <c r="E20" s="195" t="str">
        <f>IF(SISWA!E20=0,"",SISWA!E20)</f>
        <v>MOCHAMAD ABIR EKA FIRMANSYA</v>
      </c>
      <c r="F20" s="157">
        <v>70</v>
      </c>
      <c r="G20" s="157">
        <v>83</v>
      </c>
      <c r="H20" s="157">
        <v>82</v>
      </c>
      <c r="I20" s="157">
        <v>81</v>
      </c>
      <c r="J20" s="157">
        <v>78</v>
      </c>
      <c r="K20" s="157">
        <f t="shared" si="0"/>
        <v>78.8</v>
      </c>
      <c r="L20" s="157">
        <v>81</v>
      </c>
      <c r="M20" s="157">
        <f t="shared" si="1"/>
        <v>78.8</v>
      </c>
      <c r="N20" s="46">
        <f t="shared" si="2"/>
        <v>79.900000000000006</v>
      </c>
      <c r="O20" s="353">
        <f t="shared" si="3"/>
        <v>79.900000000000006</v>
      </c>
    </row>
    <row r="21" spans="1:15" x14ac:dyDescent="0.3">
      <c r="A21" s="2">
        <v>14</v>
      </c>
      <c r="B21" s="6">
        <f>IF(SISWA!B21=0,"",SISWA!B21)</f>
        <v>4150</v>
      </c>
      <c r="C21" s="6" t="str">
        <f>IF(SISWA!C21=0,"",SISWA!C21)</f>
        <v>0055851984</v>
      </c>
      <c r="D21" s="6" t="str">
        <f>IF(SISWA!D21=0,"",SISWA!D21)</f>
        <v>80-162-014-3</v>
      </c>
      <c r="E21" s="195" t="str">
        <f>IF(SISWA!E21=0,"",SISWA!E21)</f>
        <v>MOHAMMAD DANANG PRAYOGA</v>
      </c>
      <c r="F21" s="157">
        <v>69</v>
      </c>
      <c r="G21" s="157">
        <v>80</v>
      </c>
      <c r="H21" s="157">
        <v>69</v>
      </c>
      <c r="I21" s="157">
        <v>75</v>
      </c>
      <c r="J21" s="157">
        <v>72</v>
      </c>
      <c r="K21" s="157">
        <f t="shared" si="0"/>
        <v>73</v>
      </c>
      <c r="L21" s="157">
        <v>72</v>
      </c>
      <c r="M21" s="157">
        <f t="shared" si="1"/>
        <v>73</v>
      </c>
      <c r="N21" s="46">
        <f t="shared" si="2"/>
        <v>72.5</v>
      </c>
      <c r="O21" s="353">
        <f t="shared" si="3"/>
        <v>72.5</v>
      </c>
    </row>
    <row r="22" spans="1:15" x14ac:dyDescent="0.3">
      <c r="A22" s="2">
        <v>15</v>
      </c>
      <c r="B22" s="6">
        <f>IF(SISWA!B22=0,"",SISWA!B22)</f>
        <v>4184</v>
      </c>
      <c r="C22" s="6" t="str">
        <f>IF(SISWA!C22=0,"",SISWA!C22)</f>
        <v>0049465874</v>
      </c>
      <c r="D22" s="6" t="str">
        <f>IF(SISWA!D22=0,"",SISWA!D22)</f>
        <v>80-162-015-2</v>
      </c>
      <c r="E22" s="195" t="str">
        <f>IF(SISWA!E22=0,"",SISWA!E22)</f>
        <v>MUCHAMAD ADITIYA PUTRA FEBRYANSYAH</v>
      </c>
      <c r="F22" s="157">
        <v>90</v>
      </c>
      <c r="G22" s="157">
        <v>87</v>
      </c>
      <c r="H22" s="157">
        <v>85</v>
      </c>
      <c r="I22" s="157">
        <v>84</v>
      </c>
      <c r="J22" s="157">
        <v>80</v>
      </c>
      <c r="K22" s="157">
        <f t="shared" si="0"/>
        <v>85.2</v>
      </c>
      <c r="L22" s="157">
        <v>86</v>
      </c>
      <c r="M22" s="157">
        <f t="shared" si="1"/>
        <v>85.2</v>
      </c>
      <c r="N22" s="46">
        <f t="shared" si="2"/>
        <v>85.6</v>
      </c>
      <c r="O22" s="353">
        <f t="shared" si="3"/>
        <v>85.6</v>
      </c>
    </row>
    <row r="23" spans="1:15" x14ac:dyDescent="0.3">
      <c r="A23" s="2">
        <v>16</v>
      </c>
      <c r="B23" s="6">
        <f>IF(SISWA!B23=0,"",SISWA!B23)</f>
        <v>4185</v>
      </c>
      <c r="C23" s="6" t="str">
        <f>IF(SISWA!C23=0,"",SISWA!C23)</f>
        <v>0048515206</v>
      </c>
      <c r="D23" s="6" t="str">
        <f>IF(SISWA!D23=0,"",SISWA!D23)</f>
        <v>80-162-016-9</v>
      </c>
      <c r="E23" s="195" t="str">
        <f>IF(SISWA!E23=0,"",SISWA!E23)</f>
        <v>MUHAMAD DAIFA ROBBIT ATTIJANI</v>
      </c>
      <c r="F23" s="157">
        <v>68</v>
      </c>
      <c r="G23" s="157">
        <v>79</v>
      </c>
      <c r="H23" s="157">
        <v>75</v>
      </c>
      <c r="I23" s="157">
        <v>77</v>
      </c>
      <c r="J23" s="157">
        <v>76</v>
      </c>
      <c r="K23" s="157">
        <f t="shared" si="0"/>
        <v>75</v>
      </c>
      <c r="L23" s="157">
        <v>72</v>
      </c>
      <c r="M23" s="157">
        <f t="shared" si="1"/>
        <v>75</v>
      </c>
      <c r="N23" s="46">
        <f t="shared" si="2"/>
        <v>73.5</v>
      </c>
      <c r="O23" s="353">
        <f t="shared" si="3"/>
        <v>73.5</v>
      </c>
    </row>
    <row r="24" spans="1:15" x14ac:dyDescent="0.3">
      <c r="A24" s="2">
        <v>17</v>
      </c>
      <c r="B24" s="6">
        <f>IF(SISWA!B24=0,"",SISWA!B24)</f>
        <v>4151</v>
      </c>
      <c r="C24" s="6" t="str">
        <f>IF(SISWA!C24=0,"",SISWA!C24)</f>
        <v>0044956543</v>
      </c>
      <c r="D24" s="6" t="str">
        <f>IF(SISWA!D24=0,"",SISWA!D24)</f>
        <v>80-162-017-8</v>
      </c>
      <c r="E24" s="195" t="str">
        <f>IF(SISWA!E24=0,"",SISWA!E24)</f>
        <v>MUHAMMAD IZZUL AKROM</v>
      </c>
      <c r="F24" s="157">
        <v>80</v>
      </c>
      <c r="G24" s="157">
        <v>84</v>
      </c>
      <c r="H24" s="157">
        <v>85</v>
      </c>
      <c r="I24" s="157">
        <v>76</v>
      </c>
      <c r="J24" s="157">
        <v>75</v>
      </c>
      <c r="K24" s="157">
        <f t="shared" si="0"/>
        <v>80</v>
      </c>
      <c r="L24" s="157">
        <v>73</v>
      </c>
      <c r="M24" s="157">
        <f t="shared" si="1"/>
        <v>80</v>
      </c>
      <c r="N24" s="46">
        <f t="shared" si="2"/>
        <v>76.5</v>
      </c>
      <c r="O24" s="353">
        <f t="shared" si="3"/>
        <v>76.5</v>
      </c>
    </row>
    <row r="25" spans="1:15" x14ac:dyDescent="0.3">
      <c r="A25" s="2">
        <v>18</v>
      </c>
      <c r="B25" s="6">
        <f>IF(SISWA!B25=0,"",SISWA!B25)</f>
        <v>4152</v>
      </c>
      <c r="C25" s="6" t="str">
        <f>IF(SISWA!C25=0,"",SISWA!C25)</f>
        <v>0044952609</v>
      </c>
      <c r="D25" s="6" t="str">
        <f>IF(SISWA!D25=0,"",SISWA!D25)</f>
        <v>80-162-018-7</v>
      </c>
      <c r="E25" s="195" t="str">
        <f>IF(SISWA!E25=0,"",SISWA!E25)</f>
        <v>MUHAMMAD NOVAL NURSASI</v>
      </c>
      <c r="F25" s="157">
        <v>67</v>
      </c>
      <c r="G25" s="157">
        <v>85</v>
      </c>
      <c r="H25" s="157">
        <v>74</v>
      </c>
      <c r="I25" s="157">
        <v>73</v>
      </c>
      <c r="J25" s="157">
        <v>72</v>
      </c>
      <c r="K25" s="157">
        <f t="shared" si="0"/>
        <v>74.2</v>
      </c>
      <c r="L25" s="157">
        <v>72</v>
      </c>
      <c r="M25" s="157">
        <f t="shared" si="1"/>
        <v>74.2</v>
      </c>
      <c r="N25" s="46">
        <f t="shared" si="2"/>
        <v>73.099999999999994</v>
      </c>
      <c r="O25" s="353">
        <f t="shared" si="3"/>
        <v>73.099999999999994</v>
      </c>
    </row>
    <row r="26" spans="1:15" x14ac:dyDescent="0.3">
      <c r="A26" s="2">
        <v>19</v>
      </c>
      <c r="B26" s="6">
        <f>IF(SISWA!B26=0,"",SISWA!B26)</f>
        <v>4153</v>
      </c>
      <c r="C26" s="6" t="str">
        <f>IF(SISWA!C26=0,"",SISWA!C26)</f>
        <v>0049269355</v>
      </c>
      <c r="D26" s="6" t="str">
        <f>IF(SISWA!D26=0,"",SISWA!D26)</f>
        <v>80-162-019-6</v>
      </c>
      <c r="E26" s="195" t="str">
        <f>IF(SISWA!E26=0,"",SISWA!E26)</f>
        <v>MUHAMMAD NUR KHOLIS</v>
      </c>
      <c r="F26" s="157">
        <v>67</v>
      </c>
      <c r="G26" s="157">
        <v>85</v>
      </c>
      <c r="H26" s="157">
        <v>77</v>
      </c>
      <c r="I26" s="157">
        <v>75</v>
      </c>
      <c r="J26" s="157">
        <v>74</v>
      </c>
      <c r="K26" s="157">
        <f t="shared" si="0"/>
        <v>75.599999999999994</v>
      </c>
      <c r="L26" s="157">
        <v>73</v>
      </c>
      <c r="M26" s="157">
        <f t="shared" si="1"/>
        <v>75.599999999999994</v>
      </c>
      <c r="N26" s="46">
        <f t="shared" si="2"/>
        <v>74.3</v>
      </c>
      <c r="O26" s="353">
        <f t="shared" si="3"/>
        <v>74.3</v>
      </c>
    </row>
    <row r="27" spans="1:15" x14ac:dyDescent="0.3">
      <c r="A27" s="2">
        <v>20</v>
      </c>
      <c r="B27" s="6">
        <f>IF(SISWA!B27=0,"",SISWA!B27)</f>
        <v>4154</v>
      </c>
      <c r="C27" s="6" t="str">
        <f>IF(SISWA!C27=0,"",SISWA!C27)</f>
        <v>0053577869</v>
      </c>
      <c r="D27" s="6" t="str">
        <f>IF(SISWA!D27=0,"",SISWA!D27)</f>
        <v>80-162-020-5</v>
      </c>
      <c r="E27" s="195" t="str">
        <f>IF(SISWA!E27=0,"",SISWA!E27)</f>
        <v>NAFISSATUL KHOIROH</v>
      </c>
      <c r="F27" s="157">
        <v>65</v>
      </c>
      <c r="G27" s="157">
        <v>83</v>
      </c>
      <c r="H27" s="157">
        <v>68</v>
      </c>
      <c r="I27" s="157">
        <v>77</v>
      </c>
      <c r="J27" s="157">
        <v>72</v>
      </c>
      <c r="K27" s="157">
        <f t="shared" si="0"/>
        <v>73</v>
      </c>
      <c r="L27" s="157">
        <v>72</v>
      </c>
      <c r="M27" s="157">
        <f t="shared" si="1"/>
        <v>73</v>
      </c>
      <c r="N27" s="46">
        <f t="shared" si="2"/>
        <v>72.5</v>
      </c>
      <c r="O27" s="353">
        <f t="shared" si="3"/>
        <v>72.5</v>
      </c>
    </row>
    <row r="28" spans="1:15" x14ac:dyDescent="0.3">
      <c r="A28" s="2">
        <v>21</v>
      </c>
      <c r="B28" s="6">
        <f>IF(SISWA!B28=0,"",SISWA!B28)</f>
        <v>4039</v>
      </c>
      <c r="C28" s="6" t="str">
        <f>IF(SISWA!C28=0,"",SISWA!C28)</f>
        <v>0025417838</v>
      </c>
      <c r="D28" s="6" t="str">
        <f>IF(SISWA!D28=0,"",SISWA!D28)</f>
        <v>80-162-021-4</v>
      </c>
      <c r="E28" s="195" t="str">
        <f>IF(SISWA!E28=0,"",SISWA!E28)</f>
        <v>NAJWA MUFARRICHA</v>
      </c>
      <c r="F28" s="157">
        <v>70</v>
      </c>
      <c r="G28" s="157">
        <v>84</v>
      </c>
      <c r="H28" s="157">
        <v>75</v>
      </c>
      <c r="I28" s="157">
        <v>78</v>
      </c>
      <c r="J28" s="157">
        <v>77</v>
      </c>
      <c r="K28" s="157">
        <f t="shared" si="0"/>
        <v>76.8</v>
      </c>
      <c r="L28" s="157">
        <v>81</v>
      </c>
      <c r="M28" s="157">
        <f t="shared" si="1"/>
        <v>76.8</v>
      </c>
      <c r="N28" s="46">
        <f t="shared" si="2"/>
        <v>78.900000000000006</v>
      </c>
      <c r="O28" s="353">
        <f t="shared" si="3"/>
        <v>78.900000000000006</v>
      </c>
    </row>
    <row r="29" spans="1:15" x14ac:dyDescent="0.3">
      <c r="A29" s="2">
        <v>22</v>
      </c>
      <c r="B29" s="6">
        <f>IF(SISWA!B29=0,"",SISWA!B29)</f>
        <v>4133</v>
      </c>
      <c r="C29" s="6" t="str">
        <f>IF(SISWA!C29=0,"",SISWA!C29)</f>
        <v>0042084522</v>
      </c>
      <c r="D29" s="6" t="str">
        <f>IF(SISWA!D29=0,"",SISWA!D29)</f>
        <v>80-162-022-3</v>
      </c>
      <c r="E29" s="195" t="str">
        <f>IF(SISWA!E29=0,"",SISWA!E29)</f>
        <v>NAUFAL DAFFA ANWAR</v>
      </c>
      <c r="F29" s="157">
        <v>77</v>
      </c>
      <c r="G29" s="157">
        <v>83</v>
      </c>
      <c r="H29" s="157">
        <v>78</v>
      </c>
      <c r="I29" s="157">
        <v>78</v>
      </c>
      <c r="J29" s="157">
        <v>73</v>
      </c>
      <c r="K29" s="157">
        <f t="shared" si="0"/>
        <v>77.8</v>
      </c>
      <c r="L29" s="157">
        <v>74</v>
      </c>
      <c r="M29" s="157">
        <f t="shared" si="1"/>
        <v>77.8</v>
      </c>
      <c r="N29" s="46">
        <f t="shared" si="2"/>
        <v>75.900000000000006</v>
      </c>
      <c r="O29" s="353">
        <f t="shared" si="3"/>
        <v>75.900000000000006</v>
      </c>
    </row>
    <row r="30" spans="1:15" x14ac:dyDescent="0.3">
      <c r="A30" s="2">
        <v>23</v>
      </c>
      <c r="B30" s="6">
        <f>IF(SISWA!B30=0,"",SISWA!B30)</f>
        <v>4187</v>
      </c>
      <c r="C30" s="6" t="str">
        <f>IF(SISWA!C30=0,"",SISWA!C30)</f>
        <v>0038037937</v>
      </c>
      <c r="D30" s="6" t="str">
        <f>IF(SISWA!D30=0,"",SISWA!D30)</f>
        <v>80-162-023-2</v>
      </c>
      <c r="E30" s="195" t="str">
        <f>IF(SISWA!E30=0,"",SISWA!E30)</f>
        <v>NIKE CANDRA KURNIA DEWI</v>
      </c>
      <c r="F30" s="157">
        <v>70</v>
      </c>
      <c r="G30" s="157">
        <v>83</v>
      </c>
      <c r="H30" s="157">
        <v>80</v>
      </c>
      <c r="I30" s="157">
        <v>81</v>
      </c>
      <c r="J30" s="157">
        <v>81</v>
      </c>
      <c r="K30" s="157">
        <f t="shared" si="0"/>
        <v>79</v>
      </c>
      <c r="L30" s="157">
        <v>82</v>
      </c>
      <c r="M30" s="157">
        <f t="shared" si="1"/>
        <v>79</v>
      </c>
      <c r="N30" s="46">
        <f t="shared" si="2"/>
        <v>80.5</v>
      </c>
      <c r="O30" s="353">
        <f t="shared" si="3"/>
        <v>80.5</v>
      </c>
    </row>
    <row r="31" spans="1:15" x14ac:dyDescent="0.3">
      <c r="A31" s="2">
        <v>24</v>
      </c>
      <c r="B31" s="6">
        <f>IF(SISWA!B31=0,"",SISWA!B31)</f>
        <v>4186</v>
      </c>
      <c r="C31" s="6" t="str">
        <f>IF(SISWA!C31=0,"",SISWA!C31)</f>
        <v>0046677584</v>
      </c>
      <c r="D31" s="6" t="str">
        <f>IF(SISWA!D31=0,"",SISWA!D31)</f>
        <v>80-162-024-9</v>
      </c>
      <c r="E31" s="195" t="str">
        <f>IF(SISWA!E31=0,"",SISWA!E31)</f>
        <v>NUR AFNI DWI MAULIDIYAH</v>
      </c>
      <c r="F31" s="157">
        <v>80</v>
      </c>
      <c r="G31" s="157">
        <v>89</v>
      </c>
      <c r="H31" s="157">
        <v>78</v>
      </c>
      <c r="I31" s="157">
        <v>83</v>
      </c>
      <c r="J31" s="157">
        <v>72</v>
      </c>
      <c r="K31" s="157">
        <f t="shared" si="0"/>
        <v>80.400000000000006</v>
      </c>
      <c r="L31" s="157">
        <v>82</v>
      </c>
      <c r="M31" s="157">
        <f t="shared" si="1"/>
        <v>80.400000000000006</v>
      </c>
      <c r="N31" s="46">
        <f t="shared" si="2"/>
        <v>81.2</v>
      </c>
      <c r="O31" s="353">
        <f t="shared" si="3"/>
        <v>81.2</v>
      </c>
    </row>
    <row r="32" spans="1:15" x14ac:dyDescent="0.3">
      <c r="A32" s="2">
        <v>25</v>
      </c>
      <c r="B32" s="6">
        <f>IF(SISWA!B32=0,"",SISWA!B32)</f>
        <v>4155</v>
      </c>
      <c r="C32" s="6" t="str">
        <f>IF(SISWA!C32=0,"",SISWA!C32)</f>
        <v>0047653214</v>
      </c>
      <c r="D32" s="6" t="str">
        <f>IF(SISWA!D32=0,"",SISWA!D32)</f>
        <v>80-162-025-8</v>
      </c>
      <c r="E32" s="195" t="str">
        <f>IF(SISWA!E32=0,"",SISWA!E32)</f>
        <v>SAFIRA FIRNANDA ARTAMEVIA</v>
      </c>
      <c r="F32" s="157">
        <v>70</v>
      </c>
      <c r="G32" s="157">
        <v>83</v>
      </c>
      <c r="H32" s="157">
        <v>78</v>
      </c>
      <c r="I32" s="157">
        <v>84</v>
      </c>
      <c r="J32" s="157">
        <v>81</v>
      </c>
      <c r="K32" s="157">
        <f t="shared" si="0"/>
        <v>79.2</v>
      </c>
      <c r="L32" s="157">
        <v>83</v>
      </c>
      <c r="M32" s="157">
        <f t="shared" si="1"/>
        <v>79.2</v>
      </c>
      <c r="N32" s="46">
        <f t="shared" si="2"/>
        <v>81.099999999999994</v>
      </c>
      <c r="O32" s="353">
        <f t="shared" si="3"/>
        <v>81.099999999999994</v>
      </c>
    </row>
    <row r="33" spans="1:15" x14ac:dyDescent="0.3">
      <c r="A33" s="2">
        <v>26</v>
      </c>
      <c r="B33" s="6">
        <f>IF(SISWA!B33=0,"",SISWA!B33)</f>
        <v>4183</v>
      </c>
      <c r="C33" s="6" t="str">
        <f>IF(SISWA!C33=0,"",SISWA!C33)</f>
        <v>0044270200</v>
      </c>
      <c r="D33" s="6" t="str">
        <f>IF(SISWA!D33=0,"",SISWA!D33)</f>
        <v>80-162-026-7</v>
      </c>
      <c r="E33" s="195" t="str">
        <f>IF(SISWA!E33=0,"",SISWA!E33)</f>
        <v>SITI WIFAQOTUL IMAMATUR ROHMAH</v>
      </c>
      <c r="F33" s="157">
        <v>70</v>
      </c>
      <c r="G33" s="157">
        <v>87</v>
      </c>
      <c r="H33" s="157">
        <v>80</v>
      </c>
      <c r="I33" s="157">
        <v>82</v>
      </c>
      <c r="J33" s="157">
        <v>82</v>
      </c>
      <c r="K33" s="157">
        <f t="shared" si="0"/>
        <v>80.2</v>
      </c>
      <c r="L33" s="157">
        <v>83</v>
      </c>
      <c r="M33" s="157">
        <f t="shared" si="1"/>
        <v>80.2</v>
      </c>
      <c r="N33" s="46">
        <f t="shared" si="2"/>
        <v>81.599999999999994</v>
      </c>
      <c r="O33" s="353">
        <f t="shared" si="3"/>
        <v>81.599999999999994</v>
      </c>
    </row>
    <row r="34" spans="1:15" x14ac:dyDescent="0.3">
      <c r="A34" s="2">
        <v>27</v>
      </c>
      <c r="B34" s="6">
        <f>IF(SISWA!B34=0,"",SISWA!B34)</f>
        <v>4191</v>
      </c>
      <c r="C34" s="6" t="str">
        <f>IF(SISWA!C34=0,"",SISWA!C34)</f>
        <v>0054015246</v>
      </c>
      <c r="D34" s="6" t="str">
        <f>IF(SISWA!D34=0,"",SISWA!D34)</f>
        <v>80-162-027-6</v>
      </c>
      <c r="E34" s="195" t="str">
        <f>IF(SISWA!E34=0,"",SISWA!E34)</f>
        <v>ACHMAD MAULANA ADITYA FAHREZA</v>
      </c>
      <c r="F34" s="157">
        <v>75</v>
      </c>
      <c r="G34" s="157">
        <v>79</v>
      </c>
      <c r="H34" s="157">
        <v>69</v>
      </c>
      <c r="I34" s="157">
        <v>75</v>
      </c>
      <c r="J34" s="157">
        <v>71</v>
      </c>
      <c r="K34" s="157">
        <f t="shared" si="0"/>
        <v>73.8</v>
      </c>
      <c r="L34" s="157"/>
      <c r="M34" s="157">
        <f t="shared" si="1"/>
        <v>73.8</v>
      </c>
      <c r="N34" s="46">
        <f t="shared" si="2"/>
        <v>73.8</v>
      </c>
      <c r="O34" s="353">
        <f t="shared" si="3"/>
        <v>73.8</v>
      </c>
    </row>
    <row r="35" spans="1:15" x14ac:dyDescent="0.3">
      <c r="A35" s="2">
        <v>28</v>
      </c>
      <c r="B35" s="6">
        <f>IF(SISWA!B35=0,"",SISWA!B35)</f>
        <v>4159</v>
      </c>
      <c r="C35" s="6" t="str">
        <f>IF(SISWA!C35=0,"",SISWA!C35)</f>
        <v>0044650772</v>
      </c>
      <c r="D35" s="6" t="str">
        <f>IF(SISWA!D35=0,"",SISWA!D35)</f>
        <v>80-162-028-5</v>
      </c>
      <c r="E35" s="195" t="str">
        <f>IF(SISWA!E35=0,"",SISWA!E35)</f>
        <v>AHMAT ZAINURI</v>
      </c>
      <c r="F35" s="157">
        <v>62</v>
      </c>
      <c r="G35" s="157">
        <v>80</v>
      </c>
      <c r="H35" s="157">
        <v>74</v>
      </c>
      <c r="I35" s="157">
        <v>74</v>
      </c>
      <c r="J35" s="157">
        <v>68</v>
      </c>
      <c r="K35" s="157">
        <f t="shared" si="0"/>
        <v>71.599999999999994</v>
      </c>
      <c r="L35" s="157"/>
      <c r="M35" s="157">
        <f t="shared" si="1"/>
        <v>71.599999999999994</v>
      </c>
      <c r="N35" s="46">
        <f t="shared" si="2"/>
        <v>71.599999999999994</v>
      </c>
      <c r="O35" s="353">
        <f t="shared" si="3"/>
        <v>71.599999999999994</v>
      </c>
    </row>
    <row r="36" spans="1:15" x14ac:dyDescent="0.3">
      <c r="A36" s="2">
        <v>29</v>
      </c>
      <c r="B36" s="6">
        <f>IF(SISWA!B36=0,"",SISWA!B36)</f>
        <v>4188</v>
      </c>
      <c r="C36" s="6" t="str">
        <f>IF(SISWA!C36=0,"",SISWA!C36)</f>
        <v>0048691920</v>
      </c>
      <c r="D36" s="6" t="str">
        <f>IF(SISWA!D36=0,"",SISWA!D36)</f>
        <v>80-162-029-4</v>
      </c>
      <c r="E36" s="195" t="str">
        <f>IF(SISWA!E36=0,"",SISWA!E36)</f>
        <v>AULIA SAFIRA</v>
      </c>
      <c r="F36" s="157">
        <v>77</v>
      </c>
      <c r="G36" s="157">
        <v>81</v>
      </c>
      <c r="H36" s="157">
        <v>79</v>
      </c>
      <c r="I36" s="157">
        <v>80</v>
      </c>
      <c r="J36" s="157">
        <v>83</v>
      </c>
      <c r="K36" s="157">
        <f t="shared" si="0"/>
        <v>80</v>
      </c>
      <c r="L36" s="157"/>
      <c r="M36" s="157">
        <f t="shared" si="1"/>
        <v>80</v>
      </c>
      <c r="N36" s="46">
        <f t="shared" si="2"/>
        <v>80</v>
      </c>
      <c r="O36" s="353">
        <f t="shared" si="3"/>
        <v>80</v>
      </c>
    </row>
    <row r="37" spans="1:15" x14ac:dyDescent="0.3">
      <c r="A37" s="2">
        <v>30</v>
      </c>
      <c r="B37" s="6">
        <f>IF(SISWA!B37=0,"",SISWA!B37)</f>
        <v>4156</v>
      </c>
      <c r="C37" s="6" t="str">
        <f>IF(SISWA!C37=0,"",SISWA!C37)</f>
        <v>0047318391</v>
      </c>
      <c r="D37" s="6" t="str">
        <f>IF(SISWA!D37=0,"",SISWA!D37)</f>
        <v>80-162-030-3</v>
      </c>
      <c r="E37" s="195" t="str">
        <f>IF(SISWA!E37=0,"",SISWA!E37)</f>
        <v>DIVA SALWA SALSABILA</v>
      </c>
      <c r="F37" s="157">
        <v>90</v>
      </c>
      <c r="G37" s="157">
        <v>93</v>
      </c>
      <c r="H37" s="157">
        <v>83</v>
      </c>
      <c r="I37" s="157">
        <v>80</v>
      </c>
      <c r="J37" s="157">
        <v>83</v>
      </c>
      <c r="K37" s="157">
        <f t="shared" si="0"/>
        <v>85.8</v>
      </c>
      <c r="L37" s="157"/>
      <c r="M37" s="157">
        <f t="shared" si="1"/>
        <v>85.8</v>
      </c>
      <c r="N37" s="46">
        <f t="shared" si="2"/>
        <v>85.8</v>
      </c>
      <c r="O37" s="353">
        <f t="shared" si="3"/>
        <v>85.8</v>
      </c>
    </row>
    <row r="38" spans="1:15" x14ac:dyDescent="0.3">
      <c r="A38" s="2">
        <v>31</v>
      </c>
      <c r="B38" s="6">
        <f>IF(SISWA!B38=0,"",SISWA!B38)</f>
        <v>4190</v>
      </c>
      <c r="C38" s="6" t="str">
        <f>IF(SISWA!C38=0,"",SISWA!C38)</f>
        <v>0046181004</v>
      </c>
      <c r="D38" s="6" t="str">
        <f>IF(SISWA!D38=0,"",SISWA!D38)</f>
        <v>80-162-031-2</v>
      </c>
      <c r="E38" s="195" t="str">
        <f>IF(SISWA!E38=0,"",SISWA!E38)</f>
        <v>FILSAFAH KARINA NUR ALIFIA</v>
      </c>
      <c r="F38" s="157">
        <v>77</v>
      </c>
      <c r="G38" s="157">
        <v>82</v>
      </c>
      <c r="H38" s="157">
        <v>70</v>
      </c>
      <c r="I38" s="157">
        <v>76</v>
      </c>
      <c r="J38" s="157">
        <v>77</v>
      </c>
      <c r="K38" s="157">
        <f t="shared" si="0"/>
        <v>76.400000000000006</v>
      </c>
      <c r="L38" s="157"/>
      <c r="M38" s="157">
        <f t="shared" si="1"/>
        <v>76.400000000000006</v>
      </c>
      <c r="N38" s="46">
        <f t="shared" si="2"/>
        <v>76.400000000000006</v>
      </c>
      <c r="O38" s="353">
        <f t="shared" si="3"/>
        <v>76.400000000000006</v>
      </c>
    </row>
    <row r="39" spans="1:15" x14ac:dyDescent="0.3">
      <c r="A39" s="2">
        <v>32</v>
      </c>
      <c r="B39" s="6">
        <f>IF(SISWA!B39=0,"",SISWA!B39)</f>
        <v>4158</v>
      </c>
      <c r="C39" s="6" t="str">
        <f>IF(SISWA!C39=0,"",SISWA!C39)</f>
        <v>0044624062</v>
      </c>
      <c r="D39" s="6" t="str">
        <f>IF(SISWA!D39=0,"",SISWA!D39)</f>
        <v>80-162-032-9</v>
      </c>
      <c r="E39" s="195" t="str">
        <f>IF(SISWA!E39=0,"",SISWA!E39)</f>
        <v>HAMALNA DEWI NURHASANAH</v>
      </c>
      <c r="F39" s="157">
        <v>70</v>
      </c>
      <c r="G39" s="157">
        <v>82</v>
      </c>
      <c r="H39" s="157">
        <v>75</v>
      </c>
      <c r="I39" s="157">
        <v>74</v>
      </c>
      <c r="J39" s="157">
        <v>75</v>
      </c>
      <c r="K39" s="157">
        <f t="shared" si="0"/>
        <v>75.2</v>
      </c>
      <c r="L39" s="157"/>
      <c r="M39" s="157">
        <f t="shared" si="1"/>
        <v>75.2</v>
      </c>
      <c r="N39" s="46">
        <f t="shared" si="2"/>
        <v>75.2</v>
      </c>
      <c r="O39" s="353">
        <f t="shared" si="3"/>
        <v>75.2</v>
      </c>
    </row>
    <row r="40" spans="1:15" x14ac:dyDescent="0.3">
      <c r="A40" s="2">
        <v>33</v>
      </c>
      <c r="B40" s="6">
        <f>IF(SISWA!B40=0,"",SISWA!B40)</f>
        <v>4192</v>
      </c>
      <c r="C40" s="6" t="str">
        <f>IF(SISWA!C40=0,"",SISWA!C40)</f>
        <v>0046479735</v>
      </c>
      <c r="D40" s="6" t="str">
        <f>IF(SISWA!D40=0,"",SISWA!D40)</f>
        <v>80-162-033-8</v>
      </c>
      <c r="E40" s="195" t="str">
        <f>IF(SISWA!E40=0,"",SISWA!E40)</f>
        <v>INDAH ILMAWATUL FADIYAH</v>
      </c>
      <c r="F40" s="157">
        <v>75</v>
      </c>
      <c r="G40" s="157">
        <v>83</v>
      </c>
      <c r="H40" s="157">
        <v>73</v>
      </c>
      <c r="I40" s="157">
        <v>73</v>
      </c>
      <c r="J40" s="157">
        <v>74</v>
      </c>
      <c r="K40" s="157">
        <f t="shared" si="0"/>
        <v>75.599999999999994</v>
      </c>
      <c r="L40" s="157"/>
      <c r="M40" s="157">
        <f t="shared" si="1"/>
        <v>75.599999999999994</v>
      </c>
      <c r="N40" s="46">
        <f t="shared" si="2"/>
        <v>75.599999999999994</v>
      </c>
      <c r="O40" s="353">
        <f t="shared" si="3"/>
        <v>75.599999999999994</v>
      </c>
    </row>
    <row r="41" spans="1:15" x14ac:dyDescent="0.3">
      <c r="A41" s="2">
        <v>34</v>
      </c>
      <c r="B41" s="6">
        <f>IF(SISWA!B41=0,"",SISWA!B41)</f>
        <v>4132</v>
      </c>
      <c r="C41" s="6" t="str">
        <f>IF(SISWA!C41=0,"",SISWA!C41)</f>
        <v>0055794100</v>
      </c>
      <c r="D41" s="6" t="str">
        <f>IF(SISWA!D41=0,"",SISWA!D41)</f>
        <v>80-162-034-7</v>
      </c>
      <c r="E41" s="195" t="str">
        <f>IF(SISWA!E41=0,"",SISWA!E41)</f>
        <v>IZZA AFKARINA</v>
      </c>
      <c r="F41" s="157">
        <v>74</v>
      </c>
      <c r="G41" s="157">
        <v>86</v>
      </c>
      <c r="H41" s="157">
        <v>70</v>
      </c>
      <c r="I41" s="157">
        <v>78</v>
      </c>
      <c r="J41" s="157">
        <v>76</v>
      </c>
      <c r="K41" s="157">
        <f t="shared" si="0"/>
        <v>76.8</v>
      </c>
      <c r="L41" s="157"/>
      <c r="M41" s="157">
        <f t="shared" si="1"/>
        <v>76.8</v>
      </c>
      <c r="N41" s="46">
        <f t="shared" si="2"/>
        <v>76.8</v>
      </c>
      <c r="O41" s="353">
        <f t="shared" si="3"/>
        <v>76.8</v>
      </c>
    </row>
    <row r="42" spans="1:15" x14ac:dyDescent="0.3">
      <c r="A42" s="2">
        <v>35</v>
      </c>
      <c r="B42" s="6">
        <f>IF(SISWA!B42=0,"",SISWA!B42)</f>
        <v>4157</v>
      </c>
      <c r="C42" s="6" t="str">
        <f>IF(SISWA!C42=0,"",SISWA!C42)</f>
        <v>0031187077</v>
      </c>
      <c r="D42" s="6" t="str">
        <f>IF(SISWA!D42=0,"",SISWA!D42)</f>
        <v>80-162-035-6</v>
      </c>
      <c r="E42" s="195" t="str">
        <f>IF(SISWA!E42=0,"",SISWA!E42)</f>
        <v>JESIKA NUR SANJANA</v>
      </c>
      <c r="F42" s="157">
        <v>75</v>
      </c>
      <c r="G42" s="157">
        <v>85</v>
      </c>
      <c r="H42" s="157">
        <v>82</v>
      </c>
      <c r="I42" s="157">
        <v>82</v>
      </c>
      <c r="J42" s="157">
        <v>82</v>
      </c>
      <c r="K42" s="157">
        <f t="shared" si="0"/>
        <v>81.2</v>
      </c>
      <c r="L42" s="157"/>
      <c r="M42" s="157">
        <f t="shared" si="1"/>
        <v>81.2</v>
      </c>
      <c r="N42" s="46">
        <f t="shared" si="2"/>
        <v>81.2</v>
      </c>
      <c r="O42" s="353">
        <f t="shared" si="3"/>
        <v>81.2</v>
      </c>
    </row>
    <row r="43" spans="1:15" x14ac:dyDescent="0.3">
      <c r="A43" s="2">
        <v>36</v>
      </c>
      <c r="B43" s="6">
        <f>IF(SISWA!B43=0,"",SISWA!B43)</f>
        <v>4160</v>
      </c>
      <c r="C43" s="6" t="str">
        <f>IF(SISWA!C43=0,"",SISWA!C43)</f>
        <v>0043300454</v>
      </c>
      <c r="D43" s="6" t="str">
        <f>IF(SISWA!D43=0,"",SISWA!D43)</f>
        <v>80-162-036-5</v>
      </c>
      <c r="E43" s="195" t="str">
        <f>IF(SISWA!E43=0,"",SISWA!E43)</f>
        <v>KHAFIT I'ZAZ ABIYYU</v>
      </c>
      <c r="F43" s="157">
        <v>70</v>
      </c>
      <c r="G43" s="157">
        <v>80</v>
      </c>
      <c r="H43" s="157">
        <v>77</v>
      </c>
      <c r="I43" s="157">
        <v>78</v>
      </c>
      <c r="J43" s="157">
        <v>71</v>
      </c>
      <c r="K43" s="157">
        <f t="shared" si="0"/>
        <v>75.2</v>
      </c>
      <c r="L43" s="157"/>
      <c r="M43" s="157">
        <f t="shared" si="1"/>
        <v>75.2</v>
      </c>
      <c r="N43" s="46">
        <f t="shared" si="2"/>
        <v>75.2</v>
      </c>
      <c r="O43" s="353">
        <f t="shared" si="3"/>
        <v>75.2</v>
      </c>
    </row>
    <row r="44" spans="1:15" x14ac:dyDescent="0.3">
      <c r="A44" s="2">
        <v>37</v>
      </c>
      <c r="B44" s="6">
        <f>IF(SISWA!B44=0,"",SISWA!B44)</f>
        <v>4161</v>
      </c>
      <c r="C44" s="6" t="str">
        <f>IF(SISWA!C44=0,"",SISWA!C44)</f>
        <v>0047793756</v>
      </c>
      <c r="D44" s="6" t="str">
        <f>IF(SISWA!D44=0,"",SISWA!D44)</f>
        <v>80-162-037-4</v>
      </c>
      <c r="E44" s="195" t="str">
        <f>IF(SISWA!E44=0,"",SISWA!E44)</f>
        <v>KRISNA DWI WICAKSONO</v>
      </c>
      <c r="F44" s="157">
        <v>62</v>
      </c>
      <c r="G44" s="157">
        <v>70</v>
      </c>
      <c r="H44" s="157">
        <v>69</v>
      </c>
      <c r="I44" s="157">
        <v>70</v>
      </c>
      <c r="J44" s="157">
        <v>59</v>
      </c>
      <c r="K44" s="157">
        <f t="shared" si="0"/>
        <v>66</v>
      </c>
      <c r="L44" s="157"/>
      <c r="M44" s="157">
        <f t="shared" si="1"/>
        <v>66</v>
      </c>
      <c r="N44" s="46">
        <f t="shared" si="2"/>
        <v>66</v>
      </c>
      <c r="O44" s="353">
        <f t="shared" si="3"/>
        <v>66</v>
      </c>
    </row>
    <row r="45" spans="1:15" x14ac:dyDescent="0.3">
      <c r="A45" s="2">
        <v>38</v>
      </c>
      <c r="B45" s="6">
        <f>IF(SISWA!B45=0,"",SISWA!B45)</f>
        <v>4162</v>
      </c>
      <c r="C45" s="6" t="str">
        <f>IF(SISWA!C45=0,"",SISWA!C45)</f>
        <v>0055341921</v>
      </c>
      <c r="D45" s="6" t="str">
        <f>IF(SISWA!D45=0,"",SISWA!D45)</f>
        <v>80-162-038-3</v>
      </c>
      <c r="E45" s="195" t="str">
        <f>IF(SISWA!E45=0,"",SISWA!E45)</f>
        <v>LAILA AFIFAHTUR ROHMAH</v>
      </c>
      <c r="F45" s="157">
        <v>80</v>
      </c>
      <c r="G45" s="157">
        <v>83</v>
      </c>
      <c r="H45" s="157">
        <v>79</v>
      </c>
      <c r="I45" s="157">
        <v>77</v>
      </c>
      <c r="J45" s="157">
        <v>76</v>
      </c>
      <c r="K45" s="157">
        <f t="shared" si="0"/>
        <v>79</v>
      </c>
      <c r="L45" s="157"/>
      <c r="M45" s="157">
        <f t="shared" si="1"/>
        <v>79</v>
      </c>
      <c r="N45" s="46">
        <f t="shared" si="2"/>
        <v>79</v>
      </c>
      <c r="O45" s="353">
        <f t="shared" si="3"/>
        <v>79</v>
      </c>
    </row>
    <row r="46" spans="1:15" x14ac:dyDescent="0.3">
      <c r="A46" s="2">
        <v>39</v>
      </c>
      <c r="B46" s="6">
        <f>IF(SISWA!B46=0,"",SISWA!B46)</f>
        <v>4163</v>
      </c>
      <c r="C46" s="6" t="str">
        <f>IF(SISWA!C46=0,"",SISWA!C46)</f>
        <v>0049724648</v>
      </c>
      <c r="D46" s="6" t="str">
        <f>IF(SISWA!D46=0,"",SISWA!D46)</f>
        <v>80-162-039-2</v>
      </c>
      <c r="E46" s="195" t="str">
        <f>IF(SISWA!E46=0,"",SISWA!E46)</f>
        <v>LIA DAHLIA</v>
      </c>
      <c r="F46" s="157">
        <v>68</v>
      </c>
      <c r="G46" s="157">
        <v>78</v>
      </c>
      <c r="H46" s="157">
        <v>75</v>
      </c>
      <c r="I46" s="157">
        <v>75</v>
      </c>
      <c r="J46" s="157">
        <v>73</v>
      </c>
      <c r="K46" s="157">
        <f t="shared" si="0"/>
        <v>73.8</v>
      </c>
      <c r="L46" s="157"/>
      <c r="M46" s="157">
        <f t="shared" si="1"/>
        <v>73.8</v>
      </c>
      <c r="N46" s="46">
        <f t="shared" si="2"/>
        <v>73.8</v>
      </c>
      <c r="O46" s="353">
        <f t="shared" si="3"/>
        <v>73.8</v>
      </c>
    </row>
    <row r="47" spans="1:15" x14ac:dyDescent="0.3">
      <c r="A47" s="2">
        <v>40</v>
      </c>
      <c r="B47" s="6">
        <f>IF(SISWA!B47=0,"",SISWA!B47)</f>
        <v>4164</v>
      </c>
      <c r="C47" s="6" t="str">
        <f>IF(SISWA!C47=0,"",SISWA!C47)</f>
        <v>0042308111</v>
      </c>
      <c r="D47" s="6" t="str">
        <f>IF(SISWA!D47=0,"",SISWA!D47)</f>
        <v>80-162-040-9</v>
      </c>
      <c r="E47" s="195" t="str">
        <f>IF(SISWA!E47=0,"",SISWA!E47)</f>
        <v>MIFTAKHUS SURUR</v>
      </c>
      <c r="F47" s="157">
        <v>78</v>
      </c>
      <c r="G47" s="157">
        <v>78</v>
      </c>
      <c r="H47" s="157">
        <v>78</v>
      </c>
      <c r="I47" s="157">
        <v>78</v>
      </c>
      <c r="J47" s="157">
        <v>77</v>
      </c>
      <c r="K47" s="157">
        <f t="shared" si="0"/>
        <v>77.8</v>
      </c>
      <c r="L47" s="157"/>
      <c r="M47" s="157">
        <f t="shared" si="1"/>
        <v>77.8</v>
      </c>
      <c r="N47" s="46">
        <f t="shared" si="2"/>
        <v>77.8</v>
      </c>
      <c r="O47" s="353">
        <f t="shared" si="3"/>
        <v>77.8</v>
      </c>
    </row>
    <row r="48" spans="1:15" x14ac:dyDescent="0.3">
      <c r="A48" s="2">
        <v>41</v>
      </c>
      <c r="B48" s="6">
        <f>IF(SISWA!B48=0,"",SISWA!B48)</f>
        <v>4194</v>
      </c>
      <c r="C48" s="6" t="str">
        <f>IF(SISWA!C48=0,"",SISWA!C48)</f>
        <v>0048571340</v>
      </c>
      <c r="D48" s="6" t="str">
        <f>IF(SISWA!D48=0,"",SISWA!D48)</f>
        <v>80-162-041-8</v>
      </c>
      <c r="E48" s="195" t="str">
        <f>IF(SISWA!E48=0,"",SISWA!E48)</f>
        <v>MOCHAMAD ALIFAMADIO DWI ANANTA</v>
      </c>
      <c r="F48" s="157">
        <v>66</v>
      </c>
      <c r="G48" s="157">
        <v>79</v>
      </c>
      <c r="H48" s="157">
        <v>74</v>
      </c>
      <c r="I48" s="157">
        <v>73</v>
      </c>
      <c r="J48" s="157">
        <v>71</v>
      </c>
      <c r="K48" s="157">
        <f t="shared" si="0"/>
        <v>72.599999999999994</v>
      </c>
      <c r="L48" s="157"/>
      <c r="M48" s="157">
        <f t="shared" si="1"/>
        <v>72.599999999999994</v>
      </c>
      <c r="N48" s="46">
        <f t="shared" si="2"/>
        <v>72.599999999999994</v>
      </c>
      <c r="O48" s="353">
        <f t="shared" si="3"/>
        <v>72.599999999999994</v>
      </c>
    </row>
    <row r="49" spans="1:15" x14ac:dyDescent="0.3">
      <c r="A49" s="2">
        <v>42</v>
      </c>
      <c r="B49" s="6">
        <f>IF(SISWA!B49=0,"",SISWA!B49)</f>
        <v>4195</v>
      </c>
      <c r="C49" s="6" t="str">
        <f>IF(SISWA!C49=0,"",SISWA!C49)</f>
        <v>0049668688</v>
      </c>
      <c r="D49" s="6" t="str">
        <f>IF(SISWA!D49=0,"",SISWA!D49)</f>
        <v>80-162-042-7</v>
      </c>
      <c r="E49" s="195" t="str">
        <f>IF(SISWA!E49=0,"",SISWA!E49)</f>
        <v>MOHAMAD RIZKY ARDIANTO</v>
      </c>
      <c r="F49" s="157">
        <v>67</v>
      </c>
      <c r="G49" s="157">
        <v>77</v>
      </c>
      <c r="H49" s="157">
        <v>75</v>
      </c>
      <c r="I49" s="157">
        <v>77</v>
      </c>
      <c r="J49" s="157">
        <v>68</v>
      </c>
      <c r="K49" s="157">
        <f t="shared" si="0"/>
        <v>72.8</v>
      </c>
      <c r="L49" s="157"/>
      <c r="M49" s="157">
        <f t="shared" si="1"/>
        <v>72.8</v>
      </c>
      <c r="N49" s="46">
        <f t="shared" si="2"/>
        <v>72.8</v>
      </c>
      <c r="O49" s="353">
        <f t="shared" si="3"/>
        <v>72.8</v>
      </c>
    </row>
    <row r="50" spans="1:15" x14ac:dyDescent="0.3">
      <c r="A50" s="2">
        <v>43</v>
      </c>
      <c r="B50" s="6">
        <f>IF(SISWA!B50=0,"",SISWA!B50)</f>
        <v>4196</v>
      </c>
      <c r="C50" s="6" t="str">
        <f>IF(SISWA!C50=0,"",SISWA!C50)</f>
        <v>0053373334</v>
      </c>
      <c r="D50" s="6" t="str">
        <f>IF(SISWA!D50=0,"",SISWA!D50)</f>
        <v>80-162-043-6</v>
      </c>
      <c r="E50" s="195" t="str">
        <f>IF(SISWA!E50=0,"",SISWA!E50)</f>
        <v>MUHAMAD YOGA HALIM AKBAR</v>
      </c>
      <c r="F50" s="157"/>
      <c r="G50" s="157"/>
      <c r="H50" s="157">
        <v>75</v>
      </c>
      <c r="I50" s="157">
        <v>73</v>
      </c>
      <c r="J50" s="157">
        <v>69</v>
      </c>
      <c r="K50" s="157">
        <f t="shared" si="0"/>
        <v>72.333333333333329</v>
      </c>
      <c r="L50" s="157"/>
      <c r="M50" s="157">
        <f t="shared" si="1"/>
        <v>72.333333333333329</v>
      </c>
      <c r="N50" s="46">
        <f t="shared" si="2"/>
        <v>72.333333333333329</v>
      </c>
      <c r="O50" s="353">
        <f t="shared" si="3"/>
        <v>72.333333333333329</v>
      </c>
    </row>
    <row r="51" spans="1:15" x14ac:dyDescent="0.3">
      <c r="A51" s="2">
        <v>44</v>
      </c>
      <c r="B51" s="6">
        <f>IF(SISWA!B51=0,"",SISWA!B51)</f>
        <v>4165</v>
      </c>
      <c r="C51" s="6" t="str">
        <f>IF(SISWA!C51=0,"",SISWA!C51)</f>
        <v>0045389451</v>
      </c>
      <c r="D51" s="6" t="str">
        <f>IF(SISWA!D51=0,"",SISWA!D51)</f>
        <v>80-162-044-5</v>
      </c>
      <c r="E51" s="195" t="str">
        <f>IF(SISWA!E51=0,"",SISWA!E51)</f>
        <v>MUHAMMAD AKBAR MAULANA ISKHAQ</v>
      </c>
      <c r="F51" s="157">
        <v>65</v>
      </c>
      <c r="G51" s="157">
        <v>77</v>
      </c>
      <c r="H51" s="157">
        <v>74</v>
      </c>
      <c r="I51" s="157"/>
      <c r="J51" s="157">
        <v>70</v>
      </c>
      <c r="K51" s="157">
        <f t="shared" si="0"/>
        <v>71.5</v>
      </c>
      <c r="L51" s="157"/>
      <c r="M51" s="157">
        <f t="shared" si="1"/>
        <v>71.5</v>
      </c>
      <c r="N51" s="46">
        <f t="shared" si="2"/>
        <v>71.5</v>
      </c>
      <c r="O51" s="353">
        <f t="shared" si="3"/>
        <v>71.5</v>
      </c>
    </row>
    <row r="52" spans="1:15" x14ac:dyDescent="0.3">
      <c r="A52" s="2">
        <v>45</v>
      </c>
      <c r="B52" s="6">
        <f>IF(SISWA!B52=0,"",SISWA!B52)</f>
        <v>4166</v>
      </c>
      <c r="C52" s="6" t="str">
        <f>IF(SISWA!C52=0,"",SISWA!C52)</f>
        <v>0056992985</v>
      </c>
      <c r="D52" s="6" t="str">
        <f>IF(SISWA!D52=0,"",SISWA!D52)</f>
        <v>80-162-045-4</v>
      </c>
      <c r="E52" s="195" t="str">
        <f>IF(SISWA!E52=0,"",SISWA!E52)</f>
        <v>MUHAMMAD ARIS MAHENDRA</v>
      </c>
      <c r="F52" s="157">
        <v>67</v>
      </c>
      <c r="G52" s="157">
        <v>75</v>
      </c>
      <c r="H52" s="157">
        <v>75</v>
      </c>
      <c r="I52" s="157">
        <v>74</v>
      </c>
      <c r="J52" s="157">
        <v>67</v>
      </c>
      <c r="K52" s="157">
        <f t="shared" si="0"/>
        <v>71.599999999999994</v>
      </c>
      <c r="L52" s="157"/>
      <c r="M52" s="157">
        <f t="shared" si="1"/>
        <v>71.599999999999994</v>
      </c>
      <c r="N52" s="46">
        <f t="shared" si="2"/>
        <v>71.599999999999994</v>
      </c>
      <c r="O52" s="353">
        <f t="shared" si="3"/>
        <v>71.599999999999994</v>
      </c>
    </row>
    <row r="53" spans="1:15" x14ac:dyDescent="0.3">
      <c r="A53" s="2">
        <v>46</v>
      </c>
      <c r="B53" s="6">
        <f>IF(SISWA!B53=0,"",SISWA!B53)</f>
        <v>4167</v>
      </c>
      <c r="C53" s="6" t="str">
        <f>IF(SISWA!C53=0,"",SISWA!C53)</f>
        <v>0043548840</v>
      </c>
      <c r="D53" s="6" t="str">
        <f>IF(SISWA!D53=0,"",SISWA!D53)</f>
        <v>80-162-046-3</v>
      </c>
      <c r="E53" s="195" t="str">
        <f>IF(SISWA!E53=0,"",SISWA!E53)</f>
        <v>MUHAMMAD REZA NURDIANSYAH</v>
      </c>
      <c r="F53" s="157">
        <v>62</v>
      </c>
      <c r="G53" s="157">
        <v>77</v>
      </c>
      <c r="H53" s="157">
        <v>74</v>
      </c>
      <c r="I53" s="157">
        <v>74</v>
      </c>
      <c r="J53" s="157">
        <v>71</v>
      </c>
      <c r="K53" s="157">
        <f t="shared" si="0"/>
        <v>71.599999999999994</v>
      </c>
      <c r="L53" s="157"/>
      <c r="M53" s="157">
        <f t="shared" si="1"/>
        <v>71.599999999999994</v>
      </c>
      <c r="N53" s="46">
        <f t="shared" si="2"/>
        <v>71.599999999999994</v>
      </c>
      <c r="O53" s="353">
        <f t="shared" si="3"/>
        <v>71.599999999999994</v>
      </c>
    </row>
    <row r="54" spans="1:15" x14ac:dyDescent="0.3">
      <c r="A54" s="2">
        <v>47</v>
      </c>
      <c r="B54" s="6">
        <f>IF(SISWA!B54=0,"",SISWA!B54)</f>
        <v>4168</v>
      </c>
      <c r="C54" s="6" t="str">
        <f>IF(SISWA!C54=0,"",SISWA!C54)</f>
        <v>0042281947</v>
      </c>
      <c r="D54" s="6" t="str">
        <f>IF(SISWA!D54=0,"",SISWA!D54)</f>
        <v>80-162-047-2</v>
      </c>
      <c r="E54" s="195" t="str">
        <f>IF(SISWA!E54=0,"",SISWA!E54)</f>
        <v>MUHAMMAD SONI</v>
      </c>
      <c r="F54" s="157">
        <v>62</v>
      </c>
      <c r="G54" s="157">
        <v>75</v>
      </c>
      <c r="H54" s="157">
        <v>70</v>
      </c>
      <c r="I54" s="157">
        <v>70</v>
      </c>
      <c r="J54" s="157">
        <v>61</v>
      </c>
      <c r="K54" s="157">
        <f t="shared" si="0"/>
        <v>67.599999999999994</v>
      </c>
      <c r="L54" s="157"/>
      <c r="M54" s="157">
        <f t="shared" si="1"/>
        <v>67.599999999999994</v>
      </c>
      <c r="N54" s="46">
        <f t="shared" si="2"/>
        <v>67.599999999999994</v>
      </c>
      <c r="O54" s="353">
        <f t="shared" si="3"/>
        <v>67.599999999999994</v>
      </c>
    </row>
    <row r="55" spans="1:15" x14ac:dyDescent="0.3">
      <c r="A55" s="2">
        <v>48</v>
      </c>
      <c r="B55" s="6">
        <f>IF(SISWA!B55=0,"",SISWA!B55)</f>
        <v>4169</v>
      </c>
      <c r="C55" s="6" t="str">
        <f>IF(SISWA!C55=0,"",SISWA!C55)</f>
        <v>0047171711</v>
      </c>
      <c r="D55" s="6" t="str">
        <f>IF(SISWA!D55=0,"",SISWA!D55)</f>
        <v>80-162-048-9</v>
      </c>
      <c r="E55" s="195" t="str">
        <f>IF(SISWA!E55=0,"",SISWA!E55)</f>
        <v>MUHAMMAD YUSUF ABDILLAH</v>
      </c>
      <c r="F55" s="157">
        <v>79</v>
      </c>
      <c r="G55" s="157">
        <v>79</v>
      </c>
      <c r="H55" s="157">
        <v>77</v>
      </c>
      <c r="I55" s="157">
        <v>79</v>
      </c>
      <c r="J55" s="157">
        <v>78</v>
      </c>
      <c r="K55" s="157">
        <f t="shared" si="0"/>
        <v>78.400000000000006</v>
      </c>
      <c r="L55" s="157"/>
      <c r="M55" s="157">
        <f t="shared" si="1"/>
        <v>78.400000000000006</v>
      </c>
      <c r="N55" s="46">
        <f t="shared" si="2"/>
        <v>78.400000000000006</v>
      </c>
      <c r="O55" s="353">
        <f t="shared" si="3"/>
        <v>78.400000000000006</v>
      </c>
    </row>
    <row r="56" spans="1:15" x14ac:dyDescent="0.3">
      <c r="A56" s="2">
        <v>49</v>
      </c>
      <c r="B56" s="6">
        <f>IF(SISWA!B56=0,"",SISWA!B56)</f>
        <v>4197</v>
      </c>
      <c r="C56" s="6" t="str">
        <f>IF(SISWA!C56=0,"",SISWA!C56)</f>
        <v>0053900236</v>
      </c>
      <c r="D56" s="6" t="str">
        <f>IF(SISWA!D56=0,"",SISWA!D56)</f>
        <v>80-162-049-8</v>
      </c>
      <c r="E56" s="195" t="str">
        <f>IF(SISWA!E56=0,"",SISWA!E56)</f>
        <v>MUHAMMAD ZAYIN FADHLILLAH</v>
      </c>
      <c r="F56" s="157">
        <v>75</v>
      </c>
      <c r="G56" s="157">
        <v>79</v>
      </c>
      <c r="H56" s="157">
        <v>77</v>
      </c>
      <c r="I56" s="157">
        <v>78</v>
      </c>
      <c r="J56" s="157">
        <v>76</v>
      </c>
      <c r="K56" s="157">
        <f t="shared" si="0"/>
        <v>77</v>
      </c>
      <c r="L56" s="157"/>
      <c r="M56" s="157">
        <f t="shared" si="1"/>
        <v>77</v>
      </c>
      <c r="N56" s="46">
        <f t="shared" si="2"/>
        <v>77</v>
      </c>
      <c r="O56" s="353">
        <f t="shared" si="3"/>
        <v>77</v>
      </c>
    </row>
    <row r="57" spans="1:15" x14ac:dyDescent="0.3">
      <c r="A57" s="2">
        <v>50</v>
      </c>
      <c r="B57" s="6">
        <f>IF(SISWA!B57=0,"",SISWA!B57)</f>
        <v>4170</v>
      </c>
      <c r="C57" s="6" t="str">
        <f>IF(SISWA!C57=0,"",SISWA!C57)</f>
        <v>0059424115</v>
      </c>
      <c r="D57" s="6" t="str">
        <f>IF(SISWA!D57=0,"",SISWA!D57)</f>
        <v>80-162-050-7</v>
      </c>
      <c r="E57" s="195" t="str">
        <f>IF(SISWA!E57=0,"",SISWA!E57)</f>
        <v>NURUL ISLAKHATUL MAGHFIROH</v>
      </c>
      <c r="F57" s="157">
        <v>70</v>
      </c>
      <c r="G57" s="157">
        <v>79</v>
      </c>
      <c r="H57" s="157">
        <v>76</v>
      </c>
      <c r="I57" s="157">
        <v>76</v>
      </c>
      <c r="J57" s="157">
        <v>76</v>
      </c>
      <c r="K57" s="157">
        <f t="shared" si="0"/>
        <v>75.400000000000006</v>
      </c>
      <c r="L57" s="157"/>
      <c r="M57" s="157">
        <f t="shared" si="1"/>
        <v>75.400000000000006</v>
      </c>
      <c r="N57" s="46">
        <f t="shared" si="2"/>
        <v>75.400000000000006</v>
      </c>
      <c r="O57" s="353">
        <f t="shared" si="3"/>
        <v>75.400000000000006</v>
      </c>
    </row>
    <row r="58" spans="1:15" x14ac:dyDescent="0.3">
      <c r="A58" s="2">
        <v>51</v>
      </c>
      <c r="B58" s="6">
        <f>IF(SISWA!B58=0,"",SISWA!B58)</f>
        <v>4171</v>
      </c>
      <c r="C58" s="6" t="str">
        <f>IF(SISWA!C58=0,"",SISWA!C58)</f>
        <v>0047462155</v>
      </c>
      <c r="D58" s="6" t="str">
        <f>IF(SISWA!D58=0,"",SISWA!D58)</f>
        <v>80-162-051-6</v>
      </c>
      <c r="E58" s="195" t="str">
        <f>IF(SISWA!E58=0,"",SISWA!E58)</f>
        <v>SALIFA IHDAHLIA</v>
      </c>
      <c r="F58" s="157">
        <v>70</v>
      </c>
      <c r="G58" s="157">
        <v>80</v>
      </c>
      <c r="H58" s="157">
        <v>75</v>
      </c>
      <c r="I58" s="157">
        <v>75</v>
      </c>
      <c r="J58" s="157">
        <v>68</v>
      </c>
      <c r="K58" s="157">
        <f t="shared" si="0"/>
        <v>73.599999999999994</v>
      </c>
      <c r="L58" s="157"/>
      <c r="M58" s="157">
        <f t="shared" si="1"/>
        <v>73.599999999999994</v>
      </c>
      <c r="N58" s="46">
        <f t="shared" ref="N58:N121" si="4">AVERAGE(L58:M58)</f>
        <v>73.599999999999994</v>
      </c>
      <c r="O58" s="353">
        <f t="shared" si="3"/>
        <v>73.599999999999994</v>
      </c>
    </row>
    <row r="59" spans="1:15" x14ac:dyDescent="0.3">
      <c r="A59" s="2">
        <v>52</v>
      </c>
      <c r="B59" s="6">
        <f>IF(SISWA!B59=0,"",SISWA!B59)</f>
        <v>4056</v>
      </c>
      <c r="C59" s="6" t="str">
        <f>IF(SISWA!C59=0,"",SISWA!C59)</f>
        <v>0025417842</v>
      </c>
      <c r="D59" s="6" t="str">
        <f>IF(SISWA!D59=0,"",SISWA!D59)</f>
        <v>80-162-052-5</v>
      </c>
      <c r="E59" s="195" t="str">
        <f>IF(SISWA!E59=0,"",SISWA!E59)</f>
        <v>YUNITA WARDATUL CHOIRIYAH</v>
      </c>
      <c r="F59" s="157">
        <v>70</v>
      </c>
      <c r="G59" s="157">
        <v>85</v>
      </c>
      <c r="H59" s="157">
        <v>76</v>
      </c>
      <c r="I59" s="157">
        <v>80</v>
      </c>
      <c r="J59" s="157">
        <v>80</v>
      </c>
      <c r="K59" s="157">
        <f t="shared" si="0"/>
        <v>78.2</v>
      </c>
      <c r="L59" s="157"/>
      <c r="M59" s="157">
        <f t="shared" si="1"/>
        <v>78.2</v>
      </c>
      <c r="N59" s="46">
        <f t="shared" si="4"/>
        <v>78.2</v>
      </c>
      <c r="O59" s="353">
        <f t="shared" si="3"/>
        <v>78.2</v>
      </c>
    </row>
    <row r="60" spans="1:15" x14ac:dyDescent="0.3">
      <c r="A60" s="2">
        <v>53</v>
      </c>
      <c r="B60" s="6">
        <f>IF(SISWA!B60=0,"",SISWA!B60)</f>
        <v>4172</v>
      </c>
      <c r="C60" s="6" t="str">
        <f>IF(SISWA!C60=0,"",SISWA!C60)</f>
        <v>0041942834</v>
      </c>
      <c r="D60" s="6" t="str">
        <f>IF(SISWA!D60=0,"",SISWA!D60)</f>
        <v>80-162-053-4</v>
      </c>
      <c r="E60" s="195" t="str">
        <f>IF(SISWA!E60=0,"",SISWA!E60)</f>
        <v>YUSFI RIZKY AZIZAH</v>
      </c>
      <c r="F60" s="157">
        <v>75</v>
      </c>
      <c r="G60" s="157">
        <v>90</v>
      </c>
      <c r="H60" s="157">
        <v>80</v>
      </c>
      <c r="I60" s="157">
        <v>79</v>
      </c>
      <c r="J60" s="157">
        <v>81</v>
      </c>
      <c r="K60" s="157">
        <f t="shared" si="0"/>
        <v>81</v>
      </c>
      <c r="L60" s="157"/>
      <c r="M60" s="157">
        <f t="shared" si="1"/>
        <v>81</v>
      </c>
      <c r="N60" s="46">
        <f t="shared" si="4"/>
        <v>81</v>
      </c>
      <c r="O60" s="353">
        <f t="shared" si="3"/>
        <v>81</v>
      </c>
    </row>
    <row r="61" spans="1:15" x14ac:dyDescent="0.3">
      <c r="A61" s="2">
        <v>54</v>
      </c>
      <c r="B61" s="6" t="str">
        <f>IF(SISWA!B61=0,"",SISWA!B61)</f>
        <v/>
      </c>
      <c r="C61" s="6" t="str">
        <f>IF(SISWA!C61=0,"",SISWA!C61)</f>
        <v/>
      </c>
      <c r="D61" s="6" t="str">
        <f>IF(SISWA!D61=0,"",SISWA!D61)</f>
        <v/>
      </c>
      <c r="E61" s="195" t="str">
        <f>IF(SISWA!E61=0,"",SISWA!E61)</f>
        <v/>
      </c>
      <c r="F61" s="157"/>
      <c r="G61" s="157"/>
      <c r="H61" s="157"/>
      <c r="I61" s="157"/>
      <c r="J61" s="157"/>
      <c r="K61" s="157" t="e">
        <f t="shared" si="0"/>
        <v>#DIV/0!</v>
      </c>
      <c r="L61" s="157"/>
      <c r="M61" s="157" t="e">
        <f t="shared" si="1"/>
        <v>#DIV/0!</v>
      </c>
      <c r="N61" s="46" t="e">
        <f t="shared" si="4"/>
        <v>#DIV/0!</v>
      </c>
      <c r="O61" s="353" t="e">
        <f t="shared" si="3"/>
        <v>#DIV/0!</v>
      </c>
    </row>
    <row r="62" spans="1:15" x14ac:dyDescent="0.3">
      <c r="A62" s="2">
        <v>55</v>
      </c>
      <c r="B62" s="6" t="str">
        <f>IF(SISWA!B62=0,"",SISWA!B62)</f>
        <v/>
      </c>
      <c r="C62" s="6" t="str">
        <f>IF(SISWA!C62=0,"",SISWA!C62)</f>
        <v/>
      </c>
      <c r="D62" s="6" t="str">
        <f>IF(SISWA!D62=0,"",SISWA!D62)</f>
        <v/>
      </c>
      <c r="E62" s="195" t="str">
        <f>IF(SISWA!E62=0,"",SISWA!E62)</f>
        <v/>
      </c>
      <c r="F62" s="157"/>
      <c r="G62" s="157"/>
      <c r="H62" s="157"/>
      <c r="I62" s="157"/>
      <c r="J62" s="157"/>
      <c r="K62" s="157" t="e">
        <f t="shared" si="0"/>
        <v>#DIV/0!</v>
      </c>
      <c r="L62" s="157"/>
      <c r="M62" s="157" t="e">
        <f t="shared" si="1"/>
        <v>#DIV/0!</v>
      </c>
      <c r="N62" s="46" t="e">
        <f t="shared" si="4"/>
        <v>#DIV/0!</v>
      </c>
      <c r="O62" s="353" t="e">
        <f t="shared" si="3"/>
        <v>#DIV/0!</v>
      </c>
    </row>
    <row r="63" spans="1:15" x14ac:dyDescent="0.3">
      <c r="A63" s="2">
        <v>56</v>
      </c>
      <c r="B63" s="6" t="str">
        <f>IF(SISWA!B63=0,"",SISWA!B63)</f>
        <v/>
      </c>
      <c r="C63" s="6" t="str">
        <f>IF(SISWA!C63=0,"",SISWA!C63)</f>
        <v/>
      </c>
      <c r="D63" s="6" t="str">
        <f>IF(SISWA!D63=0,"",SISWA!D63)</f>
        <v/>
      </c>
      <c r="E63" s="195" t="str">
        <f>IF(SISWA!E63=0,"",SISWA!E63)</f>
        <v/>
      </c>
      <c r="F63" s="157"/>
      <c r="G63" s="157"/>
      <c r="H63" s="157"/>
      <c r="I63" s="157"/>
      <c r="J63" s="157"/>
      <c r="K63" s="157" t="e">
        <f t="shared" si="0"/>
        <v>#DIV/0!</v>
      </c>
      <c r="L63" s="157"/>
      <c r="M63" s="157" t="e">
        <f t="shared" si="1"/>
        <v>#DIV/0!</v>
      </c>
      <c r="N63" s="46" t="e">
        <f t="shared" si="4"/>
        <v>#DIV/0!</v>
      </c>
      <c r="O63" s="353" t="e">
        <f t="shared" si="3"/>
        <v>#DIV/0!</v>
      </c>
    </row>
    <row r="64" spans="1:15" x14ac:dyDescent="0.3">
      <c r="A64" s="2">
        <v>57</v>
      </c>
      <c r="B64" s="6" t="str">
        <f>IF(SISWA!B64=0,"",SISWA!B64)</f>
        <v/>
      </c>
      <c r="C64" s="6" t="str">
        <f>IF(SISWA!C64=0,"",SISWA!C64)</f>
        <v/>
      </c>
      <c r="D64" s="6" t="str">
        <f>IF(SISWA!D64=0,"",SISWA!D64)</f>
        <v/>
      </c>
      <c r="E64" s="195" t="str">
        <f>IF(SISWA!E64=0,"",SISWA!E64)</f>
        <v/>
      </c>
      <c r="F64" s="157"/>
      <c r="G64" s="157"/>
      <c r="H64" s="157"/>
      <c r="I64" s="157"/>
      <c r="J64" s="157"/>
      <c r="K64" s="157" t="e">
        <f t="shared" si="0"/>
        <v>#DIV/0!</v>
      </c>
      <c r="L64" s="157"/>
      <c r="M64" s="157" t="e">
        <f t="shared" si="1"/>
        <v>#DIV/0!</v>
      </c>
      <c r="N64" s="46" t="e">
        <f t="shared" si="4"/>
        <v>#DIV/0!</v>
      </c>
      <c r="O64" s="353" t="e">
        <f t="shared" si="3"/>
        <v>#DIV/0!</v>
      </c>
    </row>
    <row r="65" spans="1:15" x14ac:dyDescent="0.3">
      <c r="A65" s="2">
        <v>58</v>
      </c>
      <c r="B65" s="6" t="str">
        <f>IF(SISWA!B65=0,"",SISWA!B65)</f>
        <v/>
      </c>
      <c r="C65" s="6" t="str">
        <f>IF(SISWA!C65=0,"",SISWA!C65)</f>
        <v/>
      </c>
      <c r="D65" s="6" t="str">
        <f>IF(SISWA!D65=0,"",SISWA!D65)</f>
        <v/>
      </c>
      <c r="E65" s="195" t="str">
        <f>IF(SISWA!E65=0,"",SISWA!E65)</f>
        <v/>
      </c>
      <c r="F65" s="157"/>
      <c r="G65" s="157"/>
      <c r="H65" s="157"/>
      <c r="I65" s="157"/>
      <c r="J65" s="157"/>
      <c r="K65" s="157" t="e">
        <f t="shared" si="0"/>
        <v>#DIV/0!</v>
      </c>
      <c r="L65" s="157"/>
      <c r="M65" s="157"/>
      <c r="N65" s="46" t="e">
        <f t="shared" si="4"/>
        <v>#DIV/0!</v>
      </c>
      <c r="O65" s="353" t="e">
        <f t="shared" si="3"/>
        <v>#DIV/0!</v>
      </c>
    </row>
    <row r="66" spans="1:15" x14ac:dyDescent="0.3">
      <c r="A66" s="2">
        <v>59</v>
      </c>
      <c r="B66" s="6" t="str">
        <f>IF(SISWA!B66=0,"",SISWA!B66)</f>
        <v/>
      </c>
      <c r="C66" s="6" t="str">
        <f>IF(SISWA!C66=0,"",SISWA!C66)</f>
        <v/>
      </c>
      <c r="D66" s="6" t="str">
        <f>IF(SISWA!D66=0,"",SISWA!D66)</f>
        <v/>
      </c>
      <c r="E66" s="195" t="str">
        <f>IF(SISWA!E66=0,"",SISWA!E66)</f>
        <v/>
      </c>
      <c r="F66" s="157"/>
      <c r="G66" s="157"/>
      <c r="H66" s="157"/>
      <c r="I66" s="157"/>
      <c r="J66" s="157"/>
      <c r="K66" s="157" t="e">
        <f t="shared" si="0"/>
        <v>#DIV/0!</v>
      </c>
      <c r="L66" s="157"/>
      <c r="M66" s="157"/>
      <c r="N66" s="46" t="e">
        <f t="shared" si="4"/>
        <v>#DIV/0!</v>
      </c>
      <c r="O66" s="353" t="e">
        <f t="shared" si="3"/>
        <v>#DIV/0!</v>
      </c>
    </row>
    <row r="67" spans="1:15" x14ac:dyDescent="0.3">
      <c r="A67" s="2">
        <v>60</v>
      </c>
      <c r="B67" s="6" t="str">
        <f>IF(SISWA!B67=0,"",SISWA!B67)</f>
        <v/>
      </c>
      <c r="C67" s="6" t="str">
        <f>IF(SISWA!C67=0,"",SISWA!C67)</f>
        <v/>
      </c>
      <c r="D67" s="6" t="str">
        <f>IF(SISWA!D67=0,"",SISWA!D67)</f>
        <v/>
      </c>
      <c r="E67" s="195" t="str">
        <f>IF(SISWA!E67=0,"",SISWA!E67)</f>
        <v/>
      </c>
      <c r="F67" s="157"/>
      <c r="G67" s="157"/>
      <c r="H67" s="157"/>
      <c r="I67" s="157"/>
      <c r="J67" s="157"/>
      <c r="K67" s="157" t="e">
        <f t="shared" si="0"/>
        <v>#DIV/0!</v>
      </c>
      <c r="L67" s="157"/>
      <c r="M67" s="157"/>
      <c r="N67" s="46" t="e">
        <f t="shared" si="4"/>
        <v>#DIV/0!</v>
      </c>
      <c r="O67" s="353" t="e">
        <f t="shared" si="3"/>
        <v>#DIV/0!</v>
      </c>
    </row>
    <row r="68" spans="1:15" x14ac:dyDescent="0.3">
      <c r="A68" s="2">
        <v>61</v>
      </c>
      <c r="B68" s="6" t="str">
        <f>IF(SISWA!B68=0,"",SISWA!B68)</f>
        <v/>
      </c>
      <c r="C68" s="6" t="str">
        <f>IF(SISWA!C68=0,"",SISWA!C68)</f>
        <v/>
      </c>
      <c r="D68" s="6" t="str">
        <f>IF(SISWA!D68=0,"",SISWA!D68)</f>
        <v/>
      </c>
      <c r="E68" s="195" t="str">
        <f>IF(SISWA!E68=0,"",SISWA!E68)</f>
        <v/>
      </c>
      <c r="F68" s="157"/>
      <c r="G68" s="157"/>
      <c r="H68" s="157"/>
      <c r="I68" s="157"/>
      <c r="J68" s="157"/>
      <c r="K68" s="157" t="e">
        <f t="shared" ref="K68:K131" si="5">AVERAGE(F68:J68)</f>
        <v>#DIV/0!</v>
      </c>
      <c r="L68" s="157"/>
      <c r="M68" s="157"/>
      <c r="N68" s="46" t="e">
        <f t="shared" si="4"/>
        <v>#DIV/0!</v>
      </c>
      <c r="O68" s="353" t="e">
        <f t="shared" si="3"/>
        <v>#DIV/0!</v>
      </c>
    </row>
    <row r="69" spans="1:15" x14ac:dyDescent="0.3">
      <c r="A69" s="2">
        <v>62</v>
      </c>
      <c r="B69" s="6" t="str">
        <f>IF(SISWA!B69=0,"",SISWA!B69)</f>
        <v/>
      </c>
      <c r="C69" s="6" t="str">
        <f>IF(SISWA!C69=0,"",SISWA!C69)</f>
        <v/>
      </c>
      <c r="D69" s="6" t="str">
        <f>IF(SISWA!D69=0,"",SISWA!D69)</f>
        <v/>
      </c>
      <c r="E69" s="195" t="str">
        <f>IF(SISWA!E69=0,"",SISWA!E69)</f>
        <v/>
      </c>
      <c r="F69" s="157"/>
      <c r="G69" s="157"/>
      <c r="H69" s="157"/>
      <c r="I69" s="157"/>
      <c r="J69" s="157"/>
      <c r="K69" s="157" t="e">
        <f t="shared" si="5"/>
        <v>#DIV/0!</v>
      </c>
      <c r="L69" s="157"/>
      <c r="M69" s="157"/>
      <c r="N69" s="46" t="e">
        <f t="shared" si="4"/>
        <v>#DIV/0!</v>
      </c>
      <c r="O69" s="353" t="e">
        <f t="shared" si="3"/>
        <v>#DIV/0!</v>
      </c>
    </row>
    <row r="70" spans="1:15" x14ac:dyDescent="0.3">
      <c r="A70" s="2">
        <v>63</v>
      </c>
      <c r="B70" s="6" t="str">
        <f>IF(SISWA!B70=0,"",SISWA!B70)</f>
        <v/>
      </c>
      <c r="C70" s="6" t="str">
        <f>IF(SISWA!C70=0,"",SISWA!C70)</f>
        <v/>
      </c>
      <c r="D70" s="6" t="str">
        <f>IF(SISWA!D70=0,"",SISWA!D70)</f>
        <v/>
      </c>
      <c r="E70" s="195" t="str">
        <f>IF(SISWA!E70=0,"",SISWA!E70)</f>
        <v/>
      </c>
      <c r="F70" s="157"/>
      <c r="G70" s="157"/>
      <c r="H70" s="157"/>
      <c r="I70" s="157"/>
      <c r="J70" s="157"/>
      <c r="K70" s="157" t="e">
        <f t="shared" si="5"/>
        <v>#DIV/0!</v>
      </c>
      <c r="L70" s="157"/>
      <c r="M70" s="157"/>
      <c r="N70" s="46" t="e">
        <f t="shared" si="4"/>
        <v>#DIV/0!</v>
      </c>
      <c r="O70" s="353" t="e">
        <f t="shared" si="3"/>
        <v>#DIV/0!</v>
      </c>
    </row>
    <row r="71" spans="1:15" x14ac:dyDescent="0.3">
      <c r="A71" s="2">
        <v>64</v>
      </c>
      <c r="B71" s="6" t="str">
        <f>IF(SISWA!B71=0,"",SISWA!B71)</f>
        <v/>
      </c>
      <c r="C71" s="6" t="str">
        <f>IF(SISWA!C71=0,"",SISWA!C71)</f>
        <v/>
      </c>
      <c r="D71" s="6" t="str">
        <f>IF(SISWA!D71=0,"",SISWA!D71)</f>
        <v/>
      </c>
      <c r="E71" s="195" t="str">
        <f>IF(SISWA!E71=0,"",SISWA!E71)</f>
        <v/>
      </c>
      <c r="F71" s="157"/>
      <c r="G71" s="157"/>
      <c r="H71" s="157"/>
      <c r="I71" s="157"/>
      <c r="J71" s="157"/>
      <c r="K71" s="157" t="e">
        <f t="shared" si="5"/>
        <v>#DIV/0!</v>
      </c>
      <c r="L71" s="157"/>
      <c r="M71" s="157"/>
      <c r="N71" s="46" t="e">
        <f t="shared" si="4"/>
        <v>#DIV/0!</v>
      </c>
      <c r="O71" s="353" t="e">
        <f t="shared" si="3"/>
        <v>#DIV/0!</v>
      </c>
    </row>
    <row r="72" spans="1:15" x14ac:dyDescent="0.3">
      <c r="A72" s="2">
        <v>65</v>
      </c>
      <c r="B72" s="6" t="str">
        <f>IF(SISWA!B72=0,"",SISWA!B72)</f>
        <v/>
      </c>
      <c r="C72" s="6" t="str">
        <f>IF(SISWA!C72=0,"",SISWA!C72)</f>
        <v/>
      </c>
      <c r="D72" s="6" t="str">
        <f>IF(SISWA!D72=0,"",SISWA!D72)</f>
        <v/>
      </c>
      <c r="E72" s="195" t="str">
        <f>IF(SISWA!E72=0,"",SISWA!E72)</f>
        <v/>
      </c>
      <c r="F72" s="157"/>
      <c r="G72" s="157"/>
      <c r="H72" s="157"/>
      <c r="I72" s="157"/>
      <c r="J72" s="157"/>
      <c r="K72" s="157" t="e">
        <f t="shared" si="5"/>
        <v>#DIV/0!</v>
      </c>
      <c r="L72" s="157"/>
      <c r="M72" s="157"/>
      <c r="N72" s="46" t="e">
        <f t="shared" si="4"/>
        <v>#DIV/0!</v>
      </c>
      <c r="O72" s="353" t="e">
        <f t="shared" si="3"/>
        <v>#DIV/0!</v>
      </c>
    </row>
    <row r="73" spans="1:15" x14ac:dyDescent="0.3">
      <c r="A73" s="2">
        <v>66</v>
      </c>
      <c r="B73" s="6" t="str">
        <f>IF(SISWA!B73=0,"",SISWA!B73)</f>
        <v/>
      </c>
      <c r="C73" s="6" t="str">
        <f>IF(SISWA!C73=0,"",SISWA!C73)</f>
        <v/>
      </c>
      <c r="D73" s="6" t="str">
        <f>IF(SISWA!D73=0,"",SISWA!D73)</f>
        <v/>
      </c>
      <c r="E73" s="195" t="str">
        <f>IF(SISWA!E73=0,"",SISWA!E73)</f>
        <v/>
      </c>
      <c r="F73" s="157"/>
      <c r="G73" s="157"/>
      <c r="H73" s="157"/>
      <c r="I73" s="157"/>
      <c r="J73" s="157"/>
      <c r="K73" s="157" t="e">
        <f t="shared" si="5"/>
        <v>#DIV/0!</v>
      </c>
      <c r="L73" s="157"/>
      <c r="M73" s="157"/>
      <c r="N73" s="46" t="e">
        <f t="shared" si="4"/>
        <v>#DIV/0!</v>
      </c>
      <c r="O73" s="353" t="e">
        <f t="shared" ref="O73:O136" si="6">AVERAGE(L73:M73)</f>
        <v>#DIV/0!</v>
      </c>
    </row>
    <row r="74" spans="1:15" x14ac:dyDescent="0.3">
      <c r="A74" s="2">
        <v>67</v>
      </c>
      <c r="B74" s="6" t="str">
        <f>IF(SISWA!B74=0,"",SISWA!B74)</f>
        <v/>
      </c>
      <c r="C74" s="6" t="str">
        <f>IF(SISWA!C74=0,"",SISWA!C74)</f>
        <v/>
      </c>
      <c r="D74" s="6" t="str">
        <f>IF(SISWA!D74=0,"",SISWA!D74)</f>
        <v/>
      </c>
      <c r="E74" s="195" t="str">
        <f>IF(SISWA!E74=0,"",SISWA!E74)</f>
        <v/>
      </c>
      <c r="F74" s="157"/>
      <c r="G74" s="157"/>
      <c r="H74" s="157"/>
      <c r="I74" s="157"/>
      <c r="J74" s="157"/>
      <c r="K74" s="157" t="e">
        <f t="shared" si="5"/>
        <v>#DIV/0!</v>
      </c>
      <c r="L74" s="157"/>
      <c r="M74" s="157"/>
      <c r="N74" s="46" t="e">
        <f t="shared" si="4"/>
        <v>#DIV/0!</v>
      </c>
      <c r="O74" s="353" t="e">
        <f t="shared" si="6"/>
        <v>#DIV/0!</v>
      </c>
    </row>
    <row r="75" spans="1:15" x14ac:dyDescent="0.3">
      <c r="A75" s="2">
        <v>68</v>
      </c>
      <c r="B75" s="6" t="str">
        <f>IF(SISWA!B75=0,"",SISWA!B75)</f>
        <v/>
      </c>
      <c r="C75" s="6" t="str">
        <f>IF(SISWA!C75=0,"",SISWA!C75)</f>
        <v/>
      </c>
      <c r="D75" s="6" t="str">
        <f>IF(SISWA!D75=0,"",SISWA!D75)</f>
        <v/>
      </c>
      <c r="E75" s="195" t="str">
        <f>IF(SISWA!E75=0,"",SISWA!E75)</f>
        <v/>
      </c>
      <c r="F75" s="157"/>
      <c r="G75" s="157"/>
      <c r="H75" s="157"/>
      <c r="I75" s="157"/>
      <c r="J75" s="157"/>
      <c r="K75" s="157" t="e">
        <f t="shared" si="5"/>
        <v>#DIV/0!</v>
      </c>
      <c r="L75" s="157"/>
      <c r="M75" s="157"/>
      <c r="N75" s="46" t="e">
        <f t="shared" si="4"/>
        <v>#DIV/0!</v>
      </c>
      <c r="O75" s="353" t="e">
        <f t="shared" si="6"/>
        <v>#DIV/0!</v>
      </c>
    </row>
    <row r="76" spans="1:15" x14ac:dyDescent="0.3">
      <c r="A76" s="2">
        <v>69</v>
      </c>
      <c r="B76" s="6" t="str">
        <f>IF(SISWA!B76=0,"",SISWA!B76)</f>
        <v/>
      </c>
      <c r="C76" s="6" t="str">
        <f>IF(SISWA!C76=0,"",SISWA!C76)</f>
        <v/>
      </c>
      <c r="D76" s="6" t="str">
        <f>IF(SISWA!D76=0,"",SISWA!D76)</f>
        <v/>
      </c>
      <c r="E76" s="195" t="str">
        <f>IF(SISWA!E76=0,"",SISWA!E76)</f>
        <v/>
      </c>
      <c r="F76" s="157"/>
      <c r="G76" s="157"/>
      <c r="H76" s="157"/>
      <c r="I76" s="157"/>
      <c r="J76" s="157"/>
      <c r="K76" s="157" t="e">
        <f t="shared" si="5"/>
        <v>#DIV/0!</v>
      </c>
      <c r="L76" s="157"/>
      <c r="M76" s="157"/>
      <c r="N76" s="46" t="e">
        <f t="shared" si="4"/>
        <v>#DIV/0!</v>
      </c>
      <c r="O76" s="353" t="e">
        <f t="shared" si="6"/>
        <v>#DIV/0!</v>
      </c>
    </row>
    <row r="77" spans="1:15" x14ac:dyDescent="0.3">
      <c r="A77" s="2">
        <v>70</v>
      </c>
      <c r="B77" s="6" t="str">
        <f>IF(SISWA!B77=0,"",SISWA!B77)</f>
        <v/>
      </c>
      <c r="C77" s="6" t="str">
        <f>IF(SISWA!C77=0,"",SISWA!C77)</f>
        <v/>
      </c>
      <c r="D77" s="6" t="str">
        <f>IF(SISWA!D77=0,"",SISWA!D77)</f>
        <v/>
      </c>
      <c r="E77" s="195" t="str">
        <f>IF(SISWA!E77=0,"",SISWA!E77)</f>
        <v/>
      </c>
      <c r="F77" s="157"/>
      <c r="G77" s="157"/>
      <c r="H77" s="157"/>
      <c r="I77" s="157"/>
      <c r="J77" s="157"/>
      <c r="K77" s="157" t="e">
        <f t="shared" si="5"/>
        <v>#DIV/0!</v>
      </c>
      <c r="L77" s="157"/>
      <c r="M77" s="157"/>
      <c r="N77" s="46" t="e">
        <f t="shared" si="4"/>
        <v>#DIV/0!</v>
      </c>
      <c r="O77" s="353" t="e">
        <f t="shared" si="6"/>
        <v>#DIV/0!</v>
      </c>
    </row>
    <row r="78" spans="1:15" x14ac:dyDescent="0.3">
      <c r="A78" s="2">
        <v>71</v>
      </c>
      <c r="B78" s="6" t="str">
        <f>IF(SISWA!B78=0,"",SISWA!B78)</f>
        <v/>
      </c>
      <c r="C78" s="6" t="str">
        <f>IF(SISWA!C78=0,"",SISWA!C78)</f>
        <v/>
      </c>
      <c r="D78" s="6" t="str">
        <f>IF(SISWA!D78=0,"",SISWA!D78)</f>
        <v/>
      </c>
      <c r="E78" s="195" t="str">
        <f>IF(SISWA!E78=0,"",SISWA!E78)</f>
        <v/>
      </c>
      <c r="F78" s="157"/>
      <c r="G78" s="157"/>
      <c r="H78" s="157"/>
      <c r="I78" s="157"/>
      <c r="J78" s="157"/>
      <c r="K78" s="157" t="e">
        <f t="shared" si="5"/>
        <v>#DIV/0!</v>
      </c>
      <c r="L78" s="157"/>
      <c r="M78" s="157"/>
      <c r="N78" s="46" t="e">
        <f t="shared" si="4"/>
        <v>#DIV/0!</v>
      </c>
      <c r="O78" s="353" t="e">
        <f t="shared" si="6"/>
        <v>#DIV/0!</v>
      </c>
    </row>
    <row r="79" spans="1:15" x14ac:dyDescent="0.3">
      <c r="A79" s="2">
        <v>72</v>
      </c>
      <c r="B79" s="6" t="str">
        <f>IF(SISWA!B79=0,"",SISWA!B79)</f>
        <v/>
      </c>
      <c r="C79" s="6" t="str">
        <f>IF(SISWA!C79=0,"",SISWA!C79)</f>
        <v/>
      </c>
      <c r="D79" s="6" t="str">
        <f>IF(SISWA!D79=0,"",SISWA!D79)</f>
        <v/>
      </c>
      <c r="E79" s="195" t="str">
        <f>IF(SISWA!E79=0,"",SISWA!E79)</f>
        <v/>
      </c>
      <c r="F79" s="157"/>
      <c r="G79" s="157"/>
      <c r="H79" s="157"/>
      <c r="I79" s="157"/>
      <c r="J79" s="157"/>
      <c r="K79" s="157" t="e">
        <f t="shared" si="5"/>
        <v>#DIV/0!</v>
      </c>
      <c r="L79" s="157"/>
      <c r="M79" s="157"/>
      <c r="N79" s="46" t="e">
        <f t="shared" si="4"/>
        <v>#DIV/0!</v>
      </c>
      <c r="O79" s="353" t="e">
        <f t="shared" si="6"/>
        <v>#DIV/0!</v>
      </c>
    </row>
    <row r="80" spans="1:15" x14ac:dyDescent="0.3">
      <c r="A80" s="2">
        <v>73</v>
      </c>
      <c r="B80" s="6" t="str">
        <f>IF(SISWA!B80=0,"",SISWA!B80)</f>
        <v/>
      </c>
      <c r="C80" s="6" t="str">
        <f>IF(SISWA!C80=0,"",SISWA!C80)</f>
        <v/>
      </c>
      <c r="D80" s="6" t="str">
        <f>IF(SISWA!D80=0,"",SISWA!D80)</f>
        <v/>
      </c>
      <c r="E80" s="195" t="str">
        <f>IF(SISWA!E80=0,"",SISWA!E80)</f>
        <v/>
      </c>
      <c r="F80" s="157"/>
      <c r="G80" s="157"/>
      <c r="H80" s="157"/>
      <c r="I80" s="157"/>
      <c r="J80" s="157"/>
      <c r="K80" s="157" t="e">
        <f t="shared" si="5"/>
        <v>#DIV/0!</v>
      </c>
      <c r="L80" s="157"/>
      <c r="M80" s="157"/>
      <c r="N80" s="46" t="e">
        <f t="shared" si="4"/>
        <v>#DIV/0!</v>
      </c>
      <c r="O80" s="353" t="e">
        <f t="shared" si="6"/>
        <v>#DIV/0!</v>
      </c>
    </row>
    <row r="81" spans="1:15" x14ac:dyDescent="0.3">
      <c r="A81" s="2">
        <v>74</v>
      </c>
      <c r="B81" s="6" t="str">
        <f>IF(SISWA!B81=0,"",SISWA!B81)</f>
        <v/>
      </c>
      <c r="C81" s="6" t="str">
        <f>IF(SISWA!C81=0,"",SISWA!C81)</f>
        <v/>
      </c>
      <c r="D81" s="6" t="str">
        <f>IF(SISWA!D81=0,"",SISWA!D81)</f>
        <v/>
      </c>
      <c r="E81" s="195" t="str">
        <f>IF(SISWA!E81=0,"",SISWA!E81)</f>
        <v/>
      </c>
      <c r="F81" s="157"/>
      <c r="G81" s="157"/>
      <c r="H81" s="157"/>
      <c r="I81" s="157"/>
      <c r="J81" s="157"/>
      <c r="K81" s="157" t="e">
        <f t="shared" si="5"/>
        <v>#DIV/0!</v>
      </c>
      <c r="L81" s="157"/>
      <c r="M81" s="157"/>
      <c r="N81" s="46" t="e">
        <f t="shared" si="4"/>
        <v>#DIV/0!</v>
      </c>
      <c r="O81" s="353" t="e">
        <f t="shared" si="6"/>
        <v>#DIV/0!</v>
      </c>
    </row>
    <row r="82" spans="1:15" x14ac:dyDescent="0.3">
      <c r="A82" s="2">
        <v>75</v>
      </c>
      <c r="B82" s="6" t="str">
        <f>IF(SISWA!B82=0,"",SISWA!B82)</f>
        <v/>
      </c>
      <c r="C82" s="6" t="str">
        <f>IF(SISWA!C82=0,"",SISWA!C82)</f>
        <v/>
      </c>
      <c r="D82" s="6" t="str">
        <f>IF(SISWA!D82=0,"",SISWA!D82)</f>
        <v/>
      </c>
      <c r="E82" s="195" t="str">
        <f>IF(SISWA!E82=0,"",SISWA!E82)</f>
        <v/>
      </c>
      <c r="F82" s="157"/>
      <c r="G82" s="157"/>
      <c r="H82" s="157"/>
      <c r="I82" s="157"/>
      <c r="J82" s="157"/>
      <c r="K82" s="157" t="e">
        <f t="shared" si="5"/>
        <v>#DIV/0!</v>
      </c>
      <c r="L82" s="157"/>
      <c r="M82" s="157"/>
      <c r="N82" s="46" t="e">
        <f t="shared" si="4"/>
        <v>#DIV/0!</v>
      </c>
      <c r="O82" s="353" t="e">
        <f t="shared" si="6"/>
        <v>#DIV/0!</v>
      </c>
    </row>
    <row r="83" spans="1:15" x14ac:dyDescent="0.3">
      <c r="A83" s="2">
        <v>76</v>
      </c>
      <c r="B83" s="6" t="str">
        <f>IF(SISWA!B83=0,"",SISWA!B83)</f>
        <v/>
      </c>
      <c r="C83" s="6" t="str">
        <f>IF(SISWA!C83=0,"",SISWA!C83)</f>
        <v/>
      </c>
      <c r="D83" s="6" t="str">
        <f>IF(SISWA!D83=0,"",SISWA!D83)</f>
        <v/>
      </c>
      <c r="E83" s="195" t="str">
        <f>IF(SISWA!E83=0,"",SISWA!E83)</f>
        <v/>
      </c>
      <c r="F83" s="157"/>
      <c r="G83" s="157"/>
      <c r="H83" s="157"/>
      <c r="I83" s="157"/>
      <c r="J83" s="157"/>
      <c r="K83" s="157" t="e">
        <f t="shared" si="5"/>
        <v>#DIV/0!</v>
      </c>
      <c r="L83" s="157"/>
      <c r="M83" s="157"/>
      <c r="N83" s="46" t="e">
        <f t="shared" si="4"/>
        <v>#DIV/0!</v>
      </c>
      <c r="O83" s="353" t="e">
        <f t="shared" si="6"/>
        <v>#DIV/0!</v>
      </c>
    </row>
    <row r="84" spans="1:15" x14ac:dyDescent="0.3">
      <c r="A84" s="2">
        <v>77</v>
      </c>
      <c r="B84" s="6" t="str">
        <f>IF(SISWA!B84=0,"",SISWA!B84)</f>
        <v/>
      </c>
      <c r="C84" s="6" t="str">
        <f>IF(SISWA!C84=0,"",SISWA!C84)</f>
        <v/>
      </c>
      <c r="D84" s="6" t="str">
        <f>IF(SISWA!D84=0,"",SISWA!D84)</f>
        <v/>
      </c>
      <c r="E84" s="195" t="str">
        <f>IF(SISWA!E84=0,"",SISWA!E84)</f>
        <v/>
      </c>
      <c r="F84" s="157"/>
      <c r="G84" s="157"/>
      <c r="H84" s="157"/>
      <c r="I84" s="157"/>
      <c r="J84" s="157"/>
      <c r="K84" s="157" t="e">
        <f t="shared" si="5"/>
        <v>#DIV/0!</v>
      </c>
      <c r="L84" s="157"/>
      <c r="M84" s="157"/>
      <c r="N84" s="46" t="e">
        <f t="shared" si="4"/>
        <v>#DIV/0!</v>
      </c>
      <c r="O84" s="353" t="e">
        <f t="shared" si="6"/>
        <v>#DIV/0!</v>
      </c>
    </row>
    <row r="85" spans="1:15" x14ac:dyDescent="0.3">
      <c r="A85" s="2">
        <v>78</v>
      </c>
      <c r="B85" s="6" t="str">
        <f>IF(SISWA!B85=0,"",SISWA!B85)</f>
        <v/>
      </c>
      <c r="C85" s="6" t="str">
        <f>IF(SISWA!C85=0,"",SISWA!C85)</f>
        <v/>
      </c>
      <c r="D85" s="6" t="str">
        <f>IF(SISWA!D85=0,"",SISWA!D85)</f>
        <v/>
      </c>
      <c r="E85" s="195" t="str">
        <f>IF(SISWA!E85=0,"",SISWA!E85)</f>
        <v/>
      </c>
      <c r="F85" s="157"/>
      <c r="G85" s="157"/>
      <c r="H85" s="157"/>
      <c r="I85" s="157"/>
      <c r="J85" s="157"/>
      <c r="K85" s="157" t="e">
        <f t="shared" si="5"/>
        <v>#DIV/0!</v>
      </c>
      <c r="L85" s="157"/>
      <c r="M85" s="157"/>
      <c r="N85" s="46" t="e">
        <f t="shared" si="4"/>
        <v>#DIV/0!</v>
      </c>
      <c r="O85" s="353" t="e">
        <f t="shared" si="6"/>
        <v>#DIV/0!</v>
      </c>
    </row>
    <row r="86" spans="1:15" x14ac:dyDescent="0.3">
      <c r="A86" s="2">
        <v>79</v>
      </c>
      <c r="B86" s="6" t="str">
        <f>IF(SISWA!B86=0,"",SISWA!B86)</f>
        <v/>
      </c>
      <c r="C86" s="6" t="str">
        <f>IF(SISWA!C86=0,"",SISWA!C86)</f>
        <v/>
      </c>
      <c r="D86" s="6" t="str">
        <f>IF(SISWA!D86=0,"",SISWA!D86)</f>
        <v/>
      </c>
      <c r="E86" s="195" t="str">
        <f>IF(SISWA!E86=0,"",SISWA!E86)</f>
        <v/>
      </c>
      <c r="F86" s="157"/>
      <c r="G86" s="157"/>
      <c r="H86" s="157"/>
      <c r="I86" s="157"/>
      <c r="J86" s="157"/>
      <c r="K86" s="157" t="e">
        <f t="shared" si="5"/>
        <v>#DIV/0!</v>
      </c>
      <c r="L86" s="157"/>
      <c r="M86" s="157"/>
      <c r="N86" s="46" t="e">
        <f t="shared" si="4"/>
        <v>#DIV/0!</v>
      </c>
      <c r="O86" s="353" t="e">
        <f t="shared" si="6"/>
        <v>#DIV/0!</v>
      </c>
    </row>
    <row r="87" spans="1:15" x14ac:dyDescent="0.3">
      <c r="A87" s="2">
        <v>80</v>
      </c>
      <c r="B87" s="6" t="str">
        <f>IF(SISWA!B87=0,"",SISWA!B87)</f>
        <v/>
      </c>
      <c r="C87" s="6" t="str">
        <f>IF(SISWA!C87=0,"",SISWA!C87)</f>
        <v/>
      </c>
      <c r="D87" s="6" t="str">
        <f>IF(SISWA!D87=0,"",SISWA!D87)</f>
        <v/>
      </c>
      <c r="E87" s="195" t="str">
        <f>IF(SISWA!E87=0,"",SISWA!E87)</f>
        <v/>
      </c>
      <c r="F87" s="157"/>
      <c r="G87" s="157"/>
      <c r="H87" s="157"/>
      <c r="I87" s="157"/>
      <c r="J87" s="157"/>
      <c r="K87" s="157" t="e">
        <f t="shared" si="5"/>
        <v>#DIV/0!</v>
      </c>
      <c r="L87" s="157"/>
      <c r="M87" s="157"/>
      <c r="N87" s="46" t="e">
        <f t="shared" si="4"/>
        <v>#DIV/0!</v>
      </c>
      <c r="O87" s="353" t="e">
        <f t="shared" si="6"/>
        <v>#DIV/0!</v>
      </c>
    </row>
    <row r="88" spans="1:15" x14ac:dyDescent="0.3">
      <c r="A88" s="2">
        <v>81</v>
      </c>
      <c r="B88" s="6" t="str">
        <f>IF(SISWA!B88=0,"",SISWA!B88)</f>
        <v/>
      </c>
      <c r="C88" s="6" t="str">
        <f>IF(SISWA!C88=0,"",SISWA!C88)</f>
        <v/>
      </c>
      <c r="D88" s="6" t="str">
        <f>IF(SISWA!D88=0,"",SISWA!D88)</f>
        <v/>
      </c>
      <c r="E88" s="195" t="str">
        <f>IF(SISWA!E88=0,"",SISWA!E88)</f>
        <v/>
      </c>
      <c r="F88" s="157"/>
      <c r="G88" s="157"/>
      <c r="H88" s="157"/>
      <c r="I88" s="157"/>
      <c r="J88" s="157"/>
      <c r="K88" s="157" t="e">
        <f t="shared" si="5"/>
        <v>#DIV/0!</v>
      </c>
      <c r="L88" s="157"/>
      <c r="M88" s="157"/>
      <c r="N88" s="46" t="e">
        <f t="shared" si="4"/>
        <v>#DIV/0!</v>
      </c>
      <c r="O88" s="353" t="e">
        <f t="shared" si="6"/>
        <v>#DIV/0!</v>
      </c>
    </row>
    <row r="89" spans="1:15" x14ac:dyDescent="0.3">
      <c r="A89" s="2">
        <v>82</v>
      </c>
      <c r="B89" s="6" t="str">
        <f>IF(SISWA!B89=0,"",SISWA!B89)</f>
        <v/>
      </c>
      <c r="C89" s="6" t="str">
        <f>IF(SISWA!C89=0,"",SISWA!C89)</f>
        <v/>
      </c>
      <c r="D89" s="6" t="str">
        <f>IF(SISWA!D89=0,"",SISWA!D89)</f>
        <v/>
      </c>
      <c r="E89" s="195" t="str">
        <f>IF(SISWA!E89=0,"",SISWA!E89)</f>
        <v/>
      </c>
      <c r="F89" s="157"/>
      <c r="G89" s="157"/>
      <c r="H89" s="157"/>
      <c r="I89" s="157"/>
      <c r="J89" s="157"/>
      <c r="K89" s="157" t="e">
        <f t="shared" si="5"/>
        <v>#DIV/0!</v>
      </c>
      <c r="L89" s="157"/>
      <c r="M89" s="157"/>
      <c r="N89" s="46" t="e">
        <f t="shared" si="4"/>
        <v>#DIV/0!</v>
      </c>
      <c r="O89" s="353" t="e">
        <f t="shared" si="6"/>
        <v>#DIV/0!</v>
      </c>
    </row>
    <row r="90" spans="1:15" x14ac:dyDescent="0.3">
      <c r="A90" s="2">
        <v>83</v>
      </c>
      <c r="B90" s="6" t="str">
        <f>IF(SISWA!B90=0,"",SISWA!B90)</f>
        <v/>
      </c>
      <c r="C90" s="6" t="str">
        <f>IF(SISWA!C90=0,"",SISWA!C90)</f>
        <v/>
      </c>
      <c r="D90" s="6" t="str">
        <f>IF(SISWA!D90=0,"",SISWA!D90)</f>
        <v/>
      </c>
      <c r="E90" s="195" t="str">
        <f>IF(SISWA!E90=0,"",SISWA!E90)</f>
        <v/>
      </c>
      <c r="F90" s="157"/>
      <c r="G90" s="157"/>
      <c r="H90" s="157"/>
      <c r="I90" s="157"/>
      <c r="J90" s="157"/>
      <c r="K90" s="157" t="e">
        <f t="shared" si="5"/>
        <v>#DIV/0!</v>
      </c>
      <c r="L90" s="157"/>
      <c r="M90" s="157"/>
      <c r="N90" s="46" t="e">
        <f t="shared" si="4"/>
        <v>#DIV/0!</v>
      </c>
      <c r="O90" s="353" t="e">
        <f t="shared" si="6"/>
        <v>#DIV/0!</v>
      </c>
    </row>
    <row r="91" spans="1:15" x14ac:dyDescent="0.3">
      <c r="A91" s="2">
        <v>84</v>
      </c>
      <c r="B91" s="6" t="str">
        <f>IF(SISWA!B91=0,"",SISWA!B91)</f>
        <v/>
      </c>
      <c r="C91" s="6" t="str">
        <f>IF(SISWA!C91=0,"",SISWA!C91)</f>
        <v/>
      </c>
      <c r="D91" s="6" t="str">
        <f>IF(SISWA!D91=0,"",SISWA!D91)</f>
        <v/>
      </c>
      <c r="E91" s="195" t="str">
        <f>IF(SISWA!E91=0,"",SISWA!E91)</f>
        <v/>
      </c>
      <c r="F91" s="157"/>
      <c r="G91" s="157"/>
      <c r="H91" s="157"/>
      <c r="I91" s="157"/>
      <c r="J91" s="157"/>
      <c r="K91" s="157" t="e">
        <f t="shared" si="5"/>
        <v>#DIV/0!</v>
      </c>
      <c r="L91" s="157"/>
      <c r="M91" s="157"/>
      <c r="N91" s="46" t="e">
        <f t="shared" si="4"/>
        <v>#DIV/0!</v>
      </c>
      <c r="O91" s="353" t="e">
        <f t="shared" si="6"/>
        <v>#DIV/0!</v>
      </c>
    </row>
    <row r="92" spans="1:15" x14ac:dyDescent="0.3">
      <c r="A92" s="2">
        <v>85</v>
      </c>
      <c r="B92" s="6" t="str">
        <f>IF(SISWA!B92=0,"",SISWA!B92)</f>
        <v/>
      </c>
      <c r="C92" s="6" t="str">
        <f>IF(SISWA!C92=0,"",SISWA!C92)</f>
        <v/>
      </c>
      <c r="D92" s="6" t="str">
        <f>IF(SISWA!D92=0,"",SISWA!D92)</f>
        <v/>
      </c>
      <c r="E92" s="195" t="str">
        <f>IF(SISWA!E92=0,"",SISWA!E92)</f>
        <v/>
      </c>
      <c r="F92" s="157"/>
      <c r="G92" s="157"/>
      <c r="H92" s="157"/>
      <c r="I92" s="157"/>
      <c r="J92" s="157"/>
      <c r="K92" s="157" t="e">
        <f t="shared" si="5"/>
        <v>#DIV/0!</v>
      </c>
      <c r="L92" s="157"/>
      <c r="M92" s="157"/>
      <c r="N92" s="46" t="e">
        <f t="shared" si="4"/>
        <v>#DIV/0!</v>
      </c>
      <c r="O92" s="353" t="e">
        <f t="shared" si="6"/>
        <v>#DIV/0!</v>
      </c>
    </row>
    <row r="93" spans="1:15" x14ac:dyDescent="0.3">
      <c r="A93" s="2">
        <v>86</v>
      </c>
      <c r="B93" s="6" t="str">
        <f>IF(SISWA!B93=0,"",SISWA!B93)</f>
        <v/>
      </c>
      <c r="C93" s="6" t="str">
        <f>IF(SISWA!C93=0,"",SISWA!C93)</f>
        <v/>
      </c>
      <c r="D93" s="6" t="str">
        <f>IF(SISWA!D93=0,"",SISWA!D93)</f>
        <v/>
      </c>
      <c r="E93" s="195" t="str">
        <f>IF(SISWA!E93=0,"",SISWA!E93)</f>
        <v/>
      </c>
      <c r="F93" s="157"/>
      <c r="G93" s="157"/>
      <c r="H93" s="157"/>
      <c r="I93" s="157"/>
      <c r="J93" s="157"/>
      <c r="K93" s="157" t="e">
        <f t="shared" si="5"/>
        <v>#DIV/0!</v>
      </c>
      <c r="L93" s="157"/>
      <c r="M93" s="157"/>
      <c r="N93" s="46" t="e">
        <f t="shared" si="4"/>
        <v>#DIV/0!</v>
      </c>
      <c r="O93" s="353" t="e">
        <f t="shared" si="6"/>
        <v>#DIV/0!</v>
      </c>
    </row>
    <row r="94" spans="1:15" x14ac:dyDescent="0.3">
      <c r="A94" s="2">
        <v>87</v>
      </c>
      <c r="B94" s="6" t="str">
        <f>IF(SISWA!B94=0,"",SISWA!B94)</f>
        <v/>
      </c>
      <c r="C94" s="6" t="str">
        <f>IF(SISWA!C94=0,"",SISWA!C94)</f>
        <v/>
      </c>
      <c r="D94" s="6" t="str">
        <f>IF(SISWA!D94=0,"",SISWA!D94)</f>
        <v/>
      </c>
      <c r="E94" s="195" t="str">
        <f>IF(SISWA!E94=0,"",SISWA!E94)</f>
        <v/>
      </c>
      <c r="F94" s="157"/>
      <c r="G94" s="157"/>
      <c r="H94" s="157"/>
      <c r="I94" s="157"/>
      <c r="J94" s="157"/>
      <c r="K94" s="157" t="e">
        <f t="shared" si="5"/>
        <v>#DIV/0!</v>
      </c>
      <c r="L94" s="157"/>
      <c r="M94" s="157"/>
      <c r="N94" s="46" t="e">
        <f t="shared" si="4"/>
        <v>#DIV/0!</v>
      </c>
      <c r="O94" s="353" t="e">
        <f t="shared" si="6"/>
        <v>#DIV/0!</v>
      </c>
    </row>
    <row r="95" spans="1:15" x14ac:dyDescent="0.3">
      <c r="A95" s="2">
        <v>88</v>
      </c>
      <c r="B95" s="6" t="str">
        <f>IF(SISWA!B95=0,"",SISWA!B95)</f>
        <v/>
      </c>
      <c r="C95" s="6" t="str">
        <f>IF(SISWA!C95=0,"",SISWA!C95)</f>
        <v/>
      </c>
      <c r="D95" s="6" t="str">
        <f>IF(SISWA!D95=0,"",SISWA!D95)</f>
        <v/>
      </c>
      <c r="E95" s="195" t="str">
        <f>IF(SISWA!E95=0,"",SISWA!E95)</f>
        <v/>
      </c>
      <c r="F95" s="157"/>
      <c r="G95" s="157"/>
      <c r="H95" s="157"/>
      <c r="I95" s="157"/>
      <c r="J95" s="157"/>
      <c r="K95" s="157" t="e">
        <f t="shared" si="5"/>
        <v>#DIV/0!</v>
      </c>
      <c r="L95" s="157"/>
      <c r="M95" s="157"/>
      <c r="N95" s="46" t="e">
        <f t="shared" si="4"/>
        <v>#DIV/0!</v>
      </c>
      <c r="O95" s="353" t="e">
        <f t="shared" si="6"/>
        <v>#DIV/0!</v>
      </c>
    </row>
    <row r="96" spans="1:15" x14ac:dyDescent="0.3">
      <c r="A96" s="2">
        <v>89</v>
      </c>
      <c r="B96" s="6" t="str">
        <f>IF(SISWA!B96=0,"",SISWA!B96)</f>
        <v/>
      </c>
      <c r="C96" s="6" t="str">
        <f>IF(SISWA!C96=0,"",SISWA!C96)</f>
        <v/>
      </c>
      <c r="D96" s="6" t="str">
        <f>IF(SISWA!D96=0,"",SISWA!D96)</f>
        <v/>
      </c>
      <c r="E96" s="195" t="str">
        <f>IF(SISWA!E96=0,"",SISWA!E96)</f>
        <v/>
      </c>
      <c r="F96" s="157"/>
      <c r="G96" s="157"/>
      <c r="H96" s="157"/>
      <c r="I96" s="157"/>
      <c r="J96" s="157"/>
      <c r="K96" s="157" t="e">
        <f t="shared" si="5"/>
        <v>#DIV/0!</v>
      </c>
      <c r="L96" s="157"/>
      <c r="M96" s="157"/>
      <c r="N96" s="46" t="e">
        <f t="shared" si="4"/>
        <v>#DIV/0!</v>
      </c>
      <c r="O96" s="353" t="e">
        <f t="shared" si="6"/>
        <v>#DIV/0!</v>
      </c>
    </row>
    <row r="97" spans="1:15" x14ac:dyDescent="0.3">
      <c r="A97" s="2">
        <v>90</v>
      </c>
      <c r="B97" s="6" t="str">
        <f>IF(SISWA!B97=0,"",SISWA!B97)</f>
        <v/>
      </c>
      <c r="C97" s="6" t="str">
        <f>IF(SISWA!C97=0,"",SISWA!C97)</f>
        <v/>
      </c>
      <c r="D97" s="6" t="str">
        <f>IF(SISWA!D97=0,"",SISWA!D97)</f>
        <v/>
      </c>
      <c r="E97" s="195" t="str">
        <f>IF(SISWA!E97=0,"",SISWA!E97)</f>
        <v/>
      </c>
      <c r="F97" s="157"/>
      <c r="G97" s="157"/>
      <c r="H97" s="157"/>
      <c r="I97" s="157"/>
      <c r="J97" s="157"/>
      <c r="K97" s="157" t="e">
        <f t="shared" si="5"/>
        <v>#DIV/0!</v>
      </c>
      <c r="L97" s="157"/>
      <c r="M97" s="157"/>
      <c r="N97" s="46" t="e">
        <f t="shared" si="4"/>
        <v>#DIV/0!</v>
      </c>
      <c r="O97" s="353" t="e">
        <f t="shared" si="6"/>
        <v>#DIV/0!</v>
      </c>
    </row>
    <row r="98" spans="1:15" x14ac:dyDescent="0.3">
      <c r="A98" s="2">
        <v>91</v>
      </c>
      <c r="B98" s="6" t="str">
        <f>IF(SISWA!B98=0,"",SISWA!B98)</f>
        <v/>
      </c>
      <c r="C98" s="6" t="str">
        <f>IF(SISWA!C98=0,"",SISWA!C98)</f>
        <v/>
      </c>
      <c r="D98" s="6" t="str">
        <f>IF(SISWA!D98=0,"",SISWA!D98)</f>
        <v/>
      </c>
      <c r="E98" s="195" t="str">
        <f>IF(SISWA!E98=0,"",SISWA!E98)</f>
        <v/>
      </c>
      <c r="F98" s="157"/>
      <c r="G98" s="157"/>
      <c r="H98" s="157"/>
      <c r="I98" s="157"/>
      <c r="J98" s="157"/>
      <c r="K98" s="157" t="e">
        <f t="shared" si="5"/>
        <v>#DIV/0!</v>
      </c>
      <c r="L98" s="157"/>
      <c r="M98" s="157"/>
      <c r="N98" s="46" t="e">
        <f t="shared" si="4"/>
        <v>#DIV/0!</v>
      </c>
      <c r="O98" s="353" t="e">
        <f t="shared" si="6"/>
        <v>#DIV/0!</v>
      </c>
    </row>
    <row r="99" spans="1:15" x14ac:dyDescent="0.3">
      <c r="A99" s="2">
        <v>92</v>
      </c>
      <c r="B99" s="6" t="str">
        <f>IF(SISWA!B99=0,"",SISWA!B99)</f>
        <v/>
      </c>
      <c r="C99" s="6" t="str">
        <f>IF(SISWA!C99=0,"",SISWA!C99)</f>
        <v/>
      </c>
      <c r="D99" s="6" t="str">
        <f>IF(SISWA!D99=0,"",SISWA!D99)</f>
        <v/>
      </c>
      <c r="E99" s="195" t="str">
        <f>IF(SISWA!E99=0,"",SISWA!E99)</f>
        <v/>
      </c>
      <c r="F99" s="157"/>
      <c r="G99" s="157"/>
      <c r="H99" s="157"/>
      <c r="I99" s="157"/>
      <c r="J99" s="157"/>
      <c r="K99" s="157" t="e">
        <f t="shared" si="5"/>
        <v>#DIV/0!</v>
      </c>
      <c r="L99" s="157"/>
      <c r="M99" s="157"/>
      <c r="N99" s="46" t="e">
        <f t="shared" si="4"/>
        <v>#DIV/0!</v>
      </c>
      <c r="O99" s="353" t="e">
        <f t="shared" si="6"/>
        <v>#DIV/0!</v>
      </c>
    </row>
    <row r="100" spans="1:15" x14ac:dyDescent="0.3">
      <c r="A100" s="2">
        <v>93</v>
      </c>
      <c r="B100" s="6" t="str">
        <f>IF(SISWA!B100=0,"",SISWA!B100)</f>
        <v/>
      </c>
      <c r="C100" s="6" t="str">
        <f>IF(SISWA!C100=0,"",SISWA!C100)</f>
        <v/>
      </c>
      <c r="D100" s="6" t="str">
        <f>IF(SISWA!D100=0,"",SISWA!D100)</f>
        <v/>
      </c>
      <c r="E100" s="195" t="str">
        <f>IF(SISWA!E100=0,"",SISWA!E100)</f>
        <v/>
      </c>
      <c r="F100" s="157"/>
      <c r="G100" s="157"/>
      <c r="H100" s="157"/>
      <c r="I100" s="157"/>
      <c r="J100" s="157"/>
      <c r="K100" s="157" t="e">
        <f t="shared" si="5"/>
        <v>#DIV/0!</v>
      </c>
      <c r="L100" s="157"/>
      <c r="M100" s="157"/>
      <c r="N100" s="46" t="e">
        <f t="shared" si="4"/>
        <v>#DIV/0!</v>
      </c>
      <c r="O100" s="353" t="e">
        <f t="shared" si="6"/>
        <v>#DIV/0!</v>
      </c>
    </row>
    <row r="101" spans="1:15" x14ac:dyDescent="0.3">
      <c r="A101" s="2">
        <v>94</v>
      </c>
      <c r="B101" s="6" t="str">
        <f>IF(SISWA!B101=0,"",SISWA!B101)</f>
        <v/>
      </c>
      <c r="C101" s="6" t="str">
        <f>IF(SISWA!C101=0,"",SISWA!C101)</f>
        <v/>
      </c>
      <c r="D101" s="6" t="str">
        <f>IF(SISWA!D101=0,"",SISWA!D101)</f>
        <v/>
      </c>
      <c r="E101" s="195" t="str">
        <f>IF(SISWA!E101=0,"",SISWA!E101)</f>
        <v/>
      </c>
      <c r="F101" s="157"/>
      <c r="G101" s="157"/>
      <c r="H101" s="157"/>
      <c r="I101" s="157"/>
      <c r="J101" s="157"/>
      <c r="K101" s="157" t="e">
        <f t="shared" si="5"/>
        <v>#DIV/0!</v>
      </c>
      <c r="L101" s="157"/>
      <c r="M101" s="157"/>
      <c r="N101" s="46" t="e">
        <f t="shared" si="4"/>
        <v>#DIV/0!</v>
      </c>
      <c r="O101" s="353" t="e">
        <f t="shared" si="6"/>
        <v>#DIV/0!</v>
      </c>
    </row>
    <row r="102" spans="1:15" x14ac:dyDescent="0.3">
      <c r="A102" s="2">
        <v>95</v>
      </c>
      <c r="B102" s="6" t="str">
        <f>IF(SISWA!B102=0,"",SISWA!B102)</f>
        <v/>
      </c>
      <c r="C102" s="6" t="str">
        <f>IF(SISWA!C102=0,"",SISWA!C102)</f>
        <v/>
      </c>
      <c r="D102" s="6" t="str">
        <f>IF(SISWA!D102=0,"",SISWA!D102)</f>
        <v/>
      </c>
      <c r="E102" s="195" t="str">
        <f>IF(SISWA!E102=0,"",SISWA!E102)</f>
        <v/>
      </c>
      <c r="F102" s="157"/>
      <c r="G102" s="157"/>
      <c r="H102" s="157"/>
      <c r="I102" s="157"/>
      <c r="J102" s="157"/>
      <c r="K102" s="157" t="e">
        <f t="shared" si="5"/>
        <v>#DIV/0!</v>
      </c>
      <c r="L102" s="157"/>
      <c r="M102" s="157"/>
      <c r="N102" s="46" t="e">
        <f t="shared" si="4"/>
        <v>#DIV/0!</v>
      </c>
      <c r="O102" s="353" t="e">
        <f t="shared" si="6"/>
        <v>#DIV/0!</v>
      </c>
    </row>
    <row r="103" spans="1:15" x14ac:dyDescent="0.3">
      <c r="A103" s="2">
        <v>96</v>
      </c>
      <c r="B103" s="6" t="str">
        <f>IF(SISWA!B103=0,"",SISWA!B103)</f>
        <v/>
      </c>
      <c r="C103" s="6" t="str">
        <f>IF(SISWA!C103=0,"",SISWA!C103)</f>
        <v/>
      </c>
      <c r="D103" s="6" t="str">
        <f>IF(SISWA!D103=0,"",SISWA!D103)</f>
        <v/>
      </c>
      <c r="E103" s="195" t="str">
        <f>IF(SISWA!E103=0,"",SISWA!E103)</f>
        <v/>
      </c>
      <c r="F103" s="157"/>
      <c r="G103" s="157"/>
      <c r="H103" s="157"/>
      <c r="I103" s="157"/>
      <c r="J103" s="157"/>
      <c r="K103" s="157" t="e">
        <f t="shared" si="5"/>
        <v>#DIV/0!</v>
      </c>
      <c r="L103" s="157"/>
      <c r="M103" s="157"/>
      <c r="N103" s="46" t="e">
        <f t="shared" si="4"/>
        <v>#DIV/0!</v>
      </c>
      <c r="O103" s="353" t="e">
        <f t="shared" si="6"/>
        <v>#DIV/0!</v>
      </c>
    </row>
    <row r="104" spans="1:15" x14ac:dyDescent="0.3">
      <c r="A104" s="2">
        <v>97</v>
      </c>
      <c r="B104" s="6" t="str">
        <f>IF(SISWA!B104=0,"",SISWA!B104)</f>
        <v/>
      </c>
      <c r="C104" s="6" t="str">
        <f>IF(SISWA!C104=0,"",SISWA!C104)</f>
        <v/>
      </c>
      <c r="D104" s="6" t="str">
        <f>IF(SISWA!D104=0,"",SISWA!D104)</f>
        <v/>
      </c>
      <c r="E104" s="195" t="str">
        <f>IF(SISWA!E104=0,"",SISWA!E104)</f>
        <v/>
      </c>
      <c r="F104" s="157"/>
      <c r="G104" s="157"/>
      <c r="H104" s="157"/>
      <c r="I104" s="157"/>
      <c r="J104" s="157"/>
      <c r="K104" s="157" t="e">
        <f t="shared" si="5"/>
        <v>#DIV/0!</v>
      </c>
      <c r="L104" s="157"/>
      <c r="M104" s="157"/>
      <c r="N104" s="46" t="e">
        <f t="shared" si="4"/>
        <v>#DIV/0!</v>
      </c>
      <c r="O104" s="353" t="e">
        <f t="shared" si="6"/>
        <v>#DIV/0!</v>
      </c>
    </row>
    <row r="105" spans="1:15" x14ac:dyDescent="0.3">
      <c r="A105" s="2">
        <v>98</v>
      </c>
      <c r="B105" s="6" t="str">
        <f>IF(SISWA!B105=0,"",SISWA!B105)</f>
        <v/>
      </c>
      <c r="C105" s="6" t="str">
        <f>IF(SISWA!C105=0,"",SISWA!C105)</f>
        <v/>
      </c>
      <c r="D105" s="6" t="str">
        <f>IF(SISWA!D105=0,"",SISWA!D105)</f>
        <v/>
      </c>
      <c r="E105" s="195" t="str">
        <f>IF(SISWA!E105=0,"",SISWA!E105)</f>
        <v/>
      </c>
      <c r="F105" s="157"/>
      <c r="G105" s="157"/>
      <c r="H105" s="157"/>
      <c r="I105" s="157"/>
      <c r="J105" s="157"/>
      <c r="K105" s="157" t="e">
        <f t="shared" si="5"/>
        <v>#DIV/0!</v>
      </c>
      <c r="L105" s="157"/>
      <c r="M105" s="157"/>
      <c r="N105" s="46" t="e">
        <f t="shared" si="4"/>
        <v>#DIV/0!</v>
      </c>
      <c r="O105" s="353" t="e">
        <f t="shared" si="6"/>
        <v>#DIV/0!</v>
      </c>
    </row>
    <row r="106" spans="1:15" x14ac:dyDescent="0.3">
      <c r="A106" s="2">
        <v>99</v>
      </c>
      <c r="B106" s="6" t="str">
        <f>IF(SISWA!B106=0,"",SISWA!B106)</f>
        <v/>
      </c>
      <c r="C106" s="6" t="str">
        <f>IF(SISWA!C106=0,"",SISWA!C106)</f>
        <v/>
      </c>
      <c r="D106" s="6" t="str">
        <f>IF(SISWA!D106=0,"",SISWA!D106)</f>
        <v/>
      </c>
      <c r="E106" s="195" t="str">
        <f>IF(SISWA!E106=0,"",SISWA!E106)</f>
        <v/>
      </c>
      <c r="F106" s="157"/>
      <c r="G106" s="157"/>
      <c r="H106" s="157"/>
      <c r="I106" s="157"/>
      <c r="J106" s="157"/>
      <c r="K106" s="157" t="e">
        <f t="shared" si="5"/>
        <v>#DIV/0!</v>
      </c>
      <c r="L106" s="157"/>
      <c r="M106" s="157"/>
      <c r="N106" s="46" t="e">
        <f t="shared" si="4"/>
        <v>#DIV/0!</v>
      </c>
      <c r="O106" s="353" t="e">
        <f t="shared" si="6"/>
        <v>#DIV/0!</v>
      </c>
    </row>
    <row r="107" spans="1:15" x14ac:dyDescent="0.3">
      <c r="A107" s="2">
        <v>100</v>
      </c>
      <c r="B107" s="6" t="str">
        <f>IF(SISWA!B107=0,"",SISWA!B107)</f>
        <v/>
      </c>
      <c r="C107" s="6" t="str">
        <f>IF(SISWA!C107=0,"",SISWA!C107)</f>
        <v/>
      </c>
      <c r="D107" s="6" t="str">
        <f>IF(SISWA!D107=0,"",SISWA!D107)</f>
        <v/>
      </c>
      <c r="E107" s="195" t="str">
        <f>IF(SISWA!E107=0,"",SISWA!E107)</f>
        <v/>
      </c>
      <c r="F107" s="157"/>
      <c r="G107" s="157"/>
      <c r="H107" s="157"/>
      <c r="I107" s="157"/>
      <c r="J107" s="157"/>
      <c r="K107" s="157" t="e">
        <f t="shared" si="5"/>
        <v>#DIV/0!</v>
      </c>
      <c r="L107" s="157"/>
      <c r="M107" s="157"/>
      <c r="N107" s="46" t="e">
        <f t="shared" si="4"/>
        <v>#DIV/0!</v>
      </c>
      <c r="O107" s="353" t="e">
        <f t="shared" si="6"/>
        <v>#DIV/0!</v>
      </c>
    </row>
    <row r="108" spans="1:15" x14ac:dyDescent="0.3">
      <c r="A108" s="2">
        <v>101</v>
      </c>
      <c r="B108" s="6" t="str">
        <f>IF(SISWA!B108=0,"",SISWA!B108)</f>
        <v/>
      </c>
      <c r="C108" s="6" t="str">
        <f>IF(SISWA!C108=0,"",SISWA!C108)</f>
        <v/>
      </c>
      <c r="D108" s="6" t="str">
        <f>IF(SISWA!D108=0,"",SISWA!D108)</f>
        <v/>
      </c>
      <c r="E108" s="195" t="str">
        <f>IF(SISWA!E108=0,"",SISWA!E108)</f>
        <v/>
      </c>
      <c r="F108" s="157"/>
      <c r="G108" s="157"/>
      <c r="H108" s="157"/>
      <c r="I108" s="157"/>
      <c r="J108" s="157"/>
      <c r="K108" s="157" t="e">
        <f t="shared" si="5"/>
        <v>#DIV/0!</v>
      </c>
      <c r="L108" s="157"/>
      <c r="M108" s="157"/>
      <c r="N108" s="46" t="e">
        <f t="shared" si="4"/>
        <v>#DIV/0!</v>
      </c>
      <c r="O108" s="353" t="e">
        <f t="shared" si="6"/>
        <v>#DIV/0!</v>
      </c>
    </row>
    <row r="109" spans="1:15" x14ac:dyDescent="0.3">
      <c r="A109" s="2">
        <v>102</v>
      </c>
      <c r="B109" s="6" t="str">
        <f>IF(SISWA!B109=0,"",SISWA!B109)</f>
        <v/>
      </c>
      <c r="C109" s="6" t="str">
        <f>IF(SISWA!C109=0,"",SISWA!C109)</f>
        <v/>
      </c>
      <c r="D109" s="6" t="str">
        <f>IF(SISWA!D109=0,"",SISWA!D109)</f>
        <v/>
      </c>
      <c r="E109" s="195" t="str">
        <f>IF(SISWA!E109=0,"",SISWA!E109)</f>
        <v/>
      </c>
      <c r="F109" s="157"/>
      <c r="G109" s="157"/>
      <c r="H109" s="157"/>
      <c r="I109" s="157"/>
      <c r="J109" s="157"/>
      <c r="K109" s="157" t="e">
        <f t="shared" si="5"/>
        <v>#DIV/0!</v>
      </c>
      <c r="L109" s="157"/>
      <c r="M109" s="157"/>
      <c r="N109" s="46" t="e">
        <f t="shared" si="4"/>
        <v>#DIV/0!</v>
      </c>
      <c r="O109" s="353" t="e">
        <f t="shared" si="6"/>
        <v>#DIV/0!</v>
      </c>
    </row>
    <row r="110" spans="1:15" x14ac:dyDescent="0.3">
      <c r="A110" s="2">
        <v>103</v>
      </c>
      <c r="B110" s="6" t="str">
        <f>IF(SISWA!B110=0,"",SISWA!B110)</f>
        <v/>
      </c>
      <c r="C110" s="6" t="str">
        <f>IF(SISWA!C110=0,"",SISWA!C110)</f>
        <v/>
      </c>
      <c r="D110" s="6" t="str">
        <f>IF(SISWA!D110=0,"",SISWA!D110)</f>
        <v/>
      </c>
      <c r="E110" s="195" t="str">
        <f>IF(SISWA!E110=0,"",SISWA!E110)</f>
        <v/>
      </c>
      <c r="F110" s="157"/>
      <c r="G110" s="157"/>
      <c r="H110" s="157"/>
      <c r="I110" s="157"/>
      <c r="J110" s="157"/>
      <c r="K110" s="157" t="e">
        <f t="shared" si="5"/>
        <v>#DIV/0!</v>
      </c>
      <c r="L110" s="157"/>
      <c r="M110" s="157"/>
      <c r="N110" s="46" t="e">
        <f t="shared" si="4"/>
        <v>#DIV/0!</v>
      </c>
      <c r="O110" s="353" t="e">
        <f t="shared" si="6"/>
        <v>#DIV/0!</v>
      </c>
    </row>
    <row r="111" spans="1:15" x14ac:dyDescent="0.3">
      <c r="A111" s="2">
        <v>104</v>
      </c>
      <c r="B111" s="6" t="str">
        <f>IF(SISWA!B111=0,"",SISWA!B111)</f>
        <v/>
      </c>
      <c r="C111" s="6" t="str">
        <f>IF(SISWA!C111=0,"",SISWA!C111)</f>
        <v/>
      </c>
      <c r="D111" s="6" t="str">
        <f>IF(SISWA!D111=0,"",SISWA!D111)</f>
        <v/>
      </c>
      <c r="E111" s="195" t="str">
        <f>IF(SISWA!E111=0,"",SISWA!E111)</f>
        <v/>
      </c>
      <c r="F111" s="157"/>
      <c r="G111" s="157"/>
      <c r="H111" s="157"/>
      <c r="I111" s="157"/>
      <c r="J111" s="157"/>
      <c r="K111" s="157" t="e">
        <f t="shared" si="5"/>
        <v>#DIV/0!</v>
      </c>
      <c r="L111" s="157"/>
      <c r="M111" s="157"/>
      <c r="N111" s="46" t="e">
        <f t="shared" si="4"/>
        <v>#DIV/0!</v>
      </c>
      <c r="O111" s="353" t="e">
        <f t="shared" si="6"/>
        <v>#DIV/0!</v>
      </c>
    </row>
    <row r="112" spans="1:15" x14ac:dyDescent="0.3">
      <c r="A112" s="2">
        <v>105</v>
      </c>
      <c r="B112" s="6" t="str">
        <f>IF(SISWA!B112=0,"",SISWA!B112)</f>
        <v/>
      </c>
      <c r="C112" s="6" t="str">
        <f>IF(SISWA!C112=0,"",SISWA!C112)</f>
        <v/>
      </c>
      <c r="D112" s="6" t="str">
        <f>IF(SISWA!D112=0,"",SISWA!D112)</f>
        <v/>
      </c>
      <c r="E112" s="195" t="str">
        <f>IF(SISWA!E112=0,"",SISWA!E112)</f>
        <v/>
      </c>
      <c r="F112" s="157"/>
      <c r="G112" s="157"/>
      <c r="H112" s="157"/>
      <c r="I112" s="157"/>
      <c r="J112" s="157"/>
      <c r="K112" s="157" t="e">
        <f t="shared" si="5"/>
        <v>#DIV/0!</v>
      </c>
      <c r="L112" s="157"/>
      <c r="M112" s="157"/>
      <c r="N112" s="46" t="e">
        <f t="shared" si="4"/>
        <v>#DIV/0!</v>
      </c>
      <c r="O112" s="353" t="e">
        <f t="shared" si="6"/>
        <v>#DIV/0!</v>
      </c>
    </row>
    <row r="113" spans="1:15" x14ac:dyDescent="0.3">
      <c r="A113" s="2">
        <v>106</v>
      </c>
      <c r="B113" s="6" t="str">
        <f>IF(SISWA!B113=0,"",SISWA!B113)</f>
        <v/>
      </c>
      <c r="C113" s="6" t="str">
        <f>IF(SISWA!C113=0,"",SISWA!C113)</f>
        <v/>
      </c>
      <c r="D113" s="6" t="str">
        <f>IF(SISWA!D113=0,"",SISWA!D113)</f>
        <v/>
      </c>
      <c r="E113" s="195" t="str">
        <f>IF(SISWA!E113=0,"",SISWA!E113)</f>
        <v/>
      </c>
      <c r="F113" s="157"/>
      <c r="G113" s="157"/>
      <c r="H113" s="157"/>
      <c r="I113" s="157"/>
      <c r="J113" s="157"/>
      <c r="K113" s="157" t="e">
        <f t="shared" si="5"/>
        <v>#DIV/0!</v>
      </c>
      <c r="L113" s="157"/>
      <c r="M113" s="157"/>
      <c r="N113" s="46" t="e">
        <f t="shared" si="4"/>
        <v>#DIV/0!</v>
      </c>
      <c r="O113" s="353" t="e">
        <f t="shared" si="6"/>
        <v>#DIV/0!</v>
      </c>
    </row>
    <row r="114" spans="1:15" x14ac:dyDescent="0.3">
      <c r="A114" s="2">
        <v>107</v>
      </c>
      <c r="B114" s="6" t="str">
        <f>IF(SISWA!B114=0,"",SISWA!B114)</f>
        <v/>
      </c>
      <c r="C114" s="6" t="str">
        <f>IF(SISWA!C114=0,"",SISWA!C114)</f>
        <v/>
      </c>
      <c r="D114" s="6" t="str">
        <f>IF(SISWA!D114=0,"",SISWA!D114)</f>
        <v/>
      </c>
      <c r="E114" s="195" t="str">
        <f>IF(SISWA!E114=0,"",SISWA!E114)</f>
        <v/>
      </c>
      <c r="F114" s="157"/>
      <c r="G114" s="157"/>
      <c r="H114" s="157"/>
      <c r="I114" s="157"/>
      <c r="J114" s="157"/>
      <c r="K114" s="157" t="e">
        <f t="shared" si="5"/>
        <v>#DIV/0!</v>
      </c>
      <c r="L114" s="157"/>
      <c r="M114" s="157"/>
      <c r="N114" s="46" t="e">
        <f t="shared" si="4"/>
        <v>#DIV/0!</v>
      </c>
      <c r="O114" s="353" t="e">
        <f t="shared" si="6"/>
        <v>#DIV/0!</v>
      </c>
    </row>
    <row r="115" spans="1:15" x14ac:dyDescent="0.3">
      <c r="A115" s="2">
        <v>108</v>
      </c>
      <c r="B115" s="6" t="str">
        <f>IF(SISWA!B115=0,"",SISWA!B115)</f>
        <v/>
      </c>
      <c r="C115" s="6" t="str">
        <f>IF(SISWA!C115=0,"",SISWA!C115)</f>
        <v/>
      </c>
      <c r="D115" s="6" t="str">
        <f>IF(SISWA!D115=0,"",SISWA!D115)</f>
        <v/>
      </c>
      <c r="E115" s="195" t="str">
        <f>IF(SISWA!E115=0,"",SISWA!E115)</f>
        <v/>
      </c>
      <c r="F115" s="157"/>
      <c r="G115" s="157"/>
      <c r="H115" s="157"/>
      <c r="I115" s="157"/>
      <c r="J115" s="157"/>
      <c r="K115" s="157" t="e">
        <f t="shared" si="5"/>
        <v>#DIV/0!</v>
      </c>
      <c r="L115" s="157"/>
      <c r="M115" s="157"/>
      <c r="N115" s="46" t="e">
        <f t="shared" si="4"/>
        <v>#DIV/0!</v>
      </c>
      <c r="O115" s="353" t="e">
        <f t="shared" si="6"/>
        <v>#DIV/0!</v>
      </c>
    </row>
    <row r="116" spans="1:15" x14ac:dyDescent="0.3">
      <c r="A116" s="2">
        <v>109</v>
      </c>
      <c r="B116" s="6" t="str">
        <f>IF(SISWA!B116=0,"",SISWA!B116)</f>
        <v/>
      </c>
      <c r="C116" s="6" t="str">
        <f>IF(SISWA!C116=0,"",SISWA!C116)</f>
        <v/>
      </c>
      <c r="D116" s="6" t="str">
        <f>IF(SISWA!D116=0,"",SISWA!D116)</f>
        <v/>
      </c>
      <c r="E116" s="195" t="str">
        <f>IF(SISWA!E116=0,"",SISWA!E116)</f>
        <v/>
      </c>
      <c r="F116" s="157"/>
      <c r="G116" s="157"/>
      <c r="H116" s="157"/>
      <c r="I116" s="157"/>
      <c r="J116" s="157"/>
      <c r="K116" s="157" t="e">
        <f t="shared" si="5"/>
        <v>#DIV/0!</v>
      </c>
      <c r="L116" s="157"/>
      <c r="M116" s="157"/>
      <c r="N116" s="46" t="e">
        <f t="shared" si="4"/>
        <v>#DIV/0!</v>
      </c>
      <c r="O116" s="353" t="e">
        <f t="shared" si="6"/>
        <v>#DIV/0!</v>
      </c>
    </row>
    <row r="117" spans="1:15" x14ac:dyDescent="0.3">
      <c r="A117" s="2">
        <v>110</v>
      </c>
      <c r="B117" s="6" t="str">
        <f>IF(SISWA!B117=0,"",SISWA!B117)</f>
        <v/>
      </c>
      <c r="C117" s="6" t="str">
        <f>IF(SISWA!C117=0,"",SISWA!C117)</f>
        <v/>
      </c>
      <c r="D117" s="6" t="str">
        <f>IF(SISWA!D117=0,"",SISWA!D117)</f>
        <v/>
      </c>
      <c r="E117" s="195" t="str">
        <f>IF(SISWA!E117=0,"",SISWA!E117)</f>
        <v/>
      </c>
      <c r="F117" s="157"/>
      <c r="G117" s="157"/>
      <c r="H117" s="157"/>
      <c r="I117" s="157"/>
      <c r="J117" s="157"/>
      <c r="K117" s="157" t="e">
        <f t="shared" si="5"/>
        <v>#DIV/0!</v>
      </c>
      <c r="L117" s="157"/>
      <c r="M117" s="157"/>
      <c r="N117" s="46" t="e">
        <f t="shared" si="4"/>
        <v>#DIV/0!</v>
      </c>
      <c r="O117" s="353" t="e">
        <f t="shared" si="6"/>
        <v>#DIV/0!</v>
      </c>
    </row>
    <row r="118" spans="1:15" x14ac:dyDescent="0.3">
      <c r="A118" s="2">
        <v>111</v>
      </c>
      <c r="B118" s="6" t="str">
        <f>IF(SISWA!B118=0,"",SISWA!B118)</f>
        <v/>
      </c>
      <c r="C118" s="6" t="str">
        <f>IF(SISWA!C118=0,"",SISWA!C118)</f>
        <v/>
      </c>
      <c r="D118" s="6" t="str">
        <f>IF(SISWA!D118=0,"",SISWA!D118)</f>
        <v/>
      </c>
      <c r="E118" s="195" t="str">
        <f>IF(SISWA!E118=0,"",SISWA!E118)</f>
        <v/>
      </c>
      <c r="F118" s="157"/>
      <c r="G118" s="157"/>
      <c r="H118" s="157"/>
      <c r="I118" s="157"/>
      <c r="J118" s="157"/>
      <c r="K118" s="157" t="e">
        <f t="shared" si="5"/>
        <v>#DIV/0!</v>
      </c>
      <c r="L118" s="157"/>
      <c r="M118" s="157"/>
      <c r="N118" s="46" t="e">
        <f t="shared" si="4"/>
        <v>#DIV/0!</v>
      </c>
      <c r="O118" s="353" t="e">
        <f t="shared" si="6"/>
        <v>#DIV/0!</v>
      </c>
    </row>
    <row r="119" spans="1:15" x14ac:dyDescent="0.3">
      <c r="A119" s="2">
        <v>112</v>
      </c>
      <c r="B119" s="6" t="str">
        <f>IF(SISWA!B119=0,"",SISWA!B119)</f>
        <v/>
      </c>
      <c r="C119" s="6" t="str">
        <f>IF(SISWA!C119=0,"",SISWA!C119)</f>
        <v/>
      </c>
      <c r="D119" s="6" t="str">
        <f>IF(SISWA!D119=0,"",SISWA!D119)</f>
        <v/>
      </c>
      <c r="E119" s="195" t="str">
        <f>IF(SISWA!E119=0,"",SISWA!E119)</f>
        <v/>
      </c>
      <c r="F119" s="157"/>
      <c r="G119" s="157"/>
      <c r="H119" s="157"/>
      <c r="I119" s="157"/>
      <c r="J119" s="157"/>
      <c r="K119" s="157" t="e">
        <f t="shared" si="5"/>
        <v>#DIV/0!</v>
      </c>
      <c r="L119" s="157"/>
      <c r="M119" s="157"/>
      <c r="N119" s="46" t="e">
        <f t="shared" si="4"/>
        <v>#DIV/0!</v>
      </c>
      <c r="O119" s="353" t="e">
        <f t="shared" si="6"/>
        <v>#DIV/0!</v>
      </c>
    </row>
    <row r="120" spans="1:15" x14ac:dyDescent="0.3">
      <c r="A120" s="2">
        <v>113</v>
      </c>
      <c r="B120" s="6" t="str">
        <f>IF(SISWA!B120=0,"",SISWA!B120)</f>
        <v/>
      </c>
      <c r="C120" s="6" t="str">
        <f>IF(SISWA!C120=0,"",SISWA!C120)</f>
        <v/>
      </c>
      <c r="D120" s="6" t="str">
        <f>IF(SISWA!D120=0,"",SISWA!D120)</f>
        <v/>
      </c>
      <c r="E120" s="195" t="str">
        <f>IF(SISWA!E120=0,"",SISWA!E120)</f>
        <v/>
      </c>
      <c r="F120" s="157"/>
      <c r="G120" s="157"/>
      <c r="H120" s="157"/>
      <c r="I120" s="157"/>
      <c r="J120" s="157"/>
      <c r="K120" s="157" t="e">
        <f t="shared" si="5"/>
        <v>#DIV/0!</v>
      </c>
      <c r="L120" s="157"/>
      <c r="M120" s="157"/>
      <c r="N120" s="46" t="e">
        <f t="shared" si="4"/>
        <v>#DIV/0!</v>
      </c>
      <c r="O120" s="353" t="e">
        <f t="shared" si="6"/>
        <v>#DIV/0!</v>
      </c>
    </row>
    <row r="121" spans="1:15" x14ac:dyDescent="0.3">
      <c r="A121" s="2">
        <v>114</v>
      </c>
      <c r="B121" s="6" t="str">
        <f>IF(SISWA!B121=0,"",SISWA!B121)</f>
        <v/>
      </c>
      <c r="C121" s="6" t="str">
        <f>IF(SISWA!C121=0,"",SISWA!C121)</f>
        <v/>
      </c>
      <c r="D121" s="6" t="str">
        <f>IF(SISWA!D121=0,"",SISWA!D121)</f>
        <v/>
      </c>
      <c r="E121" s="195" t="str">
        <f>IF(SISWA!E121=0,"",SISWA!E121)</f>
        <v/>
      </c>
      <c r="F121" s="157"/>
      <c r="G121" s="157"/>
      <c r="H121" s="157"/>
      <c r="I121" s="157"/>
      <c r="J121" s="157"/>
      <c r="K121" s="157" t="e">
        <f t="shared" si="5"/>
        <v>#DIV/0!</v>
      </c>
      <c r="L121" s="157"/>
      <c r="M121" s="157"/>
      <c r="N121" s="46" t="e">
        <f t="shared" si="4"/>
        <v>#DIV/0!</v>
      </c>
      <c r="O121" s="353" t="e">
        <f t="shared" si="6"/>
        <v>#DIV/0!</v>
      </c>
    </row>
    <row r="122" spans="1:15" x14ac:dyDescent="0.3">
      <c r="A122" s="2">
        <v>115</v>
      </c>
      <c r="B122" s="6" t="str">
        <f>IF(SISWA!B122=0,"",SISWA!B122)</f>
        <v/>
      </c>
      <c r="C122" s="6" t="str">
        <f>IF(SISWA!C122=0,"",SISWA!C122)</f>
        <v/>
      </c>
      <c r="D122" s="6" t="str">
        <f>IF(SISWA!D122=0,"",SISWA!D122)</f>
        <v/>
      </c>
      <c r="E122" s="195" t="str">
        <f>IF(SISWA!E122=0,"",SISWA!E122)</f>
        <v/>
      </c>
      <c r="F122" s="157"/>
      <c r="G122" s="157"/>
      <c r="H122" s="157"/>
      <c r="I122" s="157"/>
      <c r="J122" s="157"/>
      <c r="K122" s="157" t="e">
        <f t="shared" si="5"/>
        <v>#DIV/0!</v>
      </c>
      <c r="L122" s="157"/>
      <c r="M122" s="157"/>
      <c r="N122" s="46" t="e">
        <f t="shared" ref="N122:N185" si="7">AVERAGE(L122:M122)</f>
        <v>#DIV/0!</v>
      </c>
      <c r="O122" s="353" t="e">
        <f t="shared" si="6"/>
        <v>#DIV/0!</v>
      </c>
    </row>
    <row r="123" spans="1:15" x14ac:dyDescent="0.3">
      <c r="A123" s="2">
        <v>116</v>
      </c>
      <c r="B123" s="6" t="str">
        <f>IF(SISWA!B123=0,"",SISWA!B123)</f>
        <v/>
      </c>
      <c r="C123" s="6" t="str">
        <f>IF(SISWA!C123=0,"",SISWA!C123)</f>
        <v/>
      </c>
      <c r="D123" s="6" t="str">
        <f>IF(SISWA!D123=0,"",SISWA!D123)</f>
        <v/>
      </c>
      <c r="E123" s="195" t="str">
        <f>IF(SISWA!E123=0,"",SISWA!E123)</f>
        <v/>
      </c>
      <c r="F123" s="157"/>
      <c r="G123" s="157"/>
      <c r="H123" s="157"/>
      <c r="I123" s="157"/>
      <c r="J123" s="157"/>
      <c r="K123" s="157" t="e">
        <f t="shared" si="5"/>
        <v>#DIV/0!</v>
      </c>
      <c r="L123" s="157"/>
      <c r="M123" s="157"/>
      <c r="N123" s="46" t="e">
        <f t="shared" si="7"/>
        <v>#DIV/0!</v>
      </c>
      <c r="O123" s="353" t="e">
        <f t="shared" si="6"/>
        <v>#DIV/0!</v>
      </c>
    </row>
    <row r="124" spans="1:15" x14ac:dyDescent="0.3">
      <c r="A124" s="2">
        <v>117</v>
      </c>
      <c r="B124" s="6" t="str">
        <f>IF(SISWA!B124=0,"",SISWA!B124)</f>
        <v/>
      </c>
      <c r="C124" s="6" t="str">
        <f>IF(SISWA!C124=0,"",SISWA!C124)</f>
        <v/>
      </c>
      <c r="D124" s="6" t="str">
        <f>IF(SISWA!D124=0,"",SISWA!D124)</f>
        <v/>
      </c>
      <c r="E124" s="195" t="str">
        <f>IF(SISWA!E124=0,"",SISWA!E124)</f>
        <v/>
      </c>
      <c r="F124" s="157"/>
      <c r="G124" s="157"/>
      <c r="H124" s="157"/>
      <c r="I124" s="157"/>
      <c r="J124" s="157"/>
      <c r="K124" s="157" t="e">
        <f t="shared" si="5"/>
        <v>#DIV/0!</v>
      </c>
      <c r="L124" s="157"/>
      <c r="M124" s="157"/>
      <c r="N124" s="46" t="e">
        <f t="shared" si="7"/>
        <v>#DIV/0!</v>
      </c>
      <c r="O124" s="353" t="e">
        <f t="shared" si="6"/>
        <v>#DIV/0!</v>
      </c>
    </row>
    <row r="125" spans="1:15" x14ac:dyDescent="0.3">
      <c r="A125" s="2">
        <v>118</v>
      </c>
      <c r="B125" s="6" t="str">
        <f>IF(SISWA!B125=0,"",SISWA!B125)</f>
        <v/>
      </c>
      <c r="C125" s="6" t="str">
        <f>IF(SISWA!C125=0,"",SISWA!C125)</f>
        <v/>
      </c>
      <c r="D125" s="6" t="str">
        <f>IF(SISWA!D125=0,"",SISWA!D125)</f>
        <v/>
      </c>
      <c r="E125" s="195" t="str">
        <f>IF(SISWA!E125=0,"",SISWA!E125)</f>
        <v/>
      </c>
      <c r="F125" s="157"/>
      <c r="G125" s="157"/>
      <c r="H125" s="157"/>
      <c r="I125" s="157"/>
      <c r="J125" s="157"/>
      <c r="K125" s="157" t="e">
        <f t="shared" si="5"/>
        <v>#DIV/0!</v>
      </c>
      <c r="L125" s="157"/>
      <c r="M125" s="157"/>
      <c r="N125" s="46" t="e">
        <f t="shared" si="7"/>
        <v>#DIV/0!</v>
      </c>
      <c r="O125" s="353" t="e">
        <f t="shared" si="6"/>
        <v>#DIV/0!</v>
      </c>
    </row>
    <row r="126" spans="1:15" x14ac:dyDescent="0.3">
      <c r="A126" s="2">
        <v>119</v>
      </c>
      <c r="B126" s="6" t="str">
        <f>IF(SISWA!B126=0,"",SISWA!B126)</f>
        <v/>
      </c>
      <c r="C126" s="6" t="str">
        <f>IF(SISWA!C126=0,"",SISWA!C126)</f>
        <v/>
      </c>
      <c r="D126" s="6" t="str">
        <f>IF(SISWA!D126=0,"",SISWA!D126)</f>
        <v/>
      </c>
      <c r="E126" s="195" t="str">
        <f>IF(SISWA!E126=0,"",SISWA!E126)</f>
        <v/>
      </c>
      <c r="F126" s="157"/>
      <c r="G126" s="157"/>
      <c r="H126" s="157"/>
      <c r="I126" s="157"/>
      <c r="J126" s="157"/>
      <c r="K126" s="157" t="e">
        <f t="shared" si="5"/>
        <v>#DIV/0!</v>
      </c>
      <c r="L126" s="157"/>
      <c r="M126" s="157"/>
      <c r="N126" s="46" t="e">
        <f t="shared" si="7"/>
        <v>#DIV/0!</v>
      </c>
      <c r="O126" s="353" t="e">
        <f t="shared" si="6"/>
        <v>#DIV/0!</v>
      </c>
    </row>
    <row r="127" spans="1:15" x14ac:dyDescent="0.3">
      <c r="A127" s="2">
        <v>120</v>
      </c>
      <c r="B127" s="6" t="str">
        <f>IF(SISWA!B127=0,"",SISWA!B127)</f>
        <v/>
      </c>
      <c r="C127" s="6" t="str">
        <f>IF(SISWA!C127=0,"",SISWA!C127)</f>
        <v/>
      </c>
      <c r="D127" s="6" t="str">
        <f>IF(SISWA!D127=0,"",SISWA!D127)</f>
        <v/>
      </c>
      <c r="E127" s="195" t="str">
        <f>IF(SISWA!E127=0,"",SISWA!E127)</f>
        <v/>
      </c>
      <c r="F127" s="157"/>
      <c r="G127" s="157"/>
      <c r="H127" s="157"/>
      <c r="I127" s="157"/>
      <c r="J127" s="157"/>
      <c r="K127" s="157" t="e">
        <f t="shared" si="5"/>
        <v>#DIV/0!</v>
      </c>
      <c r="L127" s="157"/>
      <c r="M127" s="157"/>
      <c r="N127" s="46" t="e">
        <f t="shared" si="7"/>
        <v>#DIV/0!</v>
      </c>
      <c r="O127" s="353" t="e">
        <f t="shared" si="6"/>
        <v>#DIV/0!</v>
      </c>
    </row>
    <row r="128" spans="1:15" x14ac:dyDescent="0.3">
      <c r="A128" s="2">
        <v>121</v>
      </c>
      <c r="B128" s="6" t="str">
        <f>IF(SISWA!B128=0,"",SISWA!B128)</f>
        <v/>
      </c>
      <c r="C128" s="6" t="str">
        <f>IF(SISWA!C128=0,"",SISWA!C128)</f>
        <v/>
      </c>
      <c r="D128" s="6" t="str">
        <f>IF(SISWA!D128=0,"",SISWA!D128)</f>
        <v/>
      </c>
      <c r="E128" s="195" t="str">
        <f>IF(SISWA!E128=0,"",SISWA!E128)</f>
        <v/>
      </c>
      <c r="F128" s="157"/>
      <c r="G128" s="157"/>
      <c r="H128" s="157"/>
      <c r="I128" s="157"/>
      <c r="J128" s="157"/>
      <c r="K128" s="157" t="e">
        <f t="shared" si="5"/>
        <v>#DIV/0!</v>
      </c>
      <c r="L128" s="157"/>
      <c r="M128" s="157"/>
      <c r="N128" s="46" t="e">
        <f t="shared" si="7"/>
        <v>#DIV/0!</v>
      </c>
      <c r="O128" s="353" t="e">
        <f t="shared" si="6"/>
        <v>#DIV/0!</v>
      </c>
    </row>
    <row r="129" spans="1:15" x14ac:dyDescent="0.3">
      <c r="A129" s="2">
        <v>122</v>
      </c>
      <c r="B129" s="6" t="str">
        <f>IF(SISWA!B129=0,"",SISWA!B129)</f>
        <v/>
      </c>
      <c r="C129" s="6" t="str">
        <f>IF(SISWA!C129=0,"",SISWA!C129)</f>
        <v/>
      </c>
      <c r="D129" s="6" t="str">
        <f>IF(SISWA!D129=0,"",SISWA!D129)</f>
        <v/>
      </c>
      <c r="E129" s="195" t="str">
        <f>IF(SISWA!E129=0,"",SISWA!E129)</f>
        <v/>
      </c>
      <c r="F129" s="157"/>
      <c r="G129" s="157"/>
      <c r="H129" s="157"/>
      <c r="I129" s="157"/>
      <c r="J129" s="157"/>
      <c r="K129" s="157" t="e">
        <f t="shared" si="5"/>
        <v>#DIV/0!</v>
      </c>
      <c r="L129" s="157"/>
      <c r="M129" s="157"/>
      <c r="N129" s="46" t="e">
        <f t="shared" si="7"/>
        <v>#DIV/0!</v>
      </c>
      <c r="O129" s="353" t="e">
        <f t="shared" si="6"/>
        <v>#DIV/0!</v>
      </c>
    </row>
    <row r="130" spans="1:15" x14ac:dyDescent="0.3">
      <c r="A130" s="2">
        <v>123</v>
      </c>
      <c r="B130" s="6" t="str">
        <f>IF(SISWA!B130=0,"",SISWA!B130)</f>
        <v/>
      </c>
      <c r="C130" s="6" t="str">
        <f>IF(SISWA!C130=0,"",SISWA!C130)</f>
        <v/>
      </c>
      <c r="D130" s="6" t="str">
        <f>IF(SISWA!D130=0,"",SISWA!D130)</f>
        <v/>
      </c>
      <c r="E130" s="195" t="str">
        <f>IF(SISWA!E130=0,"",SISWA!E130)</f>
        <v/>
      </c>
      <c r="F130" s="157"/>
      <c r="G130" s="157"/>
      <c r="H130" s="157"/>
      <c r="I130" s="157"/>
      <c r="J130" s="157"/>
      <c r="K130" s="157" t="e">
        <f t="shared" si="5"/>
        <v>#DIV/0!</v>
      </c>
      <c r="L130" s="157"/>
      <c r="M130" s="157"/>
      <c r="N130" s="46" t="e">
        <f t="shared" si="7"/>
        <v>#DIV/0!</v>
      </c>
      <c r="O130" s="353" t="e">
        <f t="shared" si="6"/>
        <v>#DIV/0!</v>
      </c>
    </row>
    <row r="131" spans="1:15" x14ac:dyDescent="0.3">
      <c r="A131" s="2">
        <v>124</v>
      </c>
      <c r="B131" s="6" t="str">
        <f>IF(SISWA!B131=0,"",SISWA!B131)</f>
        <v/>
      </c>
      <c r="C131" s="6" t="str">
        <f>IF(SISWA!C131=0,"",SISWA!C131)</f>
        <v/>
      </c>
      <c r="D131" s="6" t="str">
        <f>IF(SISWA!D131=0,"",SISWA!D131)</f>
        <v/>
      </c>
      <c r="E131" s="195" t="str">
        <f>IF(SISWA!E131=0,"",SISWA!E131)</f>
        <v/>
      </c>
      <c r="F131" s="157"/>
      <c r="G131" s="157"/>
      <c r="H131" s="157"/>
      <c r="I131" s="157"/>
      <c r="J131" s="157"/>
      <c r="K131" s="157" t="e">
        <f t="shared" si="5"/>
        <v>#DIV/0!</v>
      </c>
      <c r="L131" s="157"/>
      <c r="M131" s="157"/>
      <c r="N131" s="46" t="e">
        <f t="shared" si="7"/>
        <v>#DIV/0!</v>
      </c>
      <c r="O131" s="353" t="e">
        <f t="shared" si="6"/>
        <v>#DIV/0!</v>
      </c>
    </row>
    <row r="132" spans="1:15" x14ac:dyDescent="0.3">
      <c r="A132" s="2">
        <v>125</v>
      </c>
      <c r="B132" s="6" t="str">
        <f>IF(SISWA!B132=0,"",SISWA!B132)</f>
        <v/>
      </c>
      <c r="C132" s="6" t="str">
        <f>IF(SISWA!C132=0,"",SISWA!C132)</f>
        <v/>
      </c>
      <c r="D132" s="6" t="str">
        <f>IF(SISWA!D132=0,"",SISWA!D132)</f>
        <v/>
      </c>
      <c r="E132" s="195" t="str">
        <f>IF(SISWA!E132=0,"",SISWA!E132)</f>
        <v/>
      </c>
      <c r="F132" s="157"/>
      <c r="G132" s="157"/>
      <c r="H132" s="157"/>
      <c r="I132" s="157"/>
      <c r="J132" s="157"/>
      <c r="K132" s="157" t="e">
        <f t="shared" ref="K132:K195" si="8">AVERAGE(F132:J132)</f>
        <v>#DIV/0!</v>
      </c>
      <c r="L132" s="157"/>
      <c r="M132" s="157"/>
      <c r="N132" s="46" t="e">
        <f t="shared" si="7"/>
        <v>#DIV/0!</v>
      </c>
      <c r="O132" s="353" t="e">
        <f t="shared" si="6"/>
        <v>#DIV/0!</v>
      </c>
    </row>
    <row r="133" spans="1:15" x14ac:dyDescent="0.3">
      <c r="A133" s="2">
        <v>126</v>
      </c>
      <c r="B133" s="6" t="str">
        <f>IF(SISWA!B133=0,"",SISWA!B133)</f>
        <v/>
      </c>
      <c r="C133" s="6" t="str">
        <f>IF(SISWA!C133=0,"",SISWA!C133)</f>
        <v/>
      </c>
      <c r="D133" s="6" t="str">
        <f>IF(SISWA!D133=0,"",SISWA!D133)</f>
        <v/>
      </c>
      <c r="E133" s="195" t="str">
        <f>IF(SISWA!E133=0,"",SISWA!E133)</f>
        <v/>
      </c>
      <c r="F133" s="157"/>
      <c r="G133" s="157"/>
      <c r="H133" s="157"/>
      <c r="I133" s="157"/>
      <c r="J133" s="157"/>
      <c r="K133" s="157" t="e">
        <f t="shared" si="8"/>
        <v>#DIV/0!</v>
      </c>
      <c r="L133" s="157"/>
      <c r="M133" s="157"/>
      <c r="N133" s="46" t="e">
        <f t="shared" si="7"/>
        <v>#DIV/0!</v>
      </c>
      <c r="O133" s="353" t="e">
        <f t="shared" si="6"/>
        <v>#DIV/0!</v>
      </c>
    </row>
    <row r="134" spans="1:15" x14ac:dyDescent="0.3">
      <c r="A134" s="2">
        <v>127</v>
      </c>
      <c r="B134" s="6" t="str">
        <f>IF(SISWA!B134=0,"",SISWA!B134)</f>
        <v/>
      </c>
      <c r="C134" s="6" t="str">
        <f>IF(SISWA!C134=0,"",SISWA!C134)</f>
        <v/>
      </c>
      <c r="D134" s="6" t="str">
        <f>IF(SISWA!D134=0,"",SISWA!D134)</f>
        <v/>
      </c>
      <c r="E134" s="195" t="str">
        <f>IF(SISWA!E134=0,"",SISWA!E134)</f>
        <v/>
      </c>
      <c r="F134" s="157"/>
      <c r="G134" s="157"/>
      <c r="H134" s="157"/>
      <c r="I134" s="157"/>
      <c r="J134" s="157"/>
      <c r="K134" s="157" t="e">
        <f t="shared" si="8"/>
        <v>#DIV/0!</v>
      </c>
      <c r="L134" s="157"/>
      <c r="M134" s="157"/>
      <c r="N134" s="46" t="e">
        <f t="shared" si="7"/>
        <v>#DIV/0!</v>
      </c>
      <c r="O134" s="353" t="e">
        <f t="shared" si="6"/>
        <v>#DIV/0!</v>
      </c>
    </row>
    <row r="135" spans="1:15" x14ac:dyDescent="0.3">
      <c r="A135" s="2">
        <v>128</v>
      </c>
      <c r="B135" s="6" t="str">
        <f>IF(SISWA!B135=0,"",SISWA!B135)</f>
        <v/>
      </c>
      <c r="C135" s="6" t="str">
        <f>IF(SISWA!C135=0,"",SISWA!C135)</f>
        <v/>
      </c>
      <c r="D135" s="6" t="str">
        <f>IF(SISWA!D135=0,"",SISWA!D135)</f>
        <v/>
      </c>
      <c r="E135" s="195" t="str">
        <f>IF(SISWA!E135=0,"",SISWA!E135)</f>
        <v/>
      </c>
      <c r="F135" s="157"/>
      <c r="G135" s="157"/>
      <c r="H135" s="157"/>
      <c r="I135" s="157"/>
      <c r="J135" s="157"/>
      <c r="K135" s="157" t="e">
        <f t="shared" si="8"/>
        <v>#DIV/0!</v>
      </c>
      <c r="L135" s="157"/>
      <c r="M135" s="157"/>
      <c r="N135" s="46" t="e">
        <f t="shared" si="7"/>
        <v>#DIV/0!</v>
      </c>
      <c r="O135" s="353" t="e">
        <f t="shared" si="6"/>
        <v>#DIV/0!</v>
      </c>
    </row>
    <row r="136" spans="1:15" x14ac:dyDescent="0.3">
      <c r="A136" s="2">
        <v>129</v>
      </c>
      <c r="B136" s="6" t="str">
        <f>IF(SISWA!B136=0,"",SISWA!B136)</f>
        <v/>
      </c>
      <c r="C136" s="6" t="str">
        <f>IF(SISWA!C136=0,"",SISWA!C136)</f>
        <v/>
      </c>
      <c r="D136" s="6" t="str">
        <f>IF(SISWA!D136=0,"",SISWA!D136)</f>
        <v/>
      </c>
      <c r="E136" s="195" t="str">
        <f>IF(SISWA!E136=0,"",SISWA!E136)</f>
        <v/>
      </c>
      <c r="F136" s="157"/>
      <c r="G136" s="157"/>
      <c r="H136" s="157"/>
      <c r="I136" s="157"/>
      <c r="J136" s="157"/>
      <c r="K136" s="157" t="e">
        <f t="shared" si="8"/>
        <v>#DIV/0!</v>
      </c>
      <c r="L136" s="157"/>
      <c r="M136" s="157"/>
      <c r="N136" s="46" t="e">
        <f t="shared" si="7"/>
        <v>#DIV/0!</v>
      </c>
      <c r="O136" s="353" t="e">
        <f t="shared" si="6"/>
        <v>#DIV/0!</v>
      </c>
    </row>
    <row r="137" spans="1:15" x14ac:dyDescent="0.3">
      <c r="A137" s="2">
        <v>130</v>
      </c>
      <c r="B137" s="6" t="str">
        <f>IF(SISWA!B137=0,"",SISWA!B137)</f>
        <v/>
      </c>
      <c r="C137" s="6" t="str">
        <f>IF(SISWA!C137=0,"",SISWA!C137)</f>
        <v/>
      </c>
      <c r="D137" s="6" t="str">
        <f>IF(SISWA!D137=0,"",SISWA!D137)</f>
        <v/>
      </c>
      <c r="E137" s="195" t="str">
        <f>IF(SISWA!E137=0,"",SISWA!E137)</f>
        <v/>
      </c>
      <c r="F137" s="157"/>
      <c r="G137" s="157"/>
      <c r="H137" s="157"/>
      <c r="I137" s="157"/>
      <c r="J137" s="157"/>
      <c r="K137" s="157" t="e">
        <f t="shared" si="8"/>
        <v>#DIV/0!</v>
      </c>
      <c r="L137" s="157"/>
      <c r="M137" s="157"/>
      <c r="N137" s="46" t="e">
        <f t="shared" si="7"/>
        <v>#DIV/0!</v>
      </c>
      <c r="O137" s="353" t="e">
        <f t="shared" ref="O137:O200" si="9">AVERAGE(L137:M137)</f>
        <v>#DIV/0!</v>
      </c>
    </row>
    <row r="138" spans="1:15" x14ac:dyDescent="0.3">
      <c r="A138" s="2">
        <v>131</v>
      </c>
      <c r="B138" s="6" t="str">
        <f>IF(SISWA!B138=0,"",SISWA!B138)</f>
        <v/>
      </c>
      <c r="C138" s="6" t="str">
        <f>IF(SISWA!C138=0,"",SISWA!C138)</f>
        <v/>
      </c>
      <c r="D138" s="6" t="str">
        <f>IF(SISWA!D138=0,"",SISWA!D138)</f>
        <v/>
      </c>
      <c r="E138" s="195" t="str">
        <f>IF(SISWA!E138=0,"",SISWA!E138)</f>
        <v/>
      </c>
      <c r="F138" s="157"/>
      <c r="G138" s="157"/>
      <c r="H138" s="157"/>
      <c r="I138" s="157"/>
      <c r="J138" s="157"/>
      <c r="K138" s="157" t="e">
        <f t="shared" si="8"/>
        <v>#DIV/0!</v>
      </c>
      <c r="L138" s="157"/>
      <c r="M138" s="157"/>
      <c r="N138" s="46" t="e">
        <f t="shared" si="7"/>
        <v>#DIV/0!</v>
      </c>
      <c r="O138" s="353" t="e">
        <f t="shared" si="9"/>
        <v>#DIV/0!</v>
      </c>
    </row>
    <row r="139" spans="1:15" x14ac:dyDescent="0.3">
      <c r="A139" s="2">
        <v>132</v>
      </c>
      <c r="B139" s="6" t="str">
        <f>IF(SISWA!B139=0,"",SISWA!B139)</f>
        <v/>
      </c>
      <c r="C139" s="6" t="str">
        <f>IF(SISWA!C139=0,"",SISWA!C139)</f>
        <v/>
      </c>
      <c r="D139" s="6" t="str">
        <f>IF(SISWA!D139=0,"",SISWA!D139)</f>
        <v/>
      </c>
      <c r="E139" s="195" t="str">
        <f>IF(SISWA!E139=0,"",SISWA!E139)</f>
        <v/>
      </c>
      <c r="F139" s="157"/>
      <c r="G139" s="157"/>
      <c r="H139" s="157"/>
      <c r="I139" s="157"/>
      <c r="J139" s="157"/>
      <c r="K139" s="157" t="e">
        <f t="shared" si="8"/>
        <v>#DIV/0!</v>
      </c>
      <c r="L139" s="157"/>
      <c r="M139" s="157"/>
      <c r="N139" s="46" t="e">
        <f t="shared" si="7"/>
        <v>#DIV/0!</v>
      </c>
      <c r="O139" s="353" t="e">
        <f t="shared" si="9"/>
        <v>#DIV/0!</v>
      </c>
    </row>
    <row r="140" spans="1:15" x14ac:dyDescent="0.3">
      <c r="A140" s="2">
        <v>133</v>
      </c>
      <c r="B140" s="6" t="str">
        <f>IF(SISWA!B140=0,"",SISWA!B140)</f>
        <v/>
      </c>
      <c r="C140" s="6" t="str">
        <f>IF(SISWA!C140=0,"",SISWA!C140)</f>
        <v/>
      </c>
      <c r="D140" s="6" t="str">
        <f>IF(SISWA!D140=0,"",SISWA!D140)</f>
        <v/>
      </c>
      <c r="E140" s="195" t="str">
        <f>IF(SISWA!E140=0,"",SISWA!E140)</f>
        <v/>
      </c>
      <c r="F140" s="157"/>
      <c r="G140" s="157"/>
      <c r="H140" s="157"/>
      <c r="I140" s="157"/>
      <c r="J140" s="157"/>
      <c r="K140" s="157" t="e">
        <f t="shared" si="8"/>
        <v>#DIV/0!</v>
      </c>
      <c r="L140" s="157"/>
      <c r="M140" s="157"/>
      <c r="N140" s="46" t="e">
        <f t="shared" si="7"/>
        <v>#DIV/0!</v>
      </c>
      <c r="O140" s="353" t="e">
        <f t="shared" si="9"/>
        <v>#DIV/0!</v>
      </c>
    </row>
    <row r="141" spans="1:15" x14ac:dyDescent="0.3">
      <c r="A141" s="2">
        <v>134</v>
      </c>
      <c r="B141" s="6" t="str">
        <f>IF(SISWA!B141=0,"",SISWA!B141)</f>
        <v/>
      </c>
      <c r="C141" s="6" t="str">
        <f>IF(SISWA!C141=0,"",SISWA!C141)</f>
        <v/>
      </c>
      <c r="D141" s="6" t="str">
        <f>IF(SISWA!D141=0,"",SISWA!D141)</f>
        <v/>
      </c>
      <c r="E141" s="195" t="str">
        <f>IF(SISWA!E141=0,"",SISWA!E141)</f>
        <v/>
      </c>
      <c r="F141" s="157"/>
      <c r="G141" s="157"/>
      <c r="H141" s="157"/>
      <c r="I141" s="157"/>
      <c r="J141" s="157"/>
      <c r="K141" s="157" t="e">
        <f t="shared" si="8"/>
        <v>#DIV/0!</v>
      </c>
      <c r="L141" s="157"/>
      <c r="M141" s="157"/>
      <c r="N141" s="46" t="e">
        <f t="shared" si="7"/>
        <v>#DIV/0!</v>
      </c>
      <c r="O141" s="353" t="e">
        <f t="shared" si="9"/>
        <v>#DIV/0!</v>
      </c>
    </row>
    <row r="142" spans="1:15" x14ac:dyDescent="0.3">
      <c r="A142" s="2">
        <v>135</v>
      </c>
      <c r="B142" s="6" t="str">
        <f>IF(SISWA!B142=0,"",SISWA!B142)</f>
        <v/>
      </c>
      <c r="C142" s="6" t="str">
        <f>IF(SISWA!C142=0,"",SISWA!C142)</f>
        <v/>
      </c>
      <c r="D142" s="6" t="str">
        <f>IF(SISWA!D142=0,"",SISWA!D142)</f>
        <v/>
      </c>
      <c r="E142" s="195" t="str">
        <f>IF(SISWA!E142=0,"",SISWA!E142)</f>
        <v/>
      </c>
      <c r="F142" s="157"/>
      <c r="G142" s="157"/>
      <c r="H142" s="157"/>
      <c r="I142" s="157"/>
      <c r="J142" s="157"/>
      <c r="K142" s="157" t="e">
        <f t="shared" si="8"/>
        <v>#DIV/0!</v>
      </c>
      <c r="L142" s="157"/>
      <c r="M142" s="157"/>
      <c r="N142" s="46" t="e">
        <f t="shared" si="7"/>
        <v>#DIV/0!</v>
      </c>
      <c r="O142" s="353" t="e">
        <f t="shared" si="9"/>
        <v>#DIV/0!</v>
      </c>
    </row>
    <row r="143" spans="1:15" x14ac:dyDescent="0.3">
      <c r="A143" s="2">
        <v>136</v>
      </c>
      <c r="B143" s="6" t="str">
        <f>IF(SISWA!B143=0,"",SISWA!B143)</f>
        <v/>
      </c>
      <c r="C143" s="6" t="str">
        <f>IF(SISWA!C143=0,"",SISWA!C143)</f>
        <v/>
      </c>
      <c r="D143" s="6" t="str">
        <f>IF(SISWA!D143=0,"",SISWA!D143)</f>
        <v/>
      </c>
      <c r="E143" s="195" t="str">
        <f>IF(SISWA!E143=0,"",SISWA!E143)</f>
        <v/>
      </c>
      <c r="F143" s="157"/>
      <c r="G143" s="157"/>
      <c r="H143" s="157"/>
      <c r="I143" s="157"/>
      <c r="J143" s="157"/>
      <c r="K143" s="157" t="e">
        <f t="shared" si="8"/>
        <v>#DIV/0!</v>
      </c>
      <c r="L143" s="157"/>
      <c r="M143" s="157"/>
      <c r="N143" s="46" t="e">
        <f t="shared" si="7"/>
        <v>#DIV/0!</v>
      </c>
      <c r="O143" s="353" t="e">
        <f t="shared" si="9"/>
        <v>#DIV/0!</v>
      </c>
    </row>
    <row r="144" spans="1:15" x14ac:dyDescent="0.3">
      <c r="A144" s="2">
        <v>137</v>
      </c>
      <c r="B144" s="6" t="str">
        <f>IF(SISWA!B144=0,"",SISWA!B144)</f>
        <v/>
      </c>
      <c r="C144" s="6" t="str">
        <f>IF(SISWA!C144=0,"",SISWA!C144)</f>
        <v/>
      </c>
      <c r="D144" s="6" t="str">
        <f>IF(SISWA!D144=0,"",SISWA!D144)</f>
        <v/>
      </c>
      <c r="E144" s="195" t="str">
        <f>IF(SISWA!E144=0,"",SISWA!E144)</f>
        <v/>
      </c>
      <c r="F144" s="157"/>
      <c r="G144" s="157"/>
      <c r="H144" s="157"/>
      <c r="I144" s="157"/>
      <c r="J144" s="157"/>
      <c r="K144" s="157" t="e">
        <f t="shared" si="8"/>
        <v>#DIV/0!</v>
      </c>
      <c r="L144" s="157"/>
      <c r="M144" s="157"/>
      <c r="N144" s="46" t="e">
        <f t="shared" si="7"/>
        <v>#DIV/0!</v>
      </c>
      <c r="O144" s="353" t="e">
        <f t="shared" si="9"/>
        <v>#DIV/0!</v>
      </c>
    </row>
    <row r="145" spans="1:15" x14ac:dyDescent="0.3">
      <c r="A145" s="2">
        <v>138</v>
      </c>
      <c r="B145" s="6" t="str">
        <f>IF(SISWA!B145=0,"",SISWA!B145)</f>
        <v/>
      </c>
      <c r="C145" s="6" t="str">
        <f>IF(SISWA!C145=0,"",SISWA!C145)</f>
        <v/>
      </c>
      <c r="D145" s="6" t="str">
        <f>IF(SISWA!D145=0,"",SISWA!D145)</f>
        <v/>
      </c>
      <c r="E145" s="195" t="str">
        <f>IF(SISWA!E145=0,"",SISWA!E145)</f>
        <v/>
      </c>
      <c r="F145" s="157"/>
      <c r="G145" s="157"/>
      <c r="H145" s="157"/>
      <c r="I145" s="157"/>
      <c r="J145" s="157"/>
      <c r="K145" s="157" t="e">
        <f t="shared" si="8"/>
        <v>#DIV/0!</v>
      </c>
      <c r="L145" s="157"/>
      <c r="M145" s="157"/>
      <c r="N145" s="46" t="e">
        <f t="shared" si="7"/>
        <v>#DIV/0!</v>
      </c>
      <c r="O145" s="353" t="e">
        <f t="shared" si="9"/>
        <v>#DIV/0!</v>
      </c>
    </row>
    <row r="146" spans="1:15" x14ac:dyDescent="0.3">
      <c r="A146" s="2">
        <v>139</v>
      </c>
      <c r="B146" s="6" t="str">
        <f>IF(SISWA!B146=0,"",SISWA!B146)</f>
        <v/>
      </c>
      <c r="C146" s="6" t="str">
        <f>IF(SISWA!C146=0,"",SISWA!C146)</f>
        <v/>
      </c>
      <c r="D146" s="6" t="str">
        <f>IF(SISWA!D146=0,"",SISWA!D146)</f>
        <v/>
      </c>
      <c r="E146" s="195" t="str">
        <f>IF(SISWA!E146=0,"",SISWA!E146)</f>
        <v/>
      </c>
      <c r="F146" s="157"/>
      <c r="G146" s="157"/>
      <c r="H146" s="157"/>
      <c r="I146" s="157"/>
      <c r="J146" s="157"/>
      <c r="K146" s="157" t="e">
        <f t="shared" si="8"/>
        <v>#DIV/0!</v>
      </c>
      <c r="L146" s="157"/>
      <c r="M146" s="157"/>
      <c r="N146" s="46" t="e">
        <f t="shared" si="7"/>
        <v>#DIV/0!</v>
      </c>
      <c r="O146" s="353" t="e">
        <f t="shared" si="9"/>
        <v>#DIV/0!</v>
      </c>
    </row>
    <row r="147" spans="1:15" x14ac:dyDescent="0.3">
      <c r="A147" s="2">
        <v>140</v>
      </c>
      <c r="B147" s="6" t="str">
        <f>IF(SISWA!B147=0,"",SISWA!B147)</f>
        <v/>
      </c>
      <c r="C147" s="6" t="str">
        <f>IF(SISWA!C147=0,"",SISWA!C147)</f>
        <v/>
      </c>
      <c r="D147" s="6" t="str">
        <f>IF(SISWA!D147=0,"",SISWA!D147)</f>
        <v/>
      </c>
      <c r="E147" s="195" t="str">
        <f>IF(SISWA!E147=0,"",SISWA!E147)</f>
        <v/>
      </c>
      <c r="F147" s="157"/>
      <c r="G147" s="157"/>
      <c r="H147" s="157"/>
      <c r="I147" s="157"/>
      <c r="J147" s="157"/>
      <c r="K147" s="157" t="e">
        <f t="shared" si="8"/>
        <v>#DIV/0!</v>
      </c>
      <c r="L147" s="157"/>
      <c r="M147" s="157"/>
      <c r="N147" s="46" t="e">
        <f t="shared" si="7"/>
        <v>#DIV/0!</v>
      </c>
      <c r="O147" s="353" t="e">
        <f t="shared" si="9"/>
        <v>#DIV/0!</v>
      </c>
    </row>
    <row r="148" spans="1:15" x14ac:dyDescent="0.3">
      <c r="A148" s="2">
        <v>141</v>
      </c>
      <c r="B148" s="6" t="str">
        <f>IF(SISWA!B148=0,"",SISWA!B148)</f>
        <v/>
      </c>
      <c r="C148" s="6" t="str">
        <f>IF(SISWA!C148=0,"",SISWA!C148)</f>
        <v/>
      </c>
      <c r="D148" s="6" t="str">
        <f>IF(SISWA!D148=0,"",SISWA!D148)</f>
        <v/>
      </c>
      <c r="E148" s="195" t="str">
        <f>IF(SISWA!E148=0,"",SISWA!E148)</f>
        <v/>
      </c>
      <c r="F148" s="157"/>
      <c r="G148" s="157"/>
      <c r="H148" s="157"/>
      <c r="I148" s="157"/>
      <c r="J148" s="157"/>
      <c r="K148" s="157" t="e">
        <f t="shared" si="8"/>
        <v>#DIV/0!</v>
      </c>
      <c r="L148" s="157"/>
      <c r="M148" s="157"/>
      <c r="N148" s="46" t="e">
        <f t="shared" si="7"/>
        <v>#DIV/0!</v>
      </c>
      <c r="O148" s="353" t="e">
        <f t="shared" si="9"/>
        <v>#DIV/0!</v>
      </c>
    </row>
    <row r="149" spans="1:15" x14ac:dyDescent="0.3">
      <c r="A149" s="2">
        <v>142</v>
      </c>
      <c r="B149" s="6" t="str">
        <f>IF(SISWA!B149=0,"",SISWA!B149)</f>
        <v/>
      </c>
      <c r="C149" s="6" t="str">
        <f>IF(SISWA!C149=0,"",SISWA!C149)</f>
        <v/>
      </c>
      <c r="D149" s="6" t="str">
        <f>IF(SISWA!D149=0,"",SISWA!D149)</f>
        <v/>
      </c>
      <c r="E149" s="195" t="str">
        <f>IF(SISWA!E149=0,"",SISWA!E149)</f>
        <v/>
      </c>
      <c r="F149" s="157"/>
      <c r="G149" s="157"/>
      <c r="H149" s="157"/>
      <c r="I149" s="157"/>
      <c r="J149" s="157"/>
      <c r="K149" s="157" t="e">
        <f t="shared" si="8"/>
        <v>#DIV/0!</v>
      </c>
      <c r="L149" s="157"/>
      <c r="M149" s="157"/>
      <c r="N149" s="46" t="e">
        <f t="shared" si="7"/>
        <v>#DIV/0!</v>
      </c>
      <c r="O149" s="353" t="e">
        <f t="shared" si="9"/>
        <v>#DIV/0!</v>
      </c>
    </row>
    <row r="150" spans="1:15" x14ac:dyDescent="0.3">
      <c r="A150" s="2">
        <v>143</v>
      </c>
      <c r="B150" s="6" t="str">
        <f>IF(SISWA!B150=0,"",SISWA!B150)</f>
        <v/>
      </c>
      <c r="C150" s="6" t="str">
        <f>IF(SISWA!C150=0,"",SISWA!C150)</f>
        <v/>
      </c>
      <c r="D150" s="6" t="str">
        <f>IF(SISWA!D150=0,"",SISWA!D150)</f>
        <v/>
      </c>
      <c r="E150" s="195" t="str">
        <f>IF(SISWA!E150=0,"",SISWA!E150)</f>
        <v/>
      </c>
      <c r="F150" s="157"/>
      <c r="G150" s="157"/>
      <c r="H150" s="157"/>
      <c r="I150" s="157"/>
      <c r="J150" s="157"/>
      <c r="K150" s="157" t="e">
        <f t="shared" si="8"/>
        <v>#DIV/0!</v>
      </c>
      <c r="L150" s="157"/>
      <c r="M150" s="157"/>
      <c r="N150" s="46" t="e">
        <f t="shared" si="7"/>
        <v>#DIV/0!</v>
      </c>
      <c r="O150" s="353" t="e">
        <f t="shared" si="9"/>
        <v>#DIV/0!</v>
      </c>
    </row>
    <row r="151" spans="1:15" x14ac:dyDescent="0.3">
      <c r="A151" s="2">
        <v>144</v>
      </c>
      <c r="B151" s="6" t="str">
        <f>IF(SISWA!B151=0,"",SISWA!B151)</f>
        <v/>
      </c>
      <c r="C151" s="6" t="str">
        <f>IF(SISWA!C151=0,"",SISWA!C151)</f>
        <v/>
      </c>
      <c r="D151" s="6" t="str">
        <f>IF(SISWA!D151=0,"",SISWA!D151)</f>
        <v/>
      </c>
      <c r="E151" s="195" t="str">
        <f>IF(SISWA!E151=0,"",SISWA!E151)</f>
        <v/>
      </c>
      <c r="F151" s="157"/>
      <c r="G151" s="157"/>
      <c r="H151" s="157"/>
      <c r="I151" s="157"/>
      <c r="J151" s="157"/>
      <c r="K151" s="157" t="e">
        <f t="shared" si="8"/>
        <v>#DIV/0!</v>
      </c>
      <c r="L151" s="157"/>
      <c r="M151" s="157"/>
      <c r="N151" s="46" t="e">
        <f t="shared" si="7"/>
        <v>#DIV/0!</v>
      </c>
      <c r="O151" s="353" t="e">
        <f t="shared" si="9"/>
        <v>#DIV/0!</v>
      </c>
    </row>
    <row r="152" spans="1:15" x14ac:dyDescent="0.3">
      <c r="A152" s="2">
        <v>145</v>
      </c>
      <c r="B152" s="6" t="str">
        <f>IF(SISWA!B152=0,"",SISWA!B152)</f>
        <v/>
      </c>
      <c r="C152" s="6" t="str">
        <f>IF(SISWA!C152=0,"",SISWA!C152)</f>
        <v/>
      </c>
      <c r="D152" s="6" t="str">
        <f>IF(SISWA!D152=0,"",SISWA!D152)</f>
        <v/>
      </c>
      <c r="E152" s="195" t="str">
        <f>IF(SISWA!E152=0,"",SISWA!E152)</f>
        <v/>
      </c>
      <c r="F152" s="157"/>
      <c r="G152" s="157"/>
      <c r="H152" s="157"/>
      <c r="I152" s="157"/>
      <c r="J152" s="157"/>
      <c r="K152" s="157" t="e">
        <f t="shared" si="8"/>
        <v>#DIV/0!</v>
      </c>
      <c r="L152" s="157"/>
      <c r="M152" s="157"/>
      <c r="N152" s="46" t="e">
        <f t="shared" si="7"/>
        <v>#DIV/0!</v>
      </c>
      <c r="O152" s="353" t="e">
        <f t="shared" si="9"/>
        <v>#DIV/0!</v>
      </c>
    </row>
    <row r="153" spans="1:15" x14ac:dyDescent="0.3">
      <c r="A153" s="2">
        <v>146</v>
      </c>
      <c r="B153" s="6" t="str">
        <f>IF(SISWA!B153=0,"",SISWA!B153)</f>
        <v/>
      </c>
      <c r="C153" s="6" t="str">
        <f>IF(SISWA!C153=0,"",SISWA!C153)</f>
        <v/>
      </c>
      <c r="D153" s="6" t="str">
        <f>IF(SISWA!D153=0,"",SISWA!D153)</f>
        <v/>
      </c>
      <c r="E153" s="195" t="str">
        <f>IF(SISWA!E153=0,"",SISWA!E153)</f>
        <v/>
      </c>
      <c r="F153" s="157"/>
      <c r="G153" s="157"/>
      <c r="H153" s="157"/>
      <c r="I153" s="157"/>
      <c r="J153" s="157"/>
      <c r="K153" s="157" t="e">
        <f t="shared" si="8"/>
        <v>#DIV/0!</v>
      </c>
      <c r="L153" s="157"/>
      <c r="M153" s="157"/>
      <c r="N153" s="46" t="e">
        <f t="shared" si="7"/>
        <v>#DIV/0!</v>
      </c>
      <c r="O153" s="353" t="e">
        <f t="shared" si="9"/>
        <v>#DIV/0!</v>
      </c>
    </row>
    <row r="154" spans="1:15" x14ac:dyDescent="0.3">
      <c r="A154" s="2">
        <v>147</v>
      </c>
      <c r="B154" s="6" t="str">
        <f>IF(SISWA!B154=0,"",SISWA!B154)</f>
        <v/>
      </c>
      <c r="C154" s="6" t="str">
        <f>IF(SISWA!C154=0,"",SISWA!C154)</f>
        <v/>
      </c>
      <c r="D154" s="6" t="str">
        <f>IF(SISWA!D154=0,"",SISWA!D154)</f>
        <v/>
      </c>
      <c r="E154" s="195" t="str">
        <f>IF(SISWA!E154=0,"",SISWA!E154)</f>
        <v/>
      </c>
      <c r="F154" s="157"/>
      <c r="G154" s="157"/>
      <c r="H154" s="157"/>
      <c r="I154" s="157"/>
      <c r="J154" s="157"/>
      <c r="K154" s="157" t="e">
        <f t="shared" si="8"/>
        <v>#DIV/0!</v>
      </c>
      <c r="L154" s="157"/>
      <c r="M154" s="157"/>
      <c r="N154" s="46" t="e">
        <f t="shared" si="7"/>
        <v>#DIV/0!</v>
      </c>
      <c r="O154" s="353" t="e">
        <f t="shared" si="9"/>
        <v>#DIV/0!</v>
      </c>
    </row>
    <row r="155" spans="1:15" x14ac:dyDescent="0.3">
      <c r="A155" s="2">
        <v>148</v>
      </c>
      <c r="B155" s="6" t="str">
        <f>IF(SISWA!B155=0,"",SISWA!B155)</f>
        <v/>
      </c>
      <c r="C155" s="6" t="str">
        <f>IF(SISWA!C155=0,"",SISWA!C155)</f>
        <v/>
      </c>
      <c r="D155" s="6" t="str">
        <f>IF(SISWA!D155=0,"",SISWA!D155)</f>
        <v/>
      </c>
      <c r="E155" s="195" t="str">
        <f>IF(SISWA!E155=0,"",SISWA!E155)</f>
        <v/>
      </c>
      <c r="F155" s="157"/>
      <c r="G155" s="157"/>
      <c r="H155" s="157"/>
      <c r="I155" s="157"/>
      <c r="J155" s="157"/>
      <c r="K155" s="157" t="e">
        <f t="shared" si="8"/>
        <v>#DIV/0!</v>
      </c>
      <c r="L155" s="157"/>
      <c r="M155" s="157"/>
      <c r="N155" s="46" t="e">
        <f t="shared" si="7"/>
        <v>#DIV/0!</v>
      </c>
      <c r="O155" s="353" t="e">
        <f t="shared" si="9"/>
        <v>#DIV/0!</v>
      </c>
    </row>
    <row r="156" spans="1:15" x14ac:dyDescent="0.3">
      <c r="A156" s="2">
        <v>149</v>
      </c>
      <c r="B156" s="6" t="str">
        <f>IF(SISWA!B156=0,"",SISWA!B156)</f>
        <v/>
      </c>
      <c r="C156" s="6" t="str">
        <f>IF(SISWA!C156=0,"",SISWA!C156)</f>
        <v/>
      </c>
      <c r="D156" s="6" t="str">
        <f>IF(SISWA!D156=0,"",SISWA!D156)</f>
        <v/>
      </c>
      <c r="E156" s="195" t="str">
        <f>IF(SISWA!E156=0,"",SISWA!E156)</f>
        <v/>
      </c>
      <c r="F156" s="157"/>
      <c r="G156" s="157"/>
      <c r="H156" s="157"/>
      <c r="I156" s="157"/>
      <c r="J156" s="157"/>
      <c r="K156" s="157" t="e">
        <f t="shared" si="8"/>
        <v>#DIV/0!</v>
      </c>
      <c r="L156" s="157"/>
      <c r="M156" s="157"/>
      <c r="N156" s="46" t="e">
        <f t="shared" si="7"/>
        <v>#DIV/0!</v>
      </c>
      <c r="O156" s="353" t="e">
        <f t="shared" si="9"/>
        <v>#DIV/0!</v>
      </c>
    </row>
    <row r="157" spans="1:15" x14ac:dyDescent="0.3">
      <c r="A157" s="2">
        <v>150</v>
      </c>
      <c r="B157" s="6" t="str">
        <f>IF(SISWA!B157=0,"",SISWA!B157)</f>
        <v/>
      </c>
      <c r="C157" s="6" t="str">
        <f>IF(SISWA!C157=0,"",SISWA!C157)</f>
        <v/>
      </c>
      <c r="D157" s="6" t="str">
        <f>IF(SISWA!D157=0,"",SISWA!D157)</f>
        <v/>
      </c>
      <c r="E157" s="195" t="str">
        <f>IF(SISWA!E157=0,"",SISWA!E157)</f>
        <v/>
      </c>
      <c r="F157" s="157"/>
      <c r="G157" s="157"/>
      <c r="H157" s="157"/>
      <c r="I157" s="157"/>
      <c r="J157" s="157"/>
      <c r="K157" s="157" t="e">
        <f t="shared" si="8"/>
        <v>#DIV/0!</v>
      </c>
      <c r="L157" s="157"/>
      <c r="M157" s="157"/>
      <c r="N157" s="46" t="e">
        <f t="shared" si="7"/>
        <v>#DIV/0!</v>
      </c>
      <c r="O157" s="353" t="e">
        <f t="shared" si="9"/>
        <v>#DIV/0!</v>
      </c>
    </row>
    <row r="158" spans="1:15" x14ac:dyDescent="0.3">
      <c r="A158" s="2">
        <v>151</v>
      </c>
      <c r="B158" s="6" t="str">
        <f>IF(SISWA!B158=0,"",SISWA!B158)</f>
        <v/>
      </c>
      <c r="C158" s="6" t="str">
        <f>IF(SISWA!C158=0,"",SISWA!C158)</f>
        <v/>
      </c>
      <c r="D158" s="6" t="str">
        <f>IF(SISWA!D158=0,"",SISWA!D158)</f>
        <v/>
      </c>
      <c r="E158" s="195" t="str">
        <f>IF(SISWA!E158=0,"",SISWA!E158)</f>
        <v/>
      </c>
      <c r="F158" s="157"/>
      <c r="G158" s="157"/>
      <c r="H158" s="157"/>
      <c r="I158" s="157"/>
      <c r="J158" s="157"/>
      <c r="K158" s="157" t="e">
        <f t="shared" si="8"/>
        <v>#DIV/0!</v>
      </c>
      <c r="L158" s="157"/>
      <c r="M158" s="157"/>
      <c r="N158" s="46" t="e">
        <f t="shared" si="7"/>
        <v>#DIV/0!</v>
      </c>
      <c r="O158" s="353" t="e">
        <f t="shared" si="9"/>
        <v>#DIV/0!</v>
      </c>
    </row>
    <row r="159" spans="1:15" x14ac:dyDescent="0.3">
      <c r="A159" s="2">
        <v>152</v>
      </c>
      <c r="B159" s="6" t="str">
        <f>IF(SISWA!B159=0,"",SISWA!B159)</f>
        <v/>
      </c>
      <c r="C159" s="6" t="str">
        <f>IF(SISWA!C159=0,"",SISWA!C159)</f>
        <v/>
      </c>
      <c r="D159" s="6" t="str">
        <f>IF(SISWA!D159=0,"",SISWA!D159)</f>
        <v/>
      </c>
      <c r="E159" s="195" t="str">
        <f>IF(SISWA!E159=0,"",SISWA!E159)</f>
        <v/>
      </c>
      <c r="F159" s="157"/>
      <c r="G159" s="157"/>
      <c r="H159" s="157"/>
      <c r="I159" s="157"/>
      <c r="J159" s="157"/>
      <c r="K159" s="157" t="e">
        <f t="shared" si="8"/>
        <v>#DIV/0!</v>
      </c>
      <c r="L159" s="157"/>
      <c r="M159" s="157"/>
      <c r="N159" s="46" t="e">
        <f t="shared" si="7"/>
        <v>#DIV/0!</v>
      </c>
      <c r="O159" s="353" t="e">
        <f t="shared" si="9"/>
        <v>#DIV/0!</v>
      </c>
    </row>
    <row r="160" spans="1:15" x14ac:dyDescent="0.3">
      <c r="A160" s="2">
        <v>153</v>
      </c>
      <c r="B160" s="6" t="str">
        <f>IF(SISWA!B160=0,"",SISWA!B160)</f>
        <v/>
      </c>
      <c r="C160" s="6" t="str">
        <f>IF(SISWA!C160=0,"",SISWA!C160)</f>
        <v/>
      </c>
      <c r="D160" s="6" t="str">
        <f>IF(SISWA!D160=0,"",SISWA!D160)</f>
        <v/>
      </c>
      <c r="E160" s="195" t="str">
        <f>IF(SISWA!E160=0,"",SISWA!E160)</f>
        <v/>
      </c>
      <c r="F160" s="157"/>
      <c r="G160" s="157"/>
      <c r="H160" s="157"/>
      <c r="I160" s="157"/>
      <c r="J160" s="157"/>
      <c r="K160" s="157" t="e">
        <f t="shared" si="8"/>
        <v>#DIV/0!</v>
      </c>
      <c r="L160" s="157"/>
      <c r="M160" s="157"/>
      <c r="N160" s="46" t="e">
        <f t="shared" si="7"/>
        <v>#DIV/0!</v>
      </c>
      <c r="O160" s="353" t="e">
        <f t="shared" si="9"/>
        <v>#DIV/0!</v>
      </c>
    </row>
    <row r="161" spans="1:15" x14ac:dyDescent="0.3">
      <c r="A161" s="2">
        <v>154</v>
      </c>
      <c r="B161" s="6" t="str">
        <f>IF(SISWA!B161=0,"",SISWA!B161)</f>
        <v/>
      </c>
      <c r="C161" s="6" t="str">
        <f>IF(SISWA!C161=0,"",SISWA!C161)</f>
        <v/>
      </c>
      <c r="D161" s="6" t="str">
        <f>IF(SISWA!D161=0,"",SISWA!D161)</f>
        <v/>
      </c>
      <c r="E161" s="195" t="str">
        <f>IF(SISWA!E161=0,"",SISWA!E161)</f>
        <v/>
      </c>
      <c r="F161" s="157"/>
      <c r="G161" s="157"/>
      <c r="H161" s="157"/>
      <c r="I161" s="157"/>
      <c r="J161" s="157"/>
      <c r="K161" s="157" t="e">
        <f t="shared" si="8"/>
        <v>#DIV/0!</v>
      </c>
      <c r="L161" s="157"/>
      <c r="M161" s="157"/>
      <c r="N161" s="46" t="e">
        <f t="shared" si="7"/>
        <v>#DIV/0!</v>
      </c>
      <c r="O161" s="353" t="e">
        <f t="shared" si="9"/>
        <v>#DIV/0!</v>
      </c>
    </row>
    <row r="162" spans="1:15" x14ac:dyDescent="0.3">
      <c r="A162" s="2">
        <v>155</v>
      </c>
      <c r="B162" s="6" t="str">
        <f>IF(SISWA!B162=0,"",SISWA!B162)</f>
        <v/>
      </c>
      <c r="C162" s="6" t="str">
        <f>IF(SISWA!C162=0,"",SISWA!C162)</f>
        <v/>
      </c>
      <c r="D162" s="6" t="str">
        <f>IF(SISWA!D162=0,"",SISWA!D162)</f>
        <v/>
      </c>
      <c r="E162" s="195" t="str">
        <f>IF(SISWA!E162=0,"",SISWA!E162)</f>
        <v/>
      </c>
      <c r="F162" s="157"/>
      <c r="G162" s="157"/>
      <c r="H162" s="157"/>
      <c r="I162" s="157"/>
      <c r="J162" s="157"/>
      <c r="K162" s="157" t="e">
        <f t="shared" si="8"/>
        <v>#DIV/0!</v>
      </c>
      <c r="L162" s="157"/>
      <c r="M162" s="157"/>
      <c r="N162" s="46" t="e">
        <f t="shared" si="7"/>
        <v>#DIV/0!</v>
      </c>
      <c r="O162" s="353" t="e">
        <f t="shared" si="9"/>
        <v>#DIV/0!</v>
      </c>
    </row>
    <row r="163" spans="1:15" x14ac:dyDescent="0.3">
      <c r="A163" s="2">
        <v>156</v>
      </c>
      <c r="B163" s="6" t="str">
        <f>IF(SISWA!B163=0,"",SISWA!B163)</f>
        <v/>
      </c>
      <c r="C163" s="6" t="str">
        <f>IF(SISWA!C163=0,"",SISWA!C163)</f>
        <v/>
      </c>
      <c r="D163" s="6" t="str">
        <f>IF(SISWA!D163=0,"",SISWA!D163)</f>
        <v/>
      </c>
      <c r="E163" s="195" t="str">
        <f>IF(SISWA!E163=0,"",SISWA!E163)</f>
        <v/>
      </c>
      <c r="F163" s="157"/>
      <c r="G163" s="157"/>
      <c r="H163" s="157"/>
      <c r="I163" s="157"/>
      <c r="J163" s="157"/>
      <c r="K163" s="157" t="e">
        <f t="shared" si="8"/>
        <v>#DIV/0!</v>
      </c>
      <c r="L163" s="157"/>
      <c r="M163" s="157"/>
      <c r="N163" s="46" t="e">
        <f t="shared" si="7"/>
        <v>#DIV/0!</v>
      </c>
      <c r="O163" s="353" t="e">
        <f t="shared" si="9"/>
        <v>#DIV/0!</v>
      </c>
    </row>
    <row r="164" spans="1:15" x14ac:dyDescent="0.3">
      <c r="A164" s="2">
        <v>157</v>
      </c>
      <c r="B164" s="6" t="str">
        <f>IF(SISWA!B164=0,"",SISWA!B164)</f>
        <v/>
      </c>
      <c r="C164" s="6" t="str">
        <f>IF(SISWA!C164=0,"",SISWA!C164)</f>
        <v/>
      </c>
      <c r="D164" s="6" t="str">
        <f>IF(SISWA!D164=0,"",SISWA!D164)</f>
        <v/>
      </c>
      <c r="E164" s="195" t="str">
        <f>IF(SISWA!E164=0,"",SISWA!E164)</f>
        <v/>
      </c>
      <c r="F164" s="157"/>
      <c r="G164" s="157"/>
      <c r="H164" s="157"/>
      <c r="I164" s="157"/>
      <c r="J164" s="157"/>
      <c r="K164" s="157" t="e">
        <f t="shared" si="8"/>
        <v>#DIV/0!</v>
      </c>
      <c r="L164" s="157"/>
      <c r="M164" s="157"/>
      <c r="N164" s="46" t="e">
        <f t="shared" si="7"/>
        <v>#DIV/0!</v>
      </c>
      <c r="O164" s="353" t="e">
        <f t="shared" si="9"/>
        <v>#DIV/0!</v>
      </c>
    </row>
    <row r="165" spans="1:15" x14ac:dyDescent="0.3">
      <c r="A165" s="2">
        <v>158</v>
      </c>
      <c r="B165" s="6" t="str">
        <f>IF(SISWA!B165=0,"",SISWA!B165)</f>
        <v/>
      </c>
      <c r="C165" s="6" t="str">
        <f>IF(SISWA!C165=0,"",SISWA!C165)</f>
        <v/>
      </c>
      <c r="D165" s="6" t="str">
        <f>IF(SISWA!D165=0,"",SISWA!D165)</f>
        <v/>
      </c>
      <c r="E165" s="195" t="str">
        <f>IF(SISWA!E165=0,"",SISWA!E165)</f>
        <v/>
      </c>
      <c r="F165" s="157"/>
      <c r="G165" s="157"/>
      <c r="H165" s="157"/>
      <c r="I165" s="157"/>
      <c r="J165" s="157"/>
      <c r="K165" s="157" t="e">
        <f t="shared" si="8"/>
        <v>#DIV/0!</v>
      </c>
      <c r="L165" s="157"/>
      <c r="M165" s="157"/>
      <c r="N165" s="46" t="e">
        <f t="shared" si="7"/>
        <v>#DIV/0!</v>
      </c>
      <c r="O165" s="353" t="e">
        <f t="shared" si="9"/>
        <v>#DIV/0!</v>
      </c>
    </row>
    <row r="166" spans="1:15" x14ac:dyDescent="0.3">
      <c r="A166" s="2">
        <v>159</v>
      </c>
      <c r="B166" s="6" t="str">
        <f>IF(SISWA!B166=0,"",SISWA!B166)</f>
        <v/>
      </c>
      <c r="C166" s="6" t="str">
        <f>IF(SISWA!C166=0,"",SISWA!C166)</f>
        <v/>
      </c>
      <c r="D166" s="6" t="str">
        <f>IF(SISWA!D166=0,"",SISWA!D166)</f>
        <v/>
      </c>
      <c r="E166" s="195" t="str">
        <f>IF(SISWA!E166=0,"",SISWA!E166)</f>
        <v/>
      </c>
      <c r="F166" s="157"/>
      <c r="G166" s="157"/>
      <c r="H166" s="157"/>
      <c r="I166" s="157"/>
      <c r="J166" s="157"/>
      <c r="K166" s="157" t="e">
        <f t="shared" si="8"/>
        <v>#DIV/0!</v>
      </c>
      <c r="L166" s="157"/>
      <c r="M166" s="157"/>
      <c r="N166" s="46" t="e">
        <f t="shared" si="7"/>
        <v>#DIV/0!</v>
      </c>
      <c r="O166" s="353" t="e">
        <f t="shared" si="9"/>
        <v>#DIV/0!</v>
      </c>
    </row>
    <row r="167" spans="1:15" x14ac:dyDescent="0.3">
      <c r="A167" s="2">
        <v>160</v>
      </c>
      <c r="B167" s="6" t="str">
        <f>IF(SISWA!B167=0,"",SISWA!B167)</f>
        <v/>
      </c>
      <c r="C167" s="6" t="str">
        <f>IF(SISWA!C167=0,"",SISWA!C167)</f>
        <v/>
      </c>
      <c r="D167" s="6" t="str">
        <f>IF(SISWA!D167=0,"",SISWA!D167)</f>
        <v/>
      </c>
      <c r="E167" s="195" t="str">
        <f>IF(SISWA!E167=0,"",SISWA!E167)</f>
        <v/>
      </c>
      <c r="F167" s="157"/>
      <c r="G167" s="157"/>
      <c r="H167" s="157"/>
      <c r="I167" s="157"/>
      <c r="J167" s="157"/>
      <c r="K167" s="157" t="e">
        <f t="shared" si="8"/>
        <v>#DIV/0!</v>
      </c>
      <c r="L167" s="157"/>
      <c r="M167" s="157"/>
      <c r="N167" s="46" t="e">
        <f t="shared" si="7"/>
        <v>#DIV/0!</v>
      </c>
      <c r="O167" s="353" t="e">
        <f t="shared" si="9"/>
        <v>#DIV/0!</v>
      </c>
    </row>
    <row r="168" spans="1:15" x14ac:dyDescent="0.3">
      <c r="A168" s="2">
        <v>161</v>
      </c>
      <c r="B168" s="6" t="str">
        <f>IF(SISWA!B168=0,"",SISWA!B168)</f>
        <v/>
      </c>
      <c r="C168" s="6" t="str">
        <f>IF(SISWA!C168=0,"",SISWA!C168)</f>
        <v/>
      </c>
      <c r="D168" s="6" t="str">
        <f>IF(SISWA!D168=0,"",SISWA!D168)</f>
        <v/>
      </c>
      <c r="E168" s="195" t="str">
        <f>IF(SISWA!E168=0,"",SISWA!E168)</f>
        <v/>
      </c>
      <c r="F168" s="157"/>
      <c r="G168" s="157"/>
      <c r="H168" s="157"/>
      <c r="I168" s="157"/>
      <c r="J168" s="157"/>
      <c r="K168" s="157" t="e">
        <f t="shared" si="8"/>
        <v>#DIV/0!</v>
      </c>
      <c r="L168" s="157"/>
      <c r="M168" s="157"/>
      <c r="N168" s="46" t="e">
        <f t="shared" si="7"/>
        <v>#DIV/0!</v>
      </c>
      <c r="O168" s="353" t="e">
        <f t="shared" si="9"/>
        <v>#DIV/0!</v>
      </c>
    </row>
    <row r="169" spans="1:15" x14ac:dyDescent="0.3">
      <c r="A169" s="2">
        <v>162</v>
      </c>
      <c r="B169" s="6" t="str">
        <f>IF(SISWA!B169=0,"",SISWA!B169)</f>
        <v/>
      </c>
      <c r="C169" s="6" t="str">
        <f>IF(SISWA!C169=0,"",SISWA!C169)</f>
        <v/>
      </c>
      <c r="D169" s="6" t="str">
        <f>IF(SISWA!D169=0,"",SISWA!D169)</f>
        <v/>
      </c>
      <c r="E169" s="195" t="str">
        <f>IF(SISWA!E169=0,"",SISWA!E169)</f>
        <v/>
      </c>
      <c r="F169" s="157"/>
      <c r="G169" s="157"/>
      <c r="H169" s="157"/>
      <c r="I169" s="157"/>
      <c r="J169" s="157"/>
      <c r="K169" s="157" t="e">
        <f t="shared" si="8"/>
        <v>#DIV/0!</v>
      </c>
      <c r="L169" s="157"/>
      <c r="M169" s="157"/>
      <c r="N169" s="46" t="e">
        <f t="shared" si="7"/>
        <v>#DIV/0!</v>
      </c>
      <c r="O169" s="353" t="e">
        <f t="shared" si="9"/>
        <v>#DIV/0!</v>
      </c>
    </row>
    <row r="170" spans="1:15" x14ac:dyDescent="0.3">
      <c r="A170" s="2">
        <v>163</v>
      </c>
      <c r="B170" s="6" t="str">
        <f>IF(SISWA!B170=0,"",SISWA!B170)</f>
        <v/>
      </c>
      <c r="C170" s="6" t="str">
        <f>IF(SISWA!C170=0,"",SISWA!C170)</f>
        <v/>
      </c>
      <c r="D170" s="6" t="str">
        <f>IF(SISWA!D170=0,"",SISWA!D170)</f>
        <v/>
      </c>
      <c r="E170" s="195" t="str">
        <f>IF(SISWA!E170=0,"",SISWA!E170)</f>
        <v/>
      </c>
      <c r="F170" s="157"/>
      <c r="G170" s="157"/>
      <c r="H170" s="157"/>
      <c r="I170" s="157"/>
      <c r="J170" s="157"/>
      <c r="K170" s="157" t="e">
        <f t="shared" si="8"/>
        <v>#DIV/0!</v>
      </c>
      <c r="L170" s="157"/>
      <c r="M170" s="157"/>
      <c r="N170" s="46" t="e">
        <f t="shared" si="7"/>
        <v>#DIV/0!</v>
      </c>
      <c r="O170" s="353" t="e">
        <f t="shared" si="9"/>
        <v>#DIV/0!</v>
      </c>
    </row>
    <row r="171" spans="1:15" x14ac:dyDescent="0.3">
      <c r="A171" s="2">
        <v>164</v>
      </c>
      <c r="B171" s="6" t="str">
        <f>IF(SISWA!B171=0,"",SISWA!B171)</f>
        <v/>
      </c>
      <c r="C171" s="6" t="str">
        <f>IF(SISWA!C171=0,"",SISWA!C171)</f>
        <v/>
      </c>
      <c r="D171" s="6" t="str">
        <f>IF(SISWA!D171=0,"",SISWA!D171)</f>
        <v/>
      </c>
      <c r="E171" s="195" t="str">
        <f>IF(SISWA!E171=0,"",SISWA!E171)</f>
        <v/>
      </c>
      <c r="F171" s="157"/>
      <c r="G171" s="157"/>
      <c r="H171" s="157"/>
      <c r="I171" s="157"/>
      <c r="J171" s="157"/>
      <c r="K171" s="157" t="e">
        <f t="shared" si="8"/>
        <v>#DIV/0!</v>
      </c>
      <c r="L171" s="157"/>
      <c r="M171" s="157"/>
      <c r="N171" s="46" t="e">
        <f t="shared" si="7"/>
        <v>#DIV/0!</v>
      </c>
      <c r="O171" s="353" t="e">
        <f t="shared" si="9"/>
        <v>#DIV/0!</v>
      </c>
    </row>
    <row r="172" spans="1:15" x14ac:dyDescent="0.3">
      <c r="A172" s="2">
        <v>165</v>
      </c>
      <c r="B172" s="6" t="str">
        <f>IF(SISWA!B172=0,"",SISWA!B172)</f>
        <v/>
      </c>
      <c r="C172" s="6" t="str">
        <f>IF(SISWA!C172=0,"",SISWA!C172)</f>
        <v/>
      </c>
      <c r="D172" s="6" t="str">
        <f>IF(SISWA!D172=0,"",SISWA!D172)</f>
        <v/>
      </c>
      <c r="E172" s="195" t="str">
        <f>IF(SISWA!E172=0,"",SISWA!E172)</f>
        <v/>
      </c>
      <c r="F172" s="157"/>
      <c r="G172" s="157"/>
      <c r="H172" s="157"/>
      <c r="I172" s="157"/>
      <c r="J172" s="157"/>
      <c r="K172" s="157" t="e">
        <f t="shared" si="8"/>
        <v>#DIV/0!</v>
      </c>
      <c r="L172" s="157"/>
      <c r="M172" s="157"/>
      <c r="N172" s="46" t="e">
        <f t="shared" si="7"/>
        <v>#DIV/0!</v>
      </c>
      <c r="O172" s="353" t="e">
        <f t="shared" si="9"/>
        <v>#DIV/0!</v>
      </c>
    </row>
    <row r="173" spans="1:15" x14ac:dyDescent="0.3">
      <c r="A173" s="2">
        <v>166</v>
      </c>
      <c r="B173" s="6" t="str">
        <f>IF(SISWA!B173=0,"",SISWA!B173)</f>
        <v/>
      </c>
      <c r="C173" s="6" t="str">
        <f>IF(SISWA!C173=0,"",SISWA!C173)</f>
        <v/>
      </c>
      <c r="D173" s="6" t="str">
        <f>IF(SISWA!D173=0,"",SISWA!D173)</f>
        <v/>
      </c>
      <c r="E173" s="195" t="str">
        <f>IF(SISWA!E173=0,"",SISWA!E173)</f>
        <v/>
      </c>
      <c r="F173" s="157"/>
      <c r="G173" s="157"/>
      <c r="H173" s="157"/>
      <c r="I173" s="157"/>
      <c r="J173" s="157"/>
      <c r="K173" s="157" t="e">
        <f t="shared" si="8"/>
        <v>#DIV/0!</v>
      </c>
      <c r="L173" s="157"/>
      <c r="M173" s="157"/>
      <c r="N173" s="46" t="e">
        <f t="shared" si="7"/>
        <v>#DIV/0!</v>
      </c>
      <c r="O173" s="353" t="e">
        <f t="shared" si="9"/>
        <v>#DIV/0!</v>
      </c>
    </row>
    <row r="174" spans="1:15" x14ac:dyDescent="0.3">
      <c r="A174" s="2">
        <v>167</v>
      </c>
      <c r="B174" s="6" t="str">
        <f>IF(SISWA!B174=0,"",SISWA!B174)</f>
        <v/>
      </c>
      <c r="C174" s="6" t="str">
        <f>IF(SISWA!C174=0,"",SISWA!C174)</f>
        <v/>
      </c>
      <c r="D174" s="6" t="str">
        <f>IF(SISWA!D174=0,"",SISWA!D174)</f>
        <v/>
      </c>
      <c r="E174" s="195" t="str">
        <f>IF(SISWA!E174=0,"",SISWA!E174)</f>
        <v/>
      </c>
      <c r="F174" s="157"/>
      <c r="G174" s="157"/>
      <c r="H174" s="157"/>
      <c r="I174" s="157"/>
      <c r="J174" s="157"/>
      <c r="K174" s="157" t="e">
        <f t="shared" si="8"/>
        <v>#DIV/0!</v>
      </c>
      <c r="L174" s="157"/>
      <c r="M174" s="157"/>
      <c r="N174" s="46" t="e">
        <f t="shared" si="7"/>
        <v>#DIV/0!</v>
      </c>
      <c r="O174" s="353" t="e">
        <f t="shared" si="9"/>
        <v>#DIV/0!</v>
      </c>
    </row>
    <row r="175" spans="1:15" x14ac:dyDescent="0.3">
      <c r="A175" s="2">
        <v>168</v>
      </c>
      <c r="B175" s="6" t="str">
        <f>IF(SISWA!B175=0,"",SISWA!B175)</f>
        <v/>
      </c>
      <c r="C175" s="6" t="str">
        <f>IF(SISWA!C175=0,"",SISWA!C175)</f>
        <v/>
      </c>
      <c r="D175" s="6" t="str">
        <f>IF(SISWA!D175=0,"",SISWA!D175)</f>
        <v/>
      </c>
      <c r="E175" s="195" t="str">
        <f>IF(SISWA!E175=0,"",SISWA!E175)</f>
        <v/>
      </c>
      <c r="F175" s="157"/>
      <c r="G175" s="157"/>
      <c r="H175" s="157"/>
      <c r="I175" s="157"/>
      <c r="J175" s="157"/>
      <c r="K175" s="157" t="e">
        <f t="shared" si="8"/>
        <v>#DIV/0!</v>
      </c>
      <c r="L175" s="157"/>
      <c r="M175" s="157"/>
      <c r="N175" s="46" t="e">
        <f t="shared" si="7"/>
        <v>#DIV/0!</v>
      </c>
      <c r="O175" s="353" t="e">
        <f t="shared" si="9"/>
        <v>#DIV/0!</v>
      </c>
    </row>
    <row r="176" spans="1:15" x14ac:dyDescent="0.3">
      <c r="A176" s="2">
        <v>169</v>
      </c>
      <c r="B176" s="6" t="str">
        <f>IF(SISWA!B176=0,"",SISWA!B176)</f>
        <v/>
      </c>
      <c r="C176" s="6" t="str">
        <f>IF(SISWA!C176=0,"",SISWA!C176)</f>
        <v/>
      </c>
      <c r="D176" s="6" t="str">
        <f>IF(SISWA!D176=0,"",SISWA!D176)</f>
        <v/>
      </c>
      <c r="E176" s="195" t="str">
        <f>IF(SISWA!E176=0,"",SISWA!E176)</f>
        <v/>
      </c>
      <c r="F176" s="157"/>
      <c r="G176" s="157"/>
      <c r="H176" s="157"/>
      <c r="I176" s="157"/>
      <c r="J176" s="157"/>
      <c r="K176" s="157" t="e">
        <f t="shared" si="8"/>
        <v>#DIV/0!</v>
      </c>
      <c r="L176" s="157"/>
      <c r="M176" s="157"/>
      <c r="N176" s="46" t="e">
        <f t="shared" si="7"/>
        <v>#DIV/0!</v>
      </c>
      <c r="O176" s="353" t="e">
        <f t="shared" si="9"/>
        <v>#DIV/0!</v>
      </c>
    </row>
    <row r="177" spans="1:15" x14ac:dyDescent="0.3">
      <c r="A177" s="2">
        <v>170</v>
      </c>
      <c r="B177" s="6" t="str">
        <f>IF(SISWA!B177=0,"",SISWA!B177)</f>
        <v/>
      </c>
      <c r="C177" s="6" t="str">
        <f>IF(SISWA!C177=0,"",SISWA!C177)</f>
        <v/>
      </c>
      <c r="D177" s="6" t="str">
        <f>IF(SISWA!D177=0,"",SISWA!D177)</f>
        <v/>
      </c>
      <c r="E177" s="195" t="str">
        <f>IF(SISWA!E177=0,"",SISWA!E177)</f>
        <v/>
      </c>
      <c r="F177" s="157"/>
      <c r="G177" s="157"/>
      <c r="H177" s="157"/>
      <c r="I177" s="157"/>
      <c r="J177" s="157"/>
      <c r="K177" s="157" t="e">
        <f t="shared" si="8"/>
        <v>#DIV/0!</v>
      </c>
      <c r="L177" s="157"/>
      <c r="M177" s="157"/>
      <c r="N177" s="46" t="e">
        <f t="shared" si="7"/>
        <v>#DIV/0!</v>
      </c>
      <c r="O177" s="353" t="e">
        <f t="shared" si="9"/>
        <v>#DIV/0!</v>
      </c>
    </row>
    <row r="178" spans="1:15" x14ac:dyDescent="0.3">
      <c r="A178" s="2">
        <v>171</v>
      </c>
      <c r="B178" s="6" t="str">
        <f>IF(SISWA!B178=0,"",SISWA!B178)</f>
        <v/>
      </c>
      <c r="C178" s="6" t="str">
        <f>IF(SISWA!C178=0,"",SISWA!C178)</f>
        <v/>
      </c>
      <c r="D178" s="6" t="str">
        <f>IF(SISWA!D178=0,"",SISWA!D178)</f>
        <v/>
      </c>
      <c r="E178" s="195" t="str">
        <f>IF(SISWA!E178=0,"",SISWA!E178)</f>
        <v/>
      </c>
      <c r="F178" s="157"/>
      <c r="G178" s="157"/>
      <c r="H178" s="157"/>
      <c r="I178" s="157"/>
      <c r="J178" s="157"/>
      <c r="K178" s="157" t="e">
        <f t="shared" si="8"/>
        <v>#DIV/0!</v>
      </c>
      <c r="L178" s="157"/>
      <c r="M178" s="157"/>
      <c r="N178" s="46" t="e">
        <f t="shared" si="7"/>
        <v>#DIV/0!</v>
      </c>
      <c r="O178" s="353" t="e">
        <f t="shared" si="9"/>
        <v>#DIV/0!</v>
      </c>
    </row>
    <row r="179" spans="1:15" x14ac:dyDescent="0.3">
      <c r="A179" s="2">
        <v>172</v>
      </c>
      <c r="B179" s="6" t="str">
        <f>IF(SISWA!B179=0,"",SISWA!B179)</f>
        <v/>
      </c>
      <c r="C179" s="6" t="str">
        <f>IF(SISWA!C179=0,"",SISWA!C179)</f>
        <v/>
      </c>
      <c r="D179" s="6" t="str">
        <f>IF(SISWA!D179=0,"",SISWA!D179)</f>
        <v/>
      </c>
      <c r="E179" s="195" t="str">
        <f>IF(SISWA!E179=0,"",SISWA!E179)</f>
        <v/>
      </c>
      <c r="F179" s="157"/>
      <c r="G179" s="157"/>
      <c r="H179" s="157"/>
      <c r="I179" s="157"/>
      <c r="J179" s="157"/>
      <c r="K179" s="157" t="e">
        <f t="shared" si="8"/>
        <v>#DIV/0!</v>
      </c>
      <c r="L179" s="157"/>
      <c r="M179" s="157"/>
      <c r="N179" s="46" t="e">
        <f t="shared" si="7"/>
        <v>#DIV/0!</v>
      </c>
      <c r="O179" s="353" t="e">
        <f t="shared" si="9"/>
        <v>#DIV/0!</v>
      </c>
    </row>
    <row r="180" spans="1:15" x14ac:dyDescent="0.3">
      <c r="A180" s="2">
        <v>173</v>
      </c>
      <c r="B180" s="6" t="str">
        <f>IF(SISWA!B180=0,"",SISWA!B180)</f>
        <v/>
      </c>
      <c r="C180" s="6" t="str">
        <f>IF(SISWA!C180=0,"",SISWA!C180)</f>
        <v/>
      </c>
      <c r="D180" s="6" t="str">
        <f>IF(SISWA!D180=0,"",SISWA!D180)</f>
        <v/>
      </c>
      <c r="E180" s="195" t="str">
        <f>IF(SISWA!E180=0,"",SISWA!E180)</f>
        <v/>
      </c>
      <c r="F180" s="157"/>
      <c r="G180" s="157"/>
      <c r="H180" s="157"/>
      <c r="I180" s="157"/>
      <c r="J180" s="157"/>
      <c r="K180" s="157" t="e">
        <f t="shared" si="8"/>
        <v>#DIV/0!</v>
      </c>
      <c r="L180" s="157"/>
      <c r="M180" s="157"/>
      <c r="N180" s="46" t="e">
        <f t="shared" si="7"/>
        <v>#DIV/0!</v>
      </c>
      <c r="O180" s="353" t="e">
        <f t="shared" si="9"/>
        <v>#DIV/0!</v>
      </c>
    </row>
    <row r="181" spans="1:15" x14ac:dyDescent="0.3">
      <c r="A181" s="2">
        <v>174</v>
      </c>
      <c r="B181" s="6" t="str">
        <f>IF(SISWA!B181=0,"",SISWA!B181)</f>
        <v/>
      </c>
      <c r="C181" s="6" t="str">
        <f>IF(SISWA!C181=0,"",SISWA!C181)</f>
        <v/>
      </c>
      <c r="D181" s="6" t="str">
        <f>IF(SISWA!D181=0,"",SISWA!D181)</f>
        <v/>
      </c>
      <c r="E181" s="195" t="str">
        <f>IF(SISWA!E181=0,"",SISWA!E181)</f>
        <v/>
      </c>
      <c r="F181" s="157"/>
      <c r="G181" s="157"/>
      <c r="H181" s="157"/>
      <c r="I181" s="157"/>
      <c r="J181" s="157"/>
      <c r="K181" s="157" t="e">
        <f t="shared" si="8"/>
        <v>#DIV/0!</v>
      </c>
      <c r="L181" s="157"/>
      <c r="M181" s="157"/>
      <c r="N181" s="46" t="e">
        <f t="shared" si="7"/>
        <v>#DIV/0!</v>
      </c>
      <c r="O181" s="353" t="e">
        <f t="shared" si="9"/>
        <v>#DIV/0!</v>
      </c>
    </row>
    <row r="182" spans="1:15" x14ac:dyDescent="0.3">
      <c r="A182" s="2">
        <v>175</v>
      </c>
      <c r="B182" s="6" t="str">
        <f>IF(SISWA!B182=0,"",SISWA!B182)</f>
        <v/>
      </c>
      <c r="C182" s="6" t="str">
        <f>IF(SISWA!C182=0,"",SISWA!C182)</f>
        <v/>
      </c>
      <c r="D182" s="6" t="str">
        <f>IF(SISWA!D182=0,"",SISWA!D182)</f>
        <v/>
      </c>
      <c r="E182" s="195" t="str">
        <f>IF(SISWA!E182=0,"",SISWA!E182)</f>
        <v/>
      </c>
      <c r="F182" s="157"/>
      <c r="G182" s="157"/>
      <c r="H182" s="157"/>
      <c r="I182" s="157"/>
      <c r="J182" s="157"/>
      <c r="K182" s="157" t="e">
        <f t="shared" si="8"/>
        <v>#DIV/0!</v>
      </c>
      <c r="L182" s="157"/>
      <c r="M182" s="157"/>
      <c r="N182" s="46" t="e">
        <f t="shared" si="7"/>
        <v>#DIV/0!</v>
      </c>
      <c r="O182" s="353" t="e">
        <f t="shared" si="9"/>
        <v>#DIV/0!</v>
      </c>
    </row>
    <row r="183" spans="1:15" x14ac:dyDescent="0.3">
      <c r="A183" s="2">
        <v>176</v>
      </c>
      <c r="B183" s="6" t="str">
        <f>IF(SISWA!B183=0,"",SISWA!B183)</f>
        <v/>
      </c>
      <c r="C183" s="6" t="str">
        <f>IF(SISWA!C183=0,"",SISWA!C183)</f>
        <v/>
      </c>
      <c r="D183" s="6" t="str">
        <f>IF(SISWA!D183=0,"",SISWA!D183)</f>
        <v/>
      </c>
      <c r="E183" s="195" t="str">
        <f>IF(SISWA!E183=0,"",SISWA!E183)</f>
        <v/>
      </c>
      <c r="F183" s="157"/>
      <c r="G183" s="157"/>
      <c r="H183" s="157"/>
      <c r="I183" s="157"/>
      <c r="J183" s="157"/>
      <c r="K183" s="157" t="e">
        <f t="shared" si="8"/>
        <v>#DIV/0!</v>
      </c>
      <c r="L183" s="157"/>
      <c r="M183" s="157"/>
      <c r="N183" s="46" t="e">
        <f t="shared" si="7"/>
        <v>#DIV/0!</v>
      </c>
      <c r="O183" s="353" t="e">
        <f t="shared" si="9"/>
        <v>#DIV/0!</v>
      </c>
    </row>
    <row r="184" spans="1:15" x14ac:dyDescent="0.3">
      <c r="A184" s="2">
        <v>177</v>
      </c>
      <c r="B184" s="6" t="str">
        <f>IF(SISWA!B184=0,"",SISWA!B184)</f>
        <v/>
      </c>
      <c r="C184" s="6" t="str">
        <f>IF(SISWA!C184=0,"",SISWA!C184)</f>
        <v/>
      </c>
      <c r="D184" s="6" t="str">
        <f>IF(SISWA!D184=0,"",SISWA!D184)</f>
        <v/>
      </c>
      <c r="E184" s="195" t="str">
        <f>IF(SISWA!E184=0,"",SISWA!E184)</f>
        <v/>
      </c>
      <c r="F184" s="157"/>
      <c r="G184" s="157"/>
      <c r="H184" s="157"/>
      <c r="I184" s="157"/>
      <c r="J184" s="157"/>
      <c r="K184" s="157" t="e">
        <f t="shared" si="8"/>
        <v>#DIV/0!</v>
      </c>
      <c r="L184" s="157"/>
      <c r="M184" s="157"/>
      <c r="N184" s="46" t="e">
        <f t="shared" si="7"/>
        <v>#DIV/0!</v>
      </c>
      <c r="O184" s="353" t="e">
        <f t="shared" si="9"/>
        <v>#DIV/0!</v>
      </c>
    </row>
    <row r="185" spans="1:15" x14ac:dyDescent="0.3">
      <c r="A185" s="2">
        <v>178</v>
      </c>
      <c r="B185" s="6" t="str">
        <f>IF(SISWA!B185=0,"",SISWA!B185)</f>
        <v/>
      </c>
      <c r="C185" s="6" t="str">
        <f>IF(SISWA!C185=0,"",SISWA!C185)</f>
        <v/>
      </c>
      <c r="D185" s="6" t="str">
        <f>IF(SISWA!D185=0,"",SISWA!D185)</f>
        <v/>
      </c>
      <c r="E185" s="195" t="str">
        <f>IF(SISWA!E185=0,"",SISWA!E185)</f>
        <v/>
      </c>
      <c r="F185" s="157"/>
      <c r="G185" s="157"/>
      <c r="H185" s="157"/>
      <c r="I185" s="157"/>
      <c r="J185" s="157"/>
      <c r="K185" s="157" t="e">
        <f t="shared" si="8"/>
        <v>#DIV/0!</v>
      </c>
      <c r="L185" s="157"/>
      <c r="M185" s="157"/>
      <c r="N185" s="46" t="e">
        <f t="shared" si="7"/>
        <v>#DIV/0!</v>
      </c>
      <c r="O185" s="353" t="e">
        <f t="shared" si="9"/>
        <v>#DIV/0!</v>
      </c>
    </row>
    <row r="186" spans="1:15" x14ac:dyDescent="0.3">
      <c r="A186" s="2">
        <v>179</v>
      </c>
      <c r="B186" s="6" t="str">
        <f>IF(SISWA!B186=0,"",SISWA!B186)</f>
        <v/>
      </c>
      <c r="C186" s="6" t="str">
        <f>IF(SISWA!C186=0,"",SISWA!C186)</f>
        <v/>
      </c>
      <c r="D186" s="6" t="str">
        <f>IF(SISWA!D186=0,"",SISWA!D186)</f>
        <v/>
      </c>
      <c r="E186" s="195" t="str">
        <f>IF(SISWA!E186=0,"",SISWA!E186)</f>
        <v/>
      </c>
      <c r="F186" s="157"/>
      <c r="G186" s="157"/>
      <c r="H186" s="157"/>
      <c r="I186" s="157"/>
      <c r="J186" s="157"/>
      <c r="K186" s="157" t="e">
        <f t="shared" si="8"/>
        <v>#DIV/0!</v>
      </c>
      <c r="L186" s="157"/>
      <c r="M186" s="157"/>
      <c r="N186" s="46" t="e">
        <f t="shared" ref="N186:N207" si="10">AVERAGE(L186:M186)</f>
        <v>#DIV/0!</v>
      </c>
      <c r="O186" s="353" t="e">
        <f t="shared" si="9"/>
        <v>#DIV/0!</v>
      </c>
    </row>
    <row r="187" spans="1:15" x14ac:dyDescent="0.3">
      <c r="A187" s="2">
        <v>180</v>
      </c>
      <c r="B187" s="6" t="str">
        <f>IF(SISWA!B187=0,"",SISWA!B187)</f>
        <v/>
      </c>
      <c r="C187" s="6" t="str">
        <f>IF(SISWA!C187=0,"",SISWA!C187)</f>
        <v/>
      </c>
      <c r="D187" s="6" t="str">
        <f>IF(SISWA!D187=0,"",SISWA!D187)</f>
        <v/>
      </c>
      <c r="E187" s="195" t="str">
        <f>IF(SISWA!E187=0,"",SISWA!E187)</f>
        <v/>
      </c>
      <c r="F187" s="157"/>
      <c r="G187" s="157"/>
      <c r="H187" s="157"/>
      <c r="I187" s="157"/>
      <c r="J187" s="157"/>
      <c r="K187" s="157" t="e">
        <f t="shared" si="8"/>
        <v>#DIV/0!</v>
      </c>
      <c r="L187" s="157"/>
      <c r="M187" s="157"/>
      <c r="N187" s="46" t="e">
        <f t="shared" si="10"/>
        <v>#DIV/0!</v>
      </c>
      <c r="O187" s="353" t="e">
        <f t="shared" si="9"/>
        <v>#DIV/0!</v>
      </c>
    </row>
    <row r="188" spans="1:15" x14ac:dyDescent="0.3">
      <c r="A188" s="2">
        <v>181</v>
      </c>
      <c r="B188" s="6" t="str">
        <f>IF(SISWA!B188=0,"",SISWA!B188)</f>
        <v/>
      </c>
      <c r="C188" s="6" t="str">
        <f>IF(SISWA!C188=0,"",SISWA!C188)</f>
        <v/>
      </c>
      <c r="D188" s="6" t="str">
        <f>IF(SISWA!D188=0,"",SISWA!D188)</f>
        <v/>
      </c>
      <c r="E188" s="195" t="str">
        <f>IF(SISWA!E188=0,"",SISWA!E188)</f>
        <v/>
      </c>
      <c r="F188" s="157"/>
      <c r="G188" s="157"/>
      <c r="H188" s="157"/>
      <c r="I188" s="157"/>
      <c r="J188" s="157"/>
      <c r="K188" s="157" t="e">
        <f t="shared" si="8"/>
        <v>#DIV/0!</v>
      </c>
      <c r="L188" s="157"/>
      <c r="M188" s="157"/>
      <c r="N188" s="46" t="e">
        <f t="shared" si="10"/>
        <v>#DIV/0!</v>
      </c>
      <c r="O188" s="353" t="e">
        <f t="shared" si="9"/>
        <v>#DIV/0!</v>
      </c>
    </row>
    <row r="189" spans="1:15" x14ac:dyDescent="0.3">
      <c r="A189" s="2">
        <v>182</v>
      </c>
      <c r="B189" s="6" t="str">
        <f>IF(SISWA!B189=0,"",SISWA!B189)</f>
        <v/>
      </c>
      <c r="C189" s="6" t="str">
        <f>IF(SISWA!C189=0,"",SISWA!C189)</f>
        <v/>
      </c>
      <c r="D189" s="6" t="str">
        <f>IF(SISWA!D189=0,"",SISWA!D189)</f>
        <v/>
      </c>
      <c r="E189" s="195" t="str">
        <f>IF(SISWA!E189=0,"",SISWA!E189)</f>
        <v/>
      </c>
      <c r="F189" s="157"/>
      <c r="G189" s="157"/>
      <c r="H189" s="157"/>
      <c r="I189" s="157"/>
      <c r="J189" s="157"/>
      <c r="K189" s="157" t="e">
        <f t="shared" si="8"/>
        <v>#DIV/0!</v>
      </c>
      <c r="L189" s="157"/>
      <c r="M189" s="157"/>
      <c r="N189" s="46" t="e">
        <f t="shared" si="10"/>
        <v>#DIV/0!</v>
      </c>
      <c r="O189" s="353" t="e">
        <f t="shared" si="9"/>
        <v>#DIV/0!</v>
      </c>
    </row>
    <row r="190" spans="1:15" x14ac:dyDescent="0.3">
      <c r="A190" s="2">
        <v>183</v>
      </c>
      <c r="B190" s="6" t="str">
        <f>IF(SISWA!B190=0,"",SISWA!B190)</f>
        <v/>
      </c>
      <c r="C190" s="6" t="str">
        <f>IF(SISWA!C190=0,"",SISWA!C190)</f>
        <v/>
      </c>
      <c r="D190" s="6" t="str">
        <f>IF(SISWA!D190=0,"",SISWA!D190)</f>
        <v/>
      </c>
      <c r="E190" s="195" t="str">
        <f>IF(SISWA!E190=0,"",SISWA!E190)</f>
        <v/>
      </c>
      <c r="F190" s="157"/>
      <c r="G190" s="157"/>
      <c r="H190" s="157"/>
      <c r="I190" s="157"/>
      <c r="J190" s="157"/>
      <c r="K190" s="157" t="e">
        <f t="shared" si="8"/>
        <v>#DIV/0!</v>
      </c>
      <c r="L190" s="157"/>
      <c r="M190" s="157"/>
      <c r="N190" s="46" t="e">
        <f t="shared" si="10"/>
        <v>#DIV/0!</v>
      </c>
      <c r="O190" s="353" t="e">
        <f t="shared" si="9"/>
        <v>#DIV/0!</v>
      </c>
    </row>
    <row r="191" spans="1:15" x14ac:dyDescent="0.3">
      <c r="A191" s="2">
        <v>184</v>
      </c>
      <c r="B191" s="6" t="str">
        <f>IF(SISWA!B191=0,"",SISWA!B191)</f>
        <v/>
      </c>
      <c r="C191" s="6" t="str">
        <f>IF(SISWA!C191=0,"",SISWA!C191)</f>
        <v/>
      </c>
      <c r="D191" s="6" t="str">
        <f>IF(SISWA!D191=0,"",SISWA!D191)</f>
        <v/>
      </c>
      <c r="E191" s="195" t="str">
        <f>IF(SISWA!E191=0,"",SISWA!E191)</f>
        <v/>
      </c>
      <c r="F191" s="157"/>
      <c r="G191" s="157"/>
      <c r="H191" s="157"/>
      <c r="I191" s="157"/>
      <c r="J191" s="157"/>
      <c r="K191" s="157" t="e">
        <f t="shared" si="8"/>
        <v>#DIV/0!</v>
      </c>
      <c r="L191" s="157"/>
      <c r="M191" s="157"/>
      <c r="N191" s="46" t="e">
        <f t="shared" si="10"/>
        <v>#DIV/0!</v>
      </c>
      <c r="O191" s="353" t="e">
        <f t="shared" si="9"/>
        <v>#DIV/0!</v>
      </c>
    </row>
    <row r="192" spans="1:15" x14ac:dyDescent="0.3">
      <c r="A192" s="2">
        <v>185</v>
      </c>
      <c r="B192" s="6" t="str">
        <f>IF(SISWA!B192=0,"",SISWA!B192)</f>
        <v/>
      </c>
      <c r="C192" s="6" t="str">
        <f>IF(SISWA!C192=0,"",SISWA!C192)</f>
        <v/>
      </c>
      <c r="D192" s="6" t="str">
        <f>IF(SISWA!D192=0,"",SISWA!D192)</f>
        <v/>
      </c>
      <c r="E192" s="195" t="str">
        <f>IF(SISWA!E192=0,"",SISWA!E192)</f>
        <v/>
      </c>
      <c r="F192" s="157"/>
      <c r="G192" s="157"/>
      <c r="H192" s="157"/>
      <c r="I192" s="157"/>
      <c r="J192" s="157"/>
      <c r="K192" s="157" t="e">
        <f t="shared" si="8"/>
        <v>#DIV/0!</v>
      </c>
      <c r="L192" s="157"/>
      <c r="M192" s="157"/>
      <c r="N192" s="46" t="e">
        <f t="shared" si="10"/>
        <v>#DIV/0!</v>
      </c>
      <c r="O192" s="353" t="e">
        <f t="shared" si="9"/>
        <v>#DIV/0!</v>
      </c>
    </row>
    <row r="193" spans="1:15" x14ac:dyDescent="0.3">
      <c r="A193" s="2">
        <v>186</v>
      </c>
      <c r="B193" s="6" t="str">
        <f>IF(SISWA!B193=0,"",SISWA!B193)</f>
        <v/>
      </c>
      <c r="C193" s="6" t="str">
        <f>IF(SISWA!C193=0,"",SISWA!C193)</f>
        <v/>
      </c>
      <c r="D193" s="6" t="str">
        <f>IF(SISWA!D193=0,"",SISWA!D193)</f>
        <v/>
      </c>
      <c r="E193" s="195" t="str">
        <f>IF(SISWA!E193=0,"",SISWA!E193)</f>
        <v/>
      </c>
      <c r="F193" s="157"/>
      <c r="G193" s="157"/>
      <c r="H193" s="157"/>
      <c r="I193" s="157"/>
      <c r="J193" s="157"/>
      <c r="K193" s="157" t="e">
        <f t="shared" si="8"/>
        <v>#DIV/0!</v>
      </c>
      <c r="L193" s="157"/>
      <c r="M193" s="157"/>
      <c r="N193" s="46" t="e">
        <f t="shared" si="10"/>
        <v>#DIV/0!</v>
      </c>
      <c r="O193" s="353" t="e">
        <f t="shared" si="9"/>
        <v>#DIV/0!</v>
      </c>
    </row>
    <row r="194" spans="1:15" x14ac:dyDescent="0.3">
      <c r="A194" s="2">
        <v>187</v>
      </c>
      <c r="B194" s="6" t="str">
        <f>IF(SISWA!B194=0,"",SISWA!B194)</f>
        <v/>
      </c>
      <c r="C194" s="6" t="str">
        <f>IF(SISWA!C194=0,"",SISWA!C194)</f>
        <v/>
      </c>
      <c r="D194" s="6" t="str">
        <f>IF(SISWA!D194=0,"",SISWA!D194)</f>
        <v/>
      </c>
      <c r="E194" s="195" t="str">
        <f>IF(SISWA!E194=0,"",SISWA!E194)</f>
        <v/>
      </c>
      <c r="F194" s="157"/>
      <c r="G194" s="157"/>
      <c r="H194" s="157"/>
      <c r="I194" s="157"/>
      <c r="J194" s="157"/>
      <c r="K194" s="157" t="e">
        <f t="shared" si="8"/>
        <v>#DIV/0!</v>
      </c>
      <c r="L194" s="157"/>
      <c r="M194" s="157"/>
      <c r="N194" s="46" t="e">
        <f t="shared" si="10"/>
        <v>#DIV/0!</v>
      </c>
      <c r="O194" s="353" t="e">
        <f t="shared" si="9"/>
        <v>#DIV/0!</v>
      </c>
    </row>
    <row r="195" spans="1:15" x14ac:dyDescent="0.3">
      <c r="A195" s="2">
        <v>188</v>
      </c>
      <c r="B195" s="6" t="str">
        <f>IF(SISWA!B195=0,"",SISWA!B195)</f>
        <v/>
      </c>
      <c r="C195" s="6" t="str">
        <f>IF(SISWA!C195=0,"",SISWA!C195)</f>
        <v/>
      </c>
      <c r="D195" s="6" t="str">
        <f>IF(SISWA!D195=0,"",SISWA!D195)</f>
        <v/>
      </c>
      <c r="E195" s="195" t="str">
        <f>IF(SISWA!E195=0,"",SISWA!E195)</f>
        <v/>
      </c>
      <c r="F195" s="157"/>
      <c r="G195" s="157"/>
      <c r="H195" s="157"/>
      <c r="I195" s="157"/>
      <c r="J195" s="157"/>
      <c r="K195" s="157" t="e">
        <f t="shared" si="8"/>
        <v>#DIV/0!</v>
      </c>
      <c r="L195" s="157"/>
      <c r="M195" s="157"/>
      <c r="N195" s="46" t="e">
        <f t="shared" si="10"/>
        <v>#DIV/0!</v>
      </c>
      <c r="O195" s="353" t="e">
        <f t="shared" si="9"/>
        <v>#DIV/0!</v>
      </c>
    </row>
    <row r="196" spans="1:15" x14ac:dyDescent="0.3">
      <c r="A196" s="2">
        <v>189</v>
      </c>
      <c r="B196" s="6" t="str">
        <f>IF(SISWA!B196=0,"",SISWA!B196)</f>
        <v/>
      </c>
      <c r="C196" s="6" t="str">
        <f>IF(SISWA!C196=0,"",SISWA!C196)</f>
        <v/>
      </c>
      <c r="D196" s="6" t="str">
        <f>IF(SISWA!D196=0,"",SISWA!D196)</f>
        <v/>
      </c>
      <c r="E196" s="195" t="str">
        <f>IF(SISWA!E196=0,"",SISWA!E196)</f>
        <v/>
      </c>
      <c r="F196" s="157"/>
      <c r="G196" s="157"/>
      <c r="H196" s="157"/>
      <c r="I196" s="157"/>
      <c r="J196" s="157"/>
      <c r="K196" s="157" t="e">
        <f t="shared" ref="K196:K207" si="11">AVERAGE(F196:J196)</f>
        <v>#DIV/0!</v>
      </c>
      <c r="L196" s="157"/>
      <c r="M196" s="157"/>
      <c r="N196" s="46" t="e">
        <f t="shared" si="10"/>
        <v>#DIV/0!</v>
      </c>
      <c r="O196" s="353" t="e">
        <f t="shared" si="9"/>
        <v>#DIV/0!</v>
      </c>
    </row>
    <row r="197" spans="1:15" x14ac:dyDescent="0.3">
      <c r="A197" s="2">
        <v>190</v>
      </c>
      <c r="B197" s="6" t="str">
        <f>IF(SISWA!B197=0,"",SISWA!B197)</f>
        <v/>
      </c>
      <c r="C197" s="6" t="str">
        <f>IF(SISWA!C197=0,"",SISWA!C197)</f>
        <v/>
      </c>
      <c r="D197" s="6" t="str">
        <f>IF(SISWA!D197=0,"",SISWA!D197)</f>
        <v/>
      </c>
      <c r="E197" s="195" t="str">
        <f>IF(SISWA!E197=0,"",SISWA!E197)</f>
        <v/>
      </c>
      <c r="F197" s="157"/>
      <c r="G197" s="157"/>
      <c r="H197" s="157"/>
      <c r="I197" s="157"/>
      <c r="J197" s="157"/>
      <c r="K197" s="157" t="e">
        <f t="shared" si="11"/>
        <v>#DIV/0!</v>
      </c>
      <c r="L197" s="157"/>
      <c r="M197" s="157"/>
      <c r="N197" s="46" t="e">
        <f t="shared" si="10"/>
        <v>#DIV/0!</v>
      </c>
      <c r="O197" s="353" t="e">
        <f t="shared" si="9"/>
        <v>#DIV/0!</v>
      </c>
    </row>
    <row r="198" spans="1:15" x14ac:dyDescent="0.3">
      <c r="A198" s="2">
        <v>191</v>
      </c>
      <c r="B198" s="6" t="str">
        <f>IF(SISWA!B198=0,"",SISWA!B198)</f>
        <v/>
      </c>
      <c r="C198" s="6" t="str">
        <f>IF(SISWA!C198=0,"",SISWA!C198)</f>
        <v/>
      </c>
      <c r="D198" s="6" t="str">
        <f>IF(SISWA!D198=0,"",SISWA!D198)</f>
        <v/>
      </c>
      <c r="E198" s="195" t="str">
        <f>IF(SISWA!E198=0,"",SISWA!E198)</f>
        <v/>
      </c>
      <c r="F198" s="157"/>
      <c r="G198" s="157"/>
      <c r="H198" s="157"/>
      <c r="I198" s="157"/>
      <c r="J198" s="157"/>
      <c r="K198" s="157" t="e">
        <f t="shared" si="11"/>
        <v>#DIV/0!</v>
      </c>
      <c r="L198" s="157"/>
      <c r="M198" s="157"/>
      <c r="N198" s="46" t="e">
        <f t="shared" si="10"/>
        <v>#DIV/0!</v>
      </c>
      <c r="O198" s="353" t="e">
        <f t="shared" si="9"/>
        <v>#DIV/0!</v>
      </c>
    </row>
    <row r="199" spans="1:15" x14ac:dyDescent="0.3">
      <c r="A199" s="2">
        <v>192</v>
      </c>
      <c r="B199" s="6" t="str">
        <f>IF(SISWA!B199=0,"",SISWA!B199)</f>
        <v/>
      </c>
      <c r="C199" s="6" t="str">
        <f>IF(SISWA!C199=0,"",SISWA!C199)</f>
        <v/>
      </c>
      <c r="D199" s="6" t="str">
        <f>IF(SISWA!D199=0,"",SISWA!D199)</f>
        <v/>
      </c>
      <c r="E199" s="195" t="str">
        <f>IF(SISWA!E199=0,"",SISWA!E199)</f>
        <v/>
      </c>
      <c r="F199" s="157"/>
      <c r="G199" s="157"/>
      <c r="H199" s="157"/>
      <c r="I199" s="157"/>
      <c r="J199" s="157"/>
      <c r="K199" s="157" t="e">
        <f t="shared" si="11"/>
        <v>#DIV/0!</v>
      </c>
      <c r="L199" s="157"/>
      <c r="M199" s="157"/>
      <c r="N199" s="46" t="e">
        <f t="shared" si="10"/>
        <v>#DIV/0!</v>
      </c>
      <c r="O199" s="353" t="e">
        <f t="shared" si="9"/>
        <v>#DIV/0!</v>
      </c>
    </row>
    <row r="200" spans="1:15" x14ac:dyDescent="0.3">
      <c r="A200" s="2">
        <v>193</v>
      </c>
      <c r="B200" s="6" t="str">
        <f>IF(SISWA!B200=0,"",SISWA!B200)</f>
        <v/>
      </c>
      <c r="C200" s="6" t="str">
        <f>IF(SISWA!C200=0,"",SISWA!C200)</f>
        <v/>
      </c>
      <c r="D200" s="6" t="str">
        <f>IF(SISWA!D200=0,"",SISWA!D200)</f>
        <v/>
      </c>
      <c r="E200" s="195" t="str">
        <f>IF(SISWA!E200=0,"",SISWA!E200)</f>
        <v/>
      </c>
      <c r="F200" s="157"/>
      <c r="G200" s="157"/>
      <c r="H200" s="157"/>
      <c r="I200" s="157"/>
      <c r="J200" s="157"/>
      <c r="K200" s="157" t="e">
        <f t="shared" si="11"/>
        <v>#DIV/0!</v>
      </c>
      <c r="L200" s="157"/>
      <c r="M200" s="157"/>
      <c r="N200" s="46" t="e">
        <f t="shared" si="10"/>
        <v>#DIV/0!</v>
      </c>
      <c r="O200" s="353" t="e">
        <f t="shared" si="9"/>
        <v>#DIV/0!</v>
      </c>
    </row>
    <row r="201" spans="1:15" x14ac:dyDescent="0.3">
      <c r="A201" s="2">
        <v>194</v>
      </c>
      <c r="B201" s="6" t="str">
        <f>IF(SISWA!B201=0,"",SISWA!B201)</f>
        <v/>
      </c>
      <c r="C201" s="6" t="str">
        <f>IF(SISWA!C201=0,"",SISWA!C201)</f>
        <v/>
      </c>
      <c r="D201" s="6" t="str">
        <f>IF(SISWA!D201=0,"",SISWA!D201)</f>
        <v/>
      </c>
      <c r="E201" s="195" t="str">
        <f>IF(SISWA!E201=0,"",SISWA!E201)</f>
        <v/>
      </c>
      <c r="F201" s="157"/>
      <c r="G201" s="157"/>
      <c r="H201" s="157"/>
      <c r="I201" s="157"/>
      <c r="J201" s="157"/>
      <c r="K201" s="157" t="e">
        <f t="shared" si="11"/>
        <v>#DIV/0!</v>
      </c>
      <c r="L201" s="157"/>
      <c r="M201" s="157"/>
      <c r="N201" s="46" t="e">
        <f t="shared" si="10"/>
        <v>#DIV/0!</v>
      </c>
      <c r="O201" s="353" t="e">
        <f t="shared" ref="O201:O207" si="12">AVERAGE(L201:M201)</f>
        <v>#DIV/0!</v>
      </c>
    </row>
    <row r="202" spans="1:15" x14ac:dyDescent="0.3">
      <c r="A202" s="2">
        <v>195</v>
      </c>
      <c r="B202" s="6" t="str">
        <f>IF(SISWA!B202=0,"",SISWA!B202)</f>
        <v/>
      </c>
      <c r="C202" s="6" t="str">
        <f>IF(SISWA!C202=0,"",SISWA!C202)</f>
        <v/>
      </c>
      <c r="D202" s="6" t="str">
        <f>IF(SISWA!D202=0,"",SISWA!D202)</f>
        <v/>
      </c>
      <c r="E202" s="195" t="str">
        <f>IF(SISWA!E202=0,"",SISWA!E202)</f>
        <v/>
      </c>
      <c r="F202" s="157"/>
      <c r="G202" s="157"/>
      <c r="H202" s="157"/>
      <c r="I202" s="157"/>
      <c r="J202" s="157"/>
      <c r="K202" s="157" t="e">
        <f t="shared" si="11"/>
        <v>#DIV/0!</v>
      </c>
      <c r="L202" s="157"/>
      <c r="M202" s="157"/>
      <c r="N202" s="46" t="e">
        <f t="shared" si="10"/>
        <v>#DIV/0!</v>
      </c>
      <c r="O202" s="353" t="e">
        <f t="shared" si="12"/>
        <v>#DIV/0!</v>
      </c>
    </row>
    <row r="203" spans="1:15" x14ac:dyDescent="0.3">
      <c r="A203" s="2">
        <v>196</v>
      </c>
      <c r="B203" s="6" t="str">
        <f>IF(SISWA!B203=0,"",SISWA!B203)</f>
        <v/>
      </c>
      <c r="C203" s="6" t="str">
        <f>IF(SISWA!C203=0,"",SISWA!C203)</f>
        <v/>
      </c>
      <c r="D203" s="6" t="str">
        <f>IF(SISWA!D203=0,"",SISWA!D203)</f>
        <v/>
      </c>
      <c r="E203" s="195" t="str">
        <f>IF(SISWA!E203=0,"",SISWA!E203)</f>
        <v/>
      </c>
      <c r="F203" s="157"/>
      <c r="G203" s="157"/>
      <c r="H203" s="157"/>
      <c r="I203" s="157"/>
      <c r="J203" s="157"/>
      <c r="K203" s="157" t="e">
        <f t="shared" si="11"/>
        <v>#DIV/0!</v>
      </c>
      <c r="L203" s="157"/>
      <c r="M203" s="157"/>
      <c r="N203" s="46" t="e">
        <f t="shared" si="10"/>
        <v>#DIV/0!</v>
      </c>
      <c r="O203" s="353" t="e">
        <f t="shared" si="12"/>
        <v>#DIV/0!</v>
      </c>
    </row>
    <row r="204" spans="1:15" x14ac:dyDescent="0.3">
      <c r="A204" s="2">
        <v>197</v>
      </c>
      <c r="B204" s="6" t="str">
        <f>IF(SISWA!B204=0,"",SISWA!B204)</f>
        <v/>
      </c>
      <c r="C204" s="6" t="str">
        <f>IF(SISWA!C204=0,"",SISWA!C204)</f>
        <v/>
      </c>
      <c r="D204" s="6" t="str">
        <f>IF(SISWA!D204=0,"",SISWA!D204)</f>
        <v/>
      </c>
      <c r="E204" s="195" t="str">
        <f>IF(SISWA!E204=0,"",SISWA!E204)</f>
        <v/>
      </c>
      <c r="F204" s="157"/>
      <c r="G204" s="157"/>
      <c r="H204" s="157"/>
      <c r="I204" s="157"/>
      <c r="J204" s="157"/>
      <c r="K204" s="157" t="e">
        <f t="shared" si="11"/>
        <v>#DIV/0!</v>
      </c>
      <c r="L204" s="157"/>
      <c r="M204" s="157"/>
      <c r="N204" s="46" t="e">
        <f t="shared" si="10"/>
        <v>#DIV/0!</v>
      </c>
      <c r="O204" s="353" t="e">
        <f t="shared" si="12"/>
        <v>#DIV/0!</v>
      </c>
    </row>
    <row r="205" spans="1:15" x14ac:dyDescent="0.3">
      <c r="A205" s="2">
        <v>198</v>
      </c>
      <c r="B205" s="6" t="str">
        <f>IF(SISWA!B205=0,"",SISWA!B205)</f>
        <v/>
      </c>
      <c r="C205" s="6" t="str">
        <f>IF(SISWA!C205=0,"",SISWA!C205)</f>
        <v/>
      </c>
      <c r="D205" s="6" t="str">
        <f>IF(SISWA!D205=0,"",SISWA!D205)</f>
        <v/>
      </c>
      <c r="E205" s="195" t="str">
        <f>IF(SISWA!E205=0,"",SISWA!E205)</f>
        <v/>
      </c>
      <c r="F205" s="157"/>
      <c r="G205" s="157"/>
      <c r="H205" s="157"/>
      <c r="I205" s="157"/>
      <c r="J205" s="157"/>
      <c r="K205" s="157" t="e">
        <f t="shared" si="11"/>
        <v>#DIV/0!</v>
      </c>
      <c r="L205" s="157"/>
      <c r="M205" s="157"/>
      <c r="N205" s="46" t="e">
        <f t="shared" si="10"/>
        <v>#DIV/0!</v>
      </c>
      <c r="O205" s="353" t="e">
        <f t="shared" si="12"/>
        <v>#DIV/0!</v>
      </c>
    </row>
    <row r="206" spans="1:15" x14ac:dyDescent="0.3">
      <c r="A206" s="2">
        <v>199</v>
      </c>
      <c r="B206" s="6" t="str">
        <f>IF(SISWA!B206=0,"",SISWA!B206)</f>
        <v/>
      </c>
      <c r="C206" s="6" t="str">
        <f>IF(SISWA!C206=0,"",SISWA!C206)</f>
        <v/>
      </c>
      <c r="D206" s="6" t="str">
        <f>IF(SISWA!D206=0,"",SISWA!D206)</f>
        <v/>
      </c>
      <c r="E206" s="195" t="str">
        <f>IF(SISWA!E206=0,"",SISWA!E206)</f>
        <v/>
      </c>
      <c r="F206" s="157"/>
      <c r="G206" s="157"/>
      <c r="H206" s="157"/>
      <c r="I206" s="157"/>
      <c r="J206" s="157"/>
      <c r="K206" s="157" t="e">
        <f t="shared" si="11"/>
        <v>#DIV/0!</v>
      </c>
      <c r="L206" s="157"/>
      <c r="M206" s="157"/>
      <c r="N206" s="46" t="e">
        <f t="shared" si="10"/>
        <v>#DIV/0!</v>
      </c>
      <c r="O206" s="353" t="e">
        <f t="shared" si="12"/>
        <v>#DIV/0!</v>
      </c>
    </row>
    <row r="207" spans="1:15" x14ac:dyDescent="0.3">
      <c r="A207" s="2">
        <v>200</v>
      </c>
      <c r="B207" s="6" t="str">
        <f>IF(SISWA!B207=0,"",SISWA!B207)</f>
        <v/>
      </c>
      <c r="C207" s="6" t="str">
        <f>IF(SISWA!C207=0,"",SISWA!C207)</f>
        <v/>
      </c>
      <c r="D207" s="6" t="str">
        <f>IF(SISWA!D207=0,"",SISWA!D207)</f>
        <v/>
      </c>
      <c r="E207" s="195" t="str">
        <f>IF(SISWA!E207=0,"",SISWA!E207)</f>
        <v/>
      </c>
      <c r="F207" s="157"/>
      <c r="G207" s="157"/>
      <c r="H207" s="157"/>
      <c r="I207" s="157"/>
      <c r="J207" s="157"/>
      <c r="K207" s="157" t="e">
        <f t="shared" si="11"/>
        <v>#DIV/0!</v>
      </c>
      <c r="L207" s="157"/>
      <c r="M207" s="157"/>
      <c r="N207" s="46" t="e">
        <f t="shared" si="10"/>
        <v>#DIV/0!</v>
      </c>
      <c r="O207" s="353" t="e">
        <f t="shared" si="12"/>
        <v>#DIV/0!</v>
      </c>
    </row>
  </sheetData>
  <mergeCells count="11">
    <mergeCell ref="F5:M5"/>
    <mergeCell ref="A1:J1"/>
    <mergeCell ref="A2:J2"/>
    <mergeCell ref="A3:J3"/>
    <mergeCell ref="A5:A7"/>
    <mergeCell ref="B5:B7"/>
    <mergeCell ref="C5:C7"/>
    <mergeCell ref="D5:D7"/>
    <mergeCell ref="E5:E7"/>
    <mergeCell ref="F6:J6"/>
    <mergeCell ref="L6:M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1" tint="4.9989318521683403E-2"/>
  </sheetPr>
  <dimension ref="A1:M207"/>
  <sheetViews>
    <sheetView zoomScaleNormal="100" workbookViewId="0">
      <pane ySplit="7" topLeftCell="A53" activePane="bottomLeft" state="frozen"/>
      <selection pane="bottomLeft" activeCell="F56" sqref="F56"/>
    </sheetView>
  </sheetViews>
  <sheetFormatPr defaultRowHeight="16.5" x14ac:dyDescent="0.3"/>
  <cols>
    <col min="1" max="1" width="4.5" style="7" customWidth="1"/>
    <col min="2" max="2" width="9" style="7"/>
    <col min="3" max="3" width="11.375" style="7" customWidth="1"/>
    <col min="4" max="4" width="19.75" style="7" customWidth="1"/>
    <col min="5" max="5" width="43.375" style="7" bestFit="1" customWidth="1"/>
    <col min="6" max="6" width="7" style="7" customWidth="1"/>
    <col min="7" max="7" width="6.75" style="7" customWidth="1"/>
    <col min="8" max="8" width="7" style="7" customWidth="1"/>
    <col min="9" max="9" width="7.25" style="7" customWidth="1"/>
    <col min="10" max="13" width="9" style="7"/>
    <col min="14" max="14" width="9" style="7" customWidth="1"/>
    <col min="15" max="16384" width="9" style="7"/>
  </cols>
  <sheetData>
    <row r="1" spans="1:13" x14ac:dyDescent="0.3">
      <c r="A1" s="450" t="s">
        <v>0</v>
      </c>
      <c r="B1" s="450"/>
      <c r="C1" s="450"/>
      <c r="D1" s="450"/>
      <c r="E1" s="450"/>
      <c r="F1" s="450"/>
      <c r="G1" s="450"/>
      <c r="H1" s="450"/>
      <c r="I1" s="450"/>
      <c r="J1" s="450"/>
      <c r="K1" s="19"/>
    </row>
    <row r="2" spans="1:13" x14ac:dyDescent="0.3">
      <c r="A2" s="450" t="str">
        <f>AA!A2</f>
        <v>MADRASAH IBTIDAIYAH NURUL ISLAM LABRUK KIDUL</v>
      </c>
      <c r="B2" s="450"/>
      <c r="C2" s="450"/>
      <c r="D2" s="450"/>
      <c r="E2" s="450"/>
      <c r="F2" s="450"/>
      <c r="G2" s="450"/>
      <c r="H2" s="450"/>
      <c r="I2" s="450"/>
      <c r="J2" s="450"/>
      <c r="K2" s="19"/>
    </row>
    <row r="3" spans="1:13" x14ac:dyDescent="0.3">
      <c r="A3" s="450" t="str">
        <f>AA!A3</f>
        <v>TAHUN PELAJARAN 2016/2017</v>
      </c>
      <c r="B3" s="450"/>
      <c r="C3" s="450"/>
      <c r="D3" s="450"/>
      <c r="E3" s="450"/>
      <c r="F3" s="450"/>
      <c r="G3" s="450"/>
      <c r="H3" s="450"/>
      <c r="I3" s="450"/>
      <c r="J3" s="450"/>
      <c r="K3" s="19"/>
    </row>
    <row r="5" spans="1:13" x14ac:dyDescent="0.3">
      <c r="A5" s="451" t="s">
        <v>1</v>
      </c>
      <c r="B5" s="451" t="s">
        <v>2</v>
      </c>
      <c r="C5" s="451" t="s">
        <v>3</v>
      </c>
      <c r="D5" s="451" t="s">
        <v>4</v>
      </c>
      <c r="E5" s="451" t="s">
        <v>5</v>
      </c>
      <c r="F5" s="449" t="s">
        <v>12</v>
      </c>
      <c r="G5" s="449"/>
      <c r="H5" s="449"/>
      <c r="I5" s="449"/>
      <c r="J5" s="449"/>
      <c r="K5" s="449"/>
      <c r="L5" s="449"/>
      <c r="M5" s="449"/>
    </row>
    <row r="6" spans="1:13" x14ac:dyDescent="0.3">
      <c r="A6" s="452"/>
      <c r="B6" s="452"/>
      <c r="C6" s="452"/>
      <c r="D6" s="452"/>
      <c r="E6" s="452"/>
      <c r="F6" s="449" t="s">
        <v>6</v>
      </c>
      <c r="G6" s="449"/>
      <c r="H6" s="449"/>
      <c r="I6" s="449"/>
      <c r="J6" s="449"/>
      <c r="K6" s="385" t="s">
        <v>111</v>
      </c>
      <c r="L6" s="449" t="s">
        <v>113</v>
      </c>
      <c r="M6" s="449"/>
    </row>
    <row r="7" spans="1:13" x14ac:dyDescent="0.3">
      <c r="A7" s="453"/>
      <c r="B7" s="453"/>
      <c r="C7" s="453"/>
      <c r="D7" s="453"/>
      <c r="E7" s="453"/>
      <c r="F7" s="386">
        <v>7</v>
      </c>
      <c r="G7" s="386">
        <v>8</v>
      </c>
      <c r="H7" s="386">
        <v>9</v>
      </c>
      <c r="I7" s="386">
        <v>10</v>
      </c>
      <c r="J7" s="386">
        <v>11</v>
      </c>
      <c r="K7" s="387" t="s">
        <v>112</v>
      </c>
      <c r="L7" s="388" t="s">
        <v>74</v>
      </c>
      <c r="M7" s="388" t="s">
        <v>46</v>
      </c>
    </row>
    <row r="8" spans="1:13" x14ac:dyDescent="0.3">
      <c r="A8" s="5">
        <v>1</v>
      </c>
      <c r="B8" s="6">
        <f>IF(SISWA!B8=0,"",SISWA!B8)</f>
        <v>4144</v>
      </c>
      <c r="C8" s="6" t="str">
        <f>IF(SISWA!C8=0,"",SISWA!C8)</f>
        <v>0056985470</v>
      </c>
      <c r="D8" s="6" t="str">
        <f>IF(SISWA!D8=0,"",SISWA!D8)</f>
        <v>80-162-001-8</v>
      </c>
      <c r="E8" s="195" t="str">
        <f>IF(SISWA!E8=0,"",SISWA!E8)</f>
        <v>ACHMAD ROZALI</v>
      </c>
      <c r="F8" s="157">
        <v>70</v>
      </c>
      <c r="G8" s="157">
        <v>77</v>
      </c>
      <c r="H8" s="157">
        <v>75</v>
      </c>
      <c r="I8" s="157">
        <v>76</v>
      </c>
      <c r="J8" s="157">
        <v>75</v>
      </c>
      <c r="K8" s="157">
        <f>AVERAGE(F8:J8)</f>
        <v>74.599999999999994</v>
      </c>
      <c r="L8" s="270">
        <v>79</v>
      </c>
      <c r="M8" s="157">
        <f>K8</f>
        <v>74.599999999999994</v>
      </c>
    </row>
    <row r="9" spans="1:13" x14ac:dyDescent="0.3">
      <c r="A9" s="2">
        <v>2</v>
      </c>
      <c r="B9" s="6">
        <f>IF(SISWA!B9=0,"",SISWA!B9)</f>
        <v>4177</v>
      </c>
      <c r="C9" s="6" t="str">
        <f>IF(SISWA!C9=0,"",SISWA!C9)</f>
        <v>0046378836</v>
      </c>
      <c r="D9" s="6" t="str">
        <f>IF(SISWA!D9=0,"",SISWA!D9)</f>
        <v>80-162-002-7</v>
      </c>
      <c r="E9" s="195" t="str">
        <f>IF(SISWA!E9=0,"",SISWA!E9)</f>
        <v>ADELIA SEPTI BERTHA ANANDA</v>
      </c>
      <c r="F9" s="157">
        <v>75</v>
      </c>
      <c r="G9" s="157">
        <v>87</v>
      </c>
      <c r="H9" s="157">
        <v>75</v>
      </c>
      <c r="I9" s="157">
        <v>75</v>
      </c>
      <c r="J9" s="157">
        <v>79</v>
      </c>
      <c r="K9" s="157">
        <f t="shared" ref="K9:K67" si="0">AVERAGE(F9:J9)</f>
        <v>78.2</v>
      </c>
      <c r="L9" s="271">
        <v>81</v>
      </c>
      <c r="M9" s="157">
        <f t="shared" ref="M9:M64" si="1">K9</f>
        <v>78.2</v>
      </c>
    </row>
    <row r="10" spans="1:13" x14ac:dyDescent="0.3">
      <c r="A10" s="2">
        <v>3</v>
      </c>
      <c r="B10" s="6">
        <f>IF(SISWA!B10=0,"",SISWA!B10)</f>
        <v>4178</v>
      </c>
      <c r="C10" s="6" t="str">
        <f>IF(SISWA!C10=0,"",SISWA!C10)</f>
        <v>0045705633</v>
      </c>
      <c r="D10" s="6" t="str">
        <f>IF(SISWA!D10=0,"",SISWA!D10)</f>
        <v>80-162-003-6</v>
      </c>
      <c r="E10" s="195" t="str">
        <f>IF(SISWA!E10=0,"",SISWA!E10)</f>
        <v>ADELINA KHILYATUL MILLAH</v>
      </c>
      <c r="F10" s="157">
        <v>75</v>
      </c>
      <c r="G10" s="157">
        <v>77</v>
      </c>
      <c r="H10" s="157">
        <v>74</v>
      </c>
      <c r="I10" s="157">
        <v>74</v>
      </c>
      <c r="J10" s="157">
        <v>76</v>
      </c>
      <c r="K10" s="157">
        <f t="shared" si="0"/>
        <v>75.2</v>
      </c>
      <c r="L10" s="270">
        <v>80</v>
      </c>
      <c r="M10" s="157">
        <f t="shared" si="1"/>
        <v>75.2</v>
      </c>
    </row>
    <row r="11" spans="1:13" x14ac:dyDescent="0.3">
      <c r="A11" s="2">
        <v>4</v>
      </c>
      <c r="B11" s="6">
        <f>IF(SISWA!B11=0,"",SISWA!B11)</f>
        <v>4145</v>
      </c>
      <c r="C11" s="6" t="str">
        <f>IF(SISWA!C11=0,"",SISWA!C11)</f>
        <v>0049232525</v>
      </c>
      <c r="D11" s="6" t="str">
        <f>IF(SISWA!D11=0,"",SISWA!D11)</f>
        <v>80-162-004-5</v>
      </c>
      <c r="E11" s="195" t="str">
        <f>IF(SISWA!E11=0,"",SISWA!E11)</f>
        <v>AHMAD RIZKI JAELANI</v>
      </c>
      <c r="F11" s="157">
        <v>75</v>
      </c>
      <c r="G11" s="157">
        <v>86</v>
      </c>
      <c r="H11" s="157">
        <v>74</v>
      </c>
      <c r="I11" s="157">
        <v>75</v>
      </c>
      <c r="J11" s="157">
        <v>77</v>
      </c>
      <c r="K11" s="157">
        <f t="shared" si="0"/>
        <v>77.400000000000006</v>
      </c>
      <c r="L11" s="271">
        <v>80</v>
      </c>
      <c r="M11" s="157">
        <f t="shared" si="1"/>
        <v>77.400000000000006</v>
      </c>
    </row>
    <row r="12" spans="1:13" x14ac:dyDescent="0.3">
      <c r="A12" s="2">
        <v>5</v>
      </c>
      <c r="B12" s="6">
        <f>IF(SISWA!B12=0,"",SISWA!B12)</f>
        <v>4174</v>
      </c>
      <c r="C12" s="6" t="str">
        <f>IF(SISWA!C12=0,"",SISWA!C12)</f>
        <v xml:space="preserve">0044118618 </v>
      </c>
      <c r="D12" s="6" t="str">
        <f>IF(SISWA!D12=0,"",SISWA!D12)</f>
        <v>80-162-005-4</v>
      </c>
      <c r="E12" s="195" t="str">
        <f>IF(SISWA!E12=0,"",SISWA!E12)</f>
        <v>AHMAD SHOHIBI</v>
      </c>
      <c r="F12" s="157">
        <v>75</v>
      </c>
      <c r="G12" s="157">
        <v>85</v>
      </c>
      <c r="H12" s="157">
        <v>77</v>
      </c>
      <c r="I12" s="157">
        <v>75</v>
      </c>
      <c r="J12" s="157">
        <v>75</v>
      </c>
      <c r="K12" s="157">
        <f t="shared" si="0"/>
        <v>77.400000000000006</v>
      </c>
      <c r="L12" s="270">
        <v>80</v>
      </c>
      <c r="M12" s="157">
        <f t="shared" si="1"/>
        <v>77.400000000000006</v>
      </c>
    </row>
    <row r="13" spans="1:13" x14ac:dyDescent="0.3">
      <c r="A13" s="2">
        <v>6</v>
      </c>
      <c r="B13" s="6">
        <f>IF(SISWA!B13=0,"",SISWA!B13)</f>
        <v>4146</v>
      </c>
      <c r="C13" s="6" t="str">
        <f>IF(SISWA!C13=0,"",SISWA!C13)</f>
        <v>0049865303</v>
      </c>
      <c r="D13" s="6" t="str">
        <f>IF(SISWA!D13=0,"",SISWA!D13)</f>
        <v>80-162-006-3</v>
      </c>
      <c r="E13" s="195" t="str">
        <f>IF(SISWA!E13=0,"",SISWA!E13)</f>
        <v>AHMAD ZAINURI</v>
      </c>
      <c r="F13" s="157">
        <v>80</v>
      </c>
      <c r="G13" s="157">
        <v>77</v>
      </c>
      <c r="H13" s="157">
        <v>74</v>
      </c>
      <c r="I13" s="157">
        <v>75</v>
      </c>
      <c r="J13" s="157">
        <v>76</v>
      </c>
      <c r="K13" s="157">
        <f t="shared" si="0"/>
        <v>76.400000000000006</v>
      </c>
      <c r="L13" s="271">
        <v>80</v>
      </c>
      <c r="M13" s="157">
        <f t="shared" si="1"/>
        <v>76.400000000000006</v>
      </c>
    </row>
    <row r="14" spans="1:13" x14ac:dyDescent="0.3">
      <c r="A14" s="2">
        <v>7</v>
      </c>
      <c r="B14" s="6">
        <f>IF(SISWA!B14=0,"",SISWA!B14)</f>
        <v>4147</v>
      </c>
      <c r="C14" s="6" t="str">
        <f>IF(SISWA!C14=0,"",SISWA!C14)</f>
        <v>0047929910</v>
      </c>
      <c r="D14" s="6" t="str">
        <f>IF(SISWA!D14=0,"",SISWA!D14)</f>
        <v>80-162-007-2</v>
      </c>
      <c r="E14" s="195" t="str">
        <f>IF(SISWA!E14=0,"",SISWA!E14)</f>
        <v>AKHMAD AMBARI</v>
      </c>
      <c r="F14" s="157">
        <v>75</v>
      </c>
      <c r="G14" s="157">
        <v>84</v>
      </c>
      <c r="H14" s="157">
        <v>75</v>
      </c>
      <c r="I14" s="157">
        <v>77</v>
      </c>
      <c r="J14" s="157">
        <v>76</v>
      </c>
      <c r="K14" s="157">
        <f t="shared" si="0"/>
        <v>77.400000000000006</v>
      </c>
      <c r="L14" s="270">
        <v>80</v>
      </c>
      <c r="M14" s="157">
        <f t="shared" si="1"/>
        <v>77.400000000000006</v>
      </c>
    </row>
    <row r="15" spans="1:13" x14ac:dyDescent="0.3">
      <c r="A15" s="2">
        <v>8</v>
      </c>
      <c r="B15" s="6">
        <f>IF(SISWA!B15=0,"",SISWA!B15)</f>
        <v>4148</v>
      </c>
      <c r="C15" s="6" t="str">
        <f>IF(SISWA!C15=0,"",SISWA!C15)</f>
        <v>0041566084</v>
      </c>
      <c r="D15" s="6" t="str">
        <f>IF(SISWA!D15=0,"",SISWA!D15)</f>
        <v>80-162-008-9</v>
      </c>
      <c r="E15" s="195" t="str">
        <f>IF(SISWA!E15=0,"",SISWA!E15)</f>
        <v>BIMA LUTFIYAN FIRDAUS</v>
      </c>
      <c r="F15" s="157">
        <v>66</v>
      </c>
      <c r="G15" s="157">
        <v>80</v>
      </c>
      <c r="H15" s="157">
        <v>75</v>
      </c>
      <c r="I15" s="157">
        <v>75</v>
      </c>
      <c r="J15" s="157">
        <v>77</v>
      </c>
      <c r="K15" s="157">
        <f t="shared" si="0"/>
        <v>74.599999999999994</v>
      </c>
      <c r="L15" s="271">
        <v>80</v>
      </c>
      <c r="M15" s="157">
        <f t="shared" si="1"/>
        <v>74.599999999999994</v>
      </c>
    </row>
    <row r="16" spans="1:13" x14ac:dyDescent="0.3">
      <c r="A16" s="2">
        <v>9</v>
      </c>
      <c r="B16" s="6">
        <f>IF(SISWA!B16=0,"",SISWA!B16)</f>
        <v>4122</v>
      </c>
      <c r="C16" s="6" t="str">
        <f>IF(SISWA!C16=0,"",SISWA!C16)</f>
        <v>0043541247</v>
      </c>
      <c r="D16" s="6" t="str">
        <f>IF(SISWA!D16=0,"",SISWA!D16)</f>
        <v>80-162-009-8</v>
      </c>
      <c r="E16" s="195" t="str">
        <f>IF(SISWA!E16=0,"",SISWA!E16)</f>
        <v>ERINA DWI RAMADHANI</v>
      </c>
      <c r="F16" s="157">
        <v>70</v>
      </c>
      <c r="G16" s="157">
        <v>79</v>
      </c>
      <c r="H16" s="157">
        <v>74</v>
      </c>
      <c r="I16" s="157">
        <v>74</v>
      </c>
      <c r="J16" s="157">
        <v>77</v>
      </c>
      <c r="K16" s="157">
        <f t="shared" si="0"/>
        <v>74.8</v>
      </c>
      <c r="L16" s="270">
        <v>80</v>
      </c>
      <c r="M16" s="157">
        <f t="shared" si="1"/>
        <v>74.8</v>
      </c>
    </row>
    <row r="17" spans="1:13" x14ac:dyDescent="0.3">
      <c r="A17" s="2">
        <v>10</v>
      </c>
      <c r="B17" s="6">
        <f>IF(SISWA!B17=0,"",SISWA!B17)</f>
        <v>4179</v>
      </c>
      <c r="C17" s="6" t="str">
        <f>IF(SISWA!C17=0,"",SISWA!C17)</f>
        <v>0045820842</v>
      </c>
      <c r="D17" s="6" t="str">
        <f>IF(SISWA!D17=0,"",SISWA!D17)</f>
        <v>80-162-010-7</v>
      </c>
      <c r="E17" s="195" t="str">
        <f>IF(SISWA!E17=0,"",SISWA!E17)</f>
        <v>FITRI NUR AINI</v>
      </c>
      <c r="F17" s="157">
        <v>70</v>
      </c>
      <c r="G17" s="157">
        <v>78</v>
      </c>
      <c r="H17" s="157">
        <v>73</v>
      </c>
      <c r="I17" s="157"/>
      <c r="J17" s="157">
        <v>76</v>
      </c>
      <c r="K17" s="157">
        <f t="shared" si="0"/>
        <v>74.25</v>
      </c>
      <c r="L17" s="271">
        <v>79</v>
      </c>
      <c r="M17" s="157">
        <f t="shared" si="1"/>
        <v>74.25</v>
      </c>
    </row>
    <row r="18" spans="1:13" x14ac:dyDescent="0.3">
      <c r="A18" s="2">
        <v>11</v>
      </c>
      <c r="B18" s="6">
        <f>IF(SISWA!B18=0,"",SISWA!B18)</f>
        <v>4149</v>
      </c>
      <c r="C18" s="6" t="str">
        <f>IF(SISWA!C18=0,"",SISWA!C18)</f>
        <v>0047917461</v>
      </c>
      <c r="D18" s="6" t="str">
        <f>IF(SISWA!D18=0,"",SISWA!D18)</f>
        <v>80-162-011-6</v>
      </c>
      <c r="E18" s="195" t="str">
        <f>IF(SISWA!E18=0,"",SISWA!E18)</f>
        <v>MAYANGTIKA ANIL HAWA</v>
      </c>
      <c r="F18" s="157">
        <v>75</v>
      </c>
      <c r="G18" s="157">
        <v>88</v>
      </c>
      <c r="H18" s="157">
        <v>78</v>
      </c>
      <c r="I18" s="157">
        <v>75</v>
      </c>
      <c r="J18" s="157">
        <v>77</v>
      </c>
      <c r="K18" s="157">
        <f t="shared" si="0"/>
        <v>78.599999999999994</v>
      </c>
      <c r="L18" s="270">
        <v>80</v>
      </c>
      <c r="M18" s="157">
        <f t="shared" si="1"/>
        <v>78.599999999999994</v>
      </c>
    </row>
    <row r="19" spans="1:13" x14ac:dyDescent="0.3">
      <c r="A19" s="2">
        <v>12</v>
      </c>
      <c r="B19" s="6">
        <f>IF(SISWA!B19=0,"",SISWA!B19)</f>
        <v>4180</v>
      </c>
      <c r="C19" s="6" t="str">
        <f>IF(SISWA!C19=0,"",SISWA!C19)</f>
        <v>0049252066</v>
      </c>
      <c r="D19" s="6" t="str">
        <f>IF(SISWA!D19=0,"",SISWA!D19)</f>
        <v>80-162-012-5</v>
      </c>
      <c r="E19" s="195" t="str">
        <f>IF(SISWA!E19=0,"",SISWA!E19)</f>
        <v>MIR`ATUL KHOIROH</v>
      </c>
      <c r="F19" s="157">
        <v>80</v>
      </c>
      <c r="G19" s="157">
        <v>87</v>
      </c>
      <c r="H19" s="157">
        <v>83</v>
      </c>
      <c r="I19" s="157">
        <v>79</v>
      </c>
      <c r="J19" s="157">
        <v>86</v>
      </c>
      <c r="K19" s="157">
        <f t="shared" si="0"/>
        <v>83</v>
      </c>
      <c r="L19" s="271">
        <v>86</v>
      </c>
      <c r="M19" s="157">
        <f t="shared" si="1"/>
        <v>83</v>
      </c>
    </row>
    <row r="20" spans="1:13" x14ac:dyDescent="0.3">
      <c r="A20" s="2">
        <v>13</v>
      </c>
      <c r="B20" s="6">
        <f>IF(SISWA!B20=0,"",SISWA!B20)</f>
        <v>4181</v>
      </c>
      <c r="C20" s="6" t="str">
        <f>IF(SISWA!C20=0,"",SISWA!C20)</f>
        <v>0048021171</v>
      </c>
      <c r="D20" s="6" t="str">
        <f>IF(SISWA!D20=0,"",SISWA!D20)</f>
        <v>80-162-013-4</v>
      </c>
      <c r="E20" s="195" t="str">
        <f>IF(SISWA!E20=0,"",SISWA!E20)</f>
        <v>MOCHAMAD ABIR EKA FIRMANSYA</v>
      </c>
      <c r="F20" s="157">
        <v>80</v>
      </c>
      <c r="G20" s="157">
        <v>87</v>
      </c>
      <c r="H20" s="157">
        <v>80</v>
      </c>
      <c r="I20" s="157">
        <v>77</v>
      </c>
      <c r="J20" s="157">
        <v>81</v>
      </c>
      <c r="K20" s="157">
        <f t="shared" si="0"/>
        <v>81</v>
      </c>
      <c r="L20" s="270">
        <v>85</v>
      </c>
      <c r="M20" s="157">
        <f t="shared" si="1"/>
        <v>81</v>
      </c>
    </row>
    <row r="21" spans="1:13" x14ac:dyDescent="0.3">
      <c r="A21" s="2">
        <v>14</v>
      </c>
      <c r="B21" s="6">
        <f>IF(SISWA!B21=0,"",SISWA!B21)</f>
        <v>4150</v>
      </c>
      <c r="C21" s="6" t="str">
        <f>IF(SISWA!C21=0,"",SISWA!C21)</f>
        <v>0055851984</v>
      </c>
      <c r="D21" s="6" t="str">
        <f>IF(SISWA!D21=0,"",SISWA!D21)</f>
        <v>80-162-014-3</v>
      </c>
      <c r="E21" s="195" t="str">
        <f>IF(SISWA!E21=0,"",SISWA!E21)</f>
        <v>MOHAMMAD DANANG PRAYOGA</v>
      </c>
      <c r="F21" s="157">
        <v>75</v>
      </c>
      <c r="G21" s="157">
        <v>86</v>
      </c>
      <c r="H21" s="157">
        <v>79</v>
      </c>
      <c r="I21" s="157">
        <v>76</v>
      </c>
      <c r="J21" s="157">
        <v>77</v>
      </c>
      <c r="K21" s="157">
        <f t="shared" si="0"/>
        <v>78.599999999999994</v>
      </c>
      <c r="L21" s="271">
        <v>80</v>
      </c>
      <c r="M21" s="157">
        <f t="shared" si="1"/>
        <v>78.599999999999994</v>
      </c>
    </row>
    <row r="22" spans="1:13" x14ac:dyDescent="0.3">
      <c r="A22" s="2">
        <v>15</v>
      </c>
      <c r="B22" s="6">
        <f>IF(SISWA!B22=0,"",SISWA!B22)</f>
        <v>4184</v>
      </c>
      <c r="C22" s="6" t="str">
        <f>IF(SISWA!C22=0,"",SISWA!C22)</f>
        <v>0049465874</v>
      </c>
      <c r="D22" s="6" t="str">
        <f>IF(SISWA!D22=0,"",SISWA!D22)</f>
        <v>80-162-015-2</v>
      </c>
      <c r="E22" s="195" t="str">
        <f>IF(SISWA!E22=0,"",SISWA!E22)</f>
        <v>MUCHAMAD ADITIYA PUTRA FEBRYANSYAH</v>
      </c>
      <c r="F22" s="157">
        <v>80</v>
      </c>
      <c r="G22" s="157">
        <v>88</v>
      </c>
      <c r="H22" s="157">
        <v>77</v>
      </c>
      <c r="I22" s="157">
        <v>78</v>
      </c>
      <c r="J22" s="157">
        <v>84</v>
      </c>
      <c r="K22" s="157">
        <f t="shared" si="0"/>
        <v>81.400000000000006</v>
      </c>
      <c r="L22" s="270">
        <v>87</v>
      </c>
      <c r="M22" s="157">
        <f t="shared" si="1"/>
        <v>81.400000000000006</v>
      </c>
    </row>
    <row r="23" spans="1:13" x14ac:dyDescent="0.3">
      <c r="A23" s="2">
        <v>16</v>
      </c>
      <c r="B23" s="6">
        <f>IF(SISWA!B23=0,"",SISWA!B23)</f>
        <v>4185</v>
      </c>
      <c r="C23" s="6" t="str">
        <f>IF(SISWA!C23=0,"",SISWA!C23)</f>
        <v>0048515206</v>
      </c>
      <c r="D23" s="6" t="str">
        <f>IF(SISWA!D23=0,"",SISWA!D23)</f>
        <v>80-162-016-9</v>
      </c>
      <c r="E23" s="195" t="str">
        <f>IF(SISWA!E23=0,"",SISWA!E23)</f>
        <v>MUHAMAD DAIFA ROBBIT ATTIJANI</v>
      </c>
      <c r="F23" s="157">
        <v>75</v>
      </c>
      <c r="G23" s="157">
        <v>84</v>
      </c>
      <c r="H23" s="157">
        <v>79</v>
      </c>
      <c r="I23" s="157">
        <v>78</v>
      </c>
      <c r="J23" s="157">
        <v>78</v>
      </c>
      <c r="K23" s="157">
        <f t="shared" si="0"/>
        <v>78.8</v>
      </c>
      <c r="L23" s="271">
        <v>80</v>
      </c>
      <c r="M23" s="157">
        <f t="shared" si="1"/>
        <v>78.8</v>
      </c>
    </row>
    <row r="24" spans="1:13" x14ac:dyDescent="0.3">
      <c r="A24" s="2">
        <v>17</v>
      </c>
      <c r="B24" s="6">
        <f>IF(SISWA!B24=0,"",SISWA!B24)</f>
        <v>4151</v>
      </c>
      <c r="C24" s="6" t="str">
        <f>IF(SISWA!C24=0,"",SISWA!C24)</f>
        <v>0044956543</v>
      </c>
      <c r="D24" s="6" t="str">
        <f>IF(SISWA!D24=0,"",SISWA!D24)</f>
        <v>80-162-017-8</v>
      </c>
      <c r="E24" s="195" t="str">
        <f>IF(SISWA!E24=0,"",SISWA!E24)</f>
        <v>MUHAMMAD IZZUL AKROM</v>
      </c>
      <c r="F24" s="157">
        <v>79</v>
      </c>
      <c r="G24" s="157">
        <v>84</v>
      </c>
      <c r="H24" s="157">
        <v>79</v>
      </c>
      <c r="I24" s="157">
        <v>78</v>
      </c>
      <c r="J24" s="157">
        <v>81</v>
      </c>
      <c r="K24" s="157">
        <f t="shared" si="0"/>
        <v>80.2</v>
      </c>
      <c r="L24" s="270">
        <v>81</v>
      </c>
      <c r="M24" s="157">
        <f t="shared" si="1"/>
        <v>80.2</v>
      </c>
    </row>
    <row r="25" spans="1:13" x14ac:dyDescent="0.3">
      <c r="A25" s="2">
        <v>18</v>
      </c>
      <c r="B25" s="6">
        <f>IF(SISWA!B25=0,"",SISWA!B25)</f>
        <v>4152</v>
      </c>
      <c r="C25" s="6" t="str">
        <f>IF(SISWA!C25=0,"",SISWA!C25)</f>
        <v>0044952609</v>
      </c>
      <c r="D25" s="6" t="str">
        <f>IF(SISWA!D25=0,"",SISWA!D25)</f>
        <v>80-162-018-7</v>
      </c>
      <c r="E25" s="195" t="str">
        <f>IF(SISWA!E25=0,"",SISWA!E25)</f>
        <v>MUHAMMAD NOVAL NURSASI</v>
      </c>
      <c r="F25" s="157">
        <v>75</v>
      </c>
      <c r="G25" s="157">
        <v>87</v>
      </c>
      <c r="H25" s="157">
        <v>75</v>
      </c>
      <c r="I25" s="157">
        <v>78</v>
      </c>
      <c r="J25" s="157">
        <v>76</v>
      </c>
      <c r="K25" s="157">
        <f t="shared" si="0"/>
        <v>78.2</v>
      </c>
      <c r="L25" s="271">
        <v>80</v>
      </c>
      <c r="M25" s="157">
        <f t="shared" si="1"/>
        <v>78.2</v>
      </c>
    </row>
    <row r="26" spans="1:13" x14ac:dyDescent="0.3">
      <c r="A26" s="2">
        <v>19</v>
      </c>
      <c r="B26" s="6">
        <f>IF(SISWA!B26=0,"",SISWA!B26)</f>
        <v>4153</v>
      </c>
      <c r="C26" s="6" t="str">
        <f>IF(SISWA!C26=0,"",SISWA!C26)</f>
        <v>0049269355</v>
      </c>
      <c r="D26" s="6" t="str">
        <f>IF(SISWA!D26=0,"",SISWA!D26)</f>
        <v>80-162-019-6</v>
      </c>
      <c r="E26" s="195" t="str">
        <f>IF(SISWA!E26=0,"",SISWA!E26)</f>
        <v>MUHAMMAD NUR KHOLIS</v>
      </c>
      <c r="F26" s="157">
        <v>75</v>
      </c>
      <c r="G26" s="157">
        <v>88</v>
      </c>
      <c r="H26" s="157">
        <v>76</v>
      </c>
      <c r="I26" s="157">
        <v>75</v>
      </c>
      <c r="J26" s="157">
        <v>78</v>
      </c>
      <c r="K26" s="157">
        <f t="shared" si="0"/>
        <v>78.400000000000006</v>
      </c>
      <c r="L26" s="270">
        <v>82</v>
      </c>
      <c r="M26" s="157">
        <f t="shared" si="1"/>
        <v>78.400000000000006</v>
      </c>
    </row>
    <row r="27" spans="1:13" x14ac:dyDescent="0.3">
      <c r="A27" s="2">
        <v>20</v>
      </c>
      <c r="B27" s="6">
        <f>IF(SISWA!B27=0,"",SISWA!B27)</f>
        <v>4154</v>
      </c>
      <c r="C27" s="6" t="str">
        <f>IF(SISWA!C27=0,"",SISWA!C27)</f>
        <v>0053577869</v>
      </c>
      <c r="D27" s="6" t="str">
        <f>IF(SISWA!D27=0,"",SISWA!D27)</f>
        <v>80-162-020-5</v>
      </c>
      <c r="E27" s="195" t="str">
        <f>IF(SISWA!E27=0,"",SISWA!E27)</f>
        <v>NAFISSATUL KHOIROH</v>
      </c>
      <c r="F27" s="157">
        <v>75</v>
      </c>
      <c r="G27" s="157">
        <v>84</v>
      </c>
      <c r="H27" s="157">
        <v>76</v>
      </c>
      <c r="I27" s="157">
        <v>75</v>
      </c>
      <c r="J27" s="157">
        <v>77</v>
      </c>
      <c r="K27" s="157">
        <f t="shared" si="0"/>
        <v>77.400000000000006</v>
      </c>
      <c r="L27" s="271">
        <v>80</v>
      </c>
      <c r="M27" s="157">
        <f t="shared" si="1"/>
        <v>77.400000000000006</v>
      </c>
    </row>
    <row r="28" spans="1:13" x14ac:dyDescent="0.3">
      <c r="A28" s="2">
        <v>21</v>
      </c>
      <c r="B28" s="6">
        <f>IF(SISWA!B28=0,"",SISWA!B28)</f>
        <v>4039</v>
      </c>
      <c r="C28" s="6" t="str">
        <f>IF(SISWA!C28=0,"",SISWA!C28)</f>
        <v>0025417838</v>
      </c>
      <c r="D28" s="6" t="str">
        <f>IF(SISWA!D28=0,"",SISWA!D28)</f>
        <v>80-162-021-4</v>
      </c>
      <c r="E28" s="195" t="str">
        <f>IF(SISWA!E28=0,"",SISWA!E28)</f>
        <v>NAJWA MUFARRICHA</v>
      </c>
      <c r="F28" s="157">
        <v>75</v>
      </c>
      <c r="G28" s="157">
        <v>86</v>
      </c>
      <c r="H28" s="157">
        <v>79</v>
      </c>
      <c r="I28" s="157">
        <v>75</v>
      </c>
      <c r="J28" s="157">
        <v>80</v>
      </c>
      <c r="K28" s="157">
        <f t="shared" si="0"/>
        <v>79</v>
      </c>
      <c r="L28" s="270">
        <v>85</v>
      </c>
      <c r="M28" s="157">
        <f t="shared" si="1"/>
        <v>79</v>
      </c>
    </row>
    <row r="29" spans="1:13" x14ac:dyDescent="0.3">
      <c r="A29" s="2">
        <v>22</v>
      </c>
      <c r="B29" s="6">
        <f>IF(SISWA!B29=0,"",SISWA!B29)</f>
        <v>4133</v>
      </c>
      <c r="C29" s="6" t="str">
        <f>IF(SISWA!C29=0,"",SISWA!C29)</f>
        <v>0042084522</v>
      </c>
      <c r="D29" s="6" t="str">
        <f>IF(SISWA!D29=0,"",SISWA!D29)</f>
        <v>80-162-022-3</v>
      </c>
      <c r="E29" s="195" t="str">
        <f>IF(SISWA!E29=0,"",SISWA!E29)</f>
        <v>NAUFAL DAFFA ANWAR</v>
      </c>
      <c r="F29" s="157">
        <v>75</v>
      </c>
      <c r="G29" s="157">
        <v>85</v>
      </c>
      <c r="H29" s="157">
        <v>77</v>
      </c>
      <c r="I29" s="157">
        <v>78</v>
      </c>
      <c r="J29" s="157">
        <v>77</v>
      </c>
      <c r="K29" s="157">
        <f t="shared" si="0"/>
        <v>78.400000000000006</v>
      </c>
      <c r="L29" s="271">
        <v>82</v>
      </c>
      <c r="M29" s="157">
        <f t="shared" si="1"/>
        <v>78.400000000000006</v>
      </c>
    </row>
    <row r="30" spans="1:13" x14ac:dyDescent="0.3">
      <c r="A30" s="2">
        <v>23</v>
      </c>
      <c r="B30" s="6">
        <f>IF(SISWA!B30=0,"",SISWA!B30)</f>
        <v>4187</v>
      </c>
      <c r="C30" s="6" t="str">
        <f>IF(SISWA!C30=0,"",SISWA!C30)</f>
        <v>0038037937</v>
      </c>
      <c r="D30" s="6" t="str">
        <f>IF(SISWA!D30=0,"",SISWA!D30)</f>
        <v>80-162-023-2</v>
      </c>
      <c r="E30" s="195" t="str">
        <f>IF(SISWA!E30=0,"",SISWA!E30)</f>
        <v>NIKE CANDRA KURNIA DEWI</v>
      </c>
      <c r="F30" s="157">
        <v>80</v>
      </c>
      <c r="G30" s="157">
        <v>86</v>
      </c>
      <c r="H30" s="157">
        <v>80</v>
      </c>
      <c r="I30" s="157">
        <v>79</v>
      </c>
      <c r="J30" s="157">
        <v>83</v>
      </c>
      <c r="K30" s="157">
        <f t="shared" si="0"/>
        <v>81.599999999999994</v>
      </c>
      <c r="L30" s="270">
        <v>85</v>
      </c>
      <c r="M30" s="157">
        <f t="shared" si="1"/>
        <v>81.599999999999994</v>
      </c>
    </row>
    <row r="31" spans="1:13" x14ac:dyDescent="0.3">
      <c r="A31" s="2">
        <v>24</v>
      </c>
      <c r="B31" s="6">
        <f>IF(SISWA!B31=0,"",SISWA!B31)</f>
        <v>4186</v>
      </c>
      <c r="C31" s="6" t="str">
        <f>IF(SISWA!C31=0,"",SISWA!C31)</f>
        <v>0046677584</v>
      </c>
      <c r="D31" s="6" t="str">
        <f>IF(SISWA!D31=0,"",SISWA!D31)</f>
        <v>80-162-024-9</v>
      </c>
      <c r="E31" s="195" t="str">
        <f>IF(SISWA!E31=0,"",SISWA!E31)</f>
        <v>NUR AFNI DWI MAULIDIYAH</v>
      </c>
      <c r="F31" s="157">
        <v>80</v>
      </c>
      <c r="G31" s="157">
        <v>88</v>
      </c>
      <c r="H31" s="157">
        <v>84</v>
      </c>
      <c r="I31" s="157">
        <v>78</v>
      </c>
      <c r="J31" s="157">
        <v>84</v>
      </c>
      <c r="K31" s="157">
        <f t="shared" si="0"/>
        <v>82.8</v>
      </c>
      <c r="L31" s="271">
        <v>85</v>
      </c>
      <c r="M31" s="157">
        <f t="shared" si="1"/>
        <v>82.8</v>
      </c>
    </row>
    <row r="32" spans="1:13" x14ac:dyDescent="0.3">
      <c r="A32" s="2">
        <v>25</v>
      </c>
      <c r="B32" s="6">
        <f>IF(SISWA!B32=0,"",SISWA!B32)</f>
        <v>4155</v>
      </c>
      <c r="C32" s="6" t="str">
        <f>IF(SISWA!C32=0,"",SISWA!C32)</f>
        <v>0047653214</v>
      </c>
      <c r="D32" s="6" t="str">
        <f>IF(SISWA!D32=0,"",SISWA!D32)</f>
        <v>80-162-025-8</v>
      </c>
      <c r="E32" s="195" t="str">
        <f>IF(SISWA!E32=0,"",SISWA!E32)</f>
        <v>SAFIRA FIRNANDA ARTAMEVIA</v>
      </c>
      <c r="F32" s="157">
        <v>80</v>
      </c>
      <c r="G32" s="157">
        <v>84</v>
      </c>
      <c r="H32" s="157">
        <v>79</v>
      </c>
      <c r="I32" s="157">
        <v>80</v>
      </c>
      <c r="J32" s="157">
        <v>84</v>
      </c>
      <c r="K32" s="157">
        <f t="shared" si="0"/>
        <v>81.400000000000006</v>
      </c>
      <c r="L32" s="270">
        <v>85</v>
      </c>
      <c r="M32" s="157">
        <f t="shared" si="1"/>
        <v>81.400000000000006</v>
      </c>
    </row>
    <row r="33" spans="1:13" x14ac:dyDescent="0.3">
      <c r="A33" s="2">
        <v>26</v>
      </c>
      <c r="B33" s="6">
        <f>IF(SISWA!B33=0,"",SISWA!B33)</f>
        <v>4183</v>
      </c>
      <c r="C33" s="6" t="str">
        <f>IF(SISWA!C33=0,"",SISWA!C33)</f>
        <v>0044270200</v>
      </c>
      <c r="D33" s="6" t="str">
        <f>IF(SISWA!D33=0,"",SISWA!D33)</f>
        <v>80-162-026-7</v>
      </c>
      <c r="E33" s="195" t="str">
        <f>IF(SISWA!E33=0,"",SISWA!E33)</f>
        <v>SITI WIFAQOTUL IMAMATUR ROHMAH</v>
      </c>
      <c r="F33" s="157">
        <v>80</v>
      </c>
      <c r="G33" s="157">
        <v>88</v>
      </c>
      <c r="H33" s="157">
        <v>83</v>
      </c>
      <c r="I33" s="157">
        <v>80</v>
      </c>
      <c r="J33" s="157">
        <v>84</v>
      </c>
      <c r="K33" s="157">
        <f t="shared" si="0"/>
        <v>83</v>
      </c>
      <c r="L33" s="271">
        <v>85</v>
      </c>
      <c r="M33" s="157">
        <f t="shared" si="1"/>
        <v>83</v>
      </c>
    </row>
    <row r="34" spans="1:13" x14ac:dyDescent="0.3">
      <c r="A34" s="2">
        <v>27</v>
      </c>
      <c r="B34" s="6">
        <f>IF(SISWA!B34=0,"",SISWA!B34)</f>
        <v>4191</v>
      </c>
      <c r="C34" s="6" t="str">
        <f>IF(SISWA!C34=0,"",SISWA!C34)</f>
        <v>0054015246</v>
      </c>
      <c r="D34" s="6" t="str">
        <f>IF(SISWA!D34=0,"",SISWA!D34)</f>
        <v>80-162-027-6</v>
      </c>
      <c r="E34" s="195" t="str">
        <f>IF(SISWA!E34=0,"",SISWA!E34)</f>
        <v>ACHMAD MAULANA ADITYA FAHREZA</v>
      </c>
      <c r="F34" s="157">
        <v>70</v>
      </c>
      <c r="G34" s="157">
        <v>84</v>
      </c>
      <c r="H34" s="157">
        <v>75</v>
      </c>
      <c r="I34" s="157">
        <v>76</v>
      </c>
      <c r="J34" s="157">
        <v>71</v>
      </c>
      <c r="K34" s="157">
        <f t="shared" si="0"/>
        <v>75.2</v>
      </c>
      <c r="L34" s="270"/>
      <c r="M34" s="157">
        <f t="shared" si="1"/>
        <v>75.2</v>
      </c>
    </row>
    <row r="35" spans="1:13" x14ac:dyDescent="0.3">
      <c r="A35" s="2">
        <v>28</v>
      </c>
      <c r="B35" s="6">
        <f>IF(SISWA!B35=0,"",SISWA!B35)</f>
        <v>4159</v>
      </c>
      <c r="C35" s="6" t="str">
        <f>IF(SISWA!C35=0,"",SISWA!C35)</f>
        <v>0044650772</v>
      </c>
      <c r="D35" s="6" t="str">
        <f>IF(SISWA!D35=0,"",SISWA!D35)</f>
        <v>80-162-028-5</v>
      </c>
      <c r="E35" s="195" t="str">
        <f>IF(SISWA!E35=0,"",SISWA!E35)</f>
        <v>AHMAT ZAINURI</v>
      </c>
      <c r="F35" s="157">
        <v>70</v>
      </c>
      <c r="G35" s="157">
        <v>83</v>
      </c>
      <c r="H35" s="157">
        <v>74</v>
      </c>
      <c r="I35" s="157">
        <v>74</v>
      </c>
      <c r="J35" s="157">
        <v>72</v>
      </c>
      <c r="K35" s="157">
        <f t="shared" si="0"/>
        <v>74.599999999999994</v>
      </c>
      <c r="L35" s="271"/>
      <c r="M35" s="157">
        <f t="shared" si="1"/>
        <v>74.599999999999994</v>
      </c>
    </row>
    <row r="36" spans="1:13" x14ac:dyDescent="0.3">
      <c r="A36" s="2">
        <v>29</v>
      </c>
      <c r="B36" s="6">
        <f>IF(SISWA!B36=0,"",SISWA!B36)</f>
        <v>4188</v>
      </c>
      <c r="C36" s="6" t="str">
        <f>IF(SISWA!C36=0,"",SISWA!C36)</f>
        <v>0048691920</v>
      </c>
      <c r="D36" s="6" t="str">
        <f>IF(SISWA!D36=0,"",SISWA!D36)</f>
        <v>80-162-029-4</v>
      </c>
      <c r="E36" s="195" t="str">
        <f>IF(SISWA!E36=0,"",SISWA!E36)</f>
        <v>AULIA SAFIRA</v>
      </c>
      <c r="F36" s="157">
        <v>70</v>
      </c>
      <c r="G36" s="157">
        <v>86</v>
      </c>
      <c r="H36" s="157">
        <v>74</v>
      </c>
      <c r="I36" s="157">
        <v>80</v>
      </c>
      <c r="J36" s="157">
        <v>77</v>
      </c>
      <c r="K36" s="157">
        <f t="shared" si="0"/>
        <v>77.400000000000006</v>
      </c>
      <c r="L36" s="270"/>
      <c r="M36" s="157">
        <f t="shared" si="1"/>
        <v>77.400000000000006</v>
      </c>
    </row>
    <row r="37" spans="1:13" x14ac:dyDescent="0.3">
      <c r="A37" s="2">
        <v>30</v>
      </c>
      <c r="B37" s="6">
        <f>IF(SISWA!B37=0,"",SISWA!B37)</f>
        <v>4156</v>
      </c>
      <c r="C37" s="6" t="str">
        <f>IF(SISWA!C37=0,"",SISWA!C37)</f>
        <v>0047318391</v>
      </c>
      <c r="D37" s="6" t="str">
        <f>IF(SISWA!D37=0,"",SISWA!D37)</f>
        <v>80-162-030-3</v>
      </c>
      <c r="E37" s="195" t="str">
        <f>IF(SISWA!E37=0,"",SISWA!E37)</f>
        <v>DIVA SALWA SALSABILA</v>
      </c>
      <c r="F37" s="157">
        <v>70</v>
      </c>
      <c r="G37" s="157">
        <v>89</v>
      </c>
      <c r="H37" s="157">
        <v>77</v>
      </c>
      <c r="I37" s="157">
        <v>80</v>
      </c>
      <c r="J37" s="157">
        <v>79</v>
      </c>
      <c r="K37" s="157">
        <f t="shared" si="0"/>
        <v>79</v>
      </c>
      <c r="L37" s="271"/>
      <c r="M37" s="157">
        <f t="shared" si="1"/>
        <v>79</v>
      </c>
    </row>
    <row r="38" spans="1:13" x14ac:dyDescent="0.3">
      <c r="A38" s="2">
        <v>31</v>
      </c>
      <c r="B38" s="6">
        <f>IF(SISWA!B38=0,"",SISWA!B38)</f>
        <v>4190</v>
      </c>
      <c r="C38" s="6" t="str">
        <f>IF(SISWA!C38=0,"",SISWA!C38)</f>
        <v>0046181004</v>
      </c>
      <c r="D38" s="6" t="str">
        <f>IF(SISWA!D38=0,"",SISWA!D38)</f>
        <v>80-162-031-2</v>
      </c>
      <c r="E38" s="195" t="str">
        <f>IF(SISWA!E38=0,"",SISWA!E38)</f>
        <v>FILSAFAH KARINA NUR ALIFIA</v>
      </c>
      <c r="F38" s="157">
        <v>80</v>
      </c>
      <c r="G38" s="157">
        <v>80</v>
      </c>
      <c r="H38" s="157">
        <v>78</v>
      </c>
      <c r="I38" s="157">
        <v>78</v>
      </c>
      <c r="J38" s="157">
        <v>75</v>
      </c>
      <c r="K38" s="157">
        <f t="shared" si="0"/>
        <v>78.2</v>
      </c>
      <c r="L38" s="270"/>
      <c r="M38" s="157">
        <f t="shared" si="1"/>
        <v>78.2</v>
      </c>
    </row>
    <row r="39" spans="1:13" x14ac:dyDescent="0.3">
      <c r="A39" s="2">
        <v>32</v>
      </c>
      <c r="B39" s="6">
        <f>IF(SISWA!B39=0,"",SISWA!B39)</f>
        <v>4158</v>
      </c>
      <c r="C39" s="6" t="str">
        <f>IF(SISWA!C39=0,"",SISWA!C39)</f>
        <v>0044624062</v>
      </c>
      <c r="D39" s="6" t="str">
        <f>IF(SISWA!D39=0,"",SISWA!D39)</f>
        <v>80-162-032-9</v>
      </c>
      <c r="E39" s="195" t="str">
        <f>IF(SISWA!E39=0,"",SISWA!E39)</f>
        <v>HAMALNA DEWI NURHASANAH</v>
      </c>
      <c r="F39" s="157">
        <v>70</v>
      </c>
      <c r="G39" s="157">
        <v>86</v>
      </c>
      <c r="H39" s="157">
        <v>75</v>
      </c>
      <c r="I39" s="157">
        <v>75</v>
      </c>
      <c r="J39" s="157">
        <v>73</v>
      </c>
      <c r="K39" s="157">
        <f t="shared" si="0"/>
        <v>75.8</v>
      </c>
      <c r="L39" s="271"/>
      <c r="M39" s="157">
        <f t="shared" si="1"/>
        <v>75.8</v>
      </c>
    </row>
    <row r="40" spans="1:13" x14ac:dyDescent="0.3">
      <c r="A40" s="2">
        <v>33</v>
      </c>
      <c r="B40" s="6">
        <f>IF(SISWA!B40=0,"",SISWA!B40)</f>
        <v>4192</v>
      </c>
      <c r="C40" s="6" t="str">
        <f>IF(SISWA!C40=0,"",SISWA!C40)</f>
        <v>0046479735</v>
      </c>
      <c r="D40" s="6" t="str">
        <f>IF(SISWA!D40=0,"",SISWA!D40)</f>
        <v>80-162-033-8</v>
      </c>
      <c r="E40" s="195" t="str">
        <f>IF(SISWA!E40=0,"",SISWA!E40)</f>
        <v>INDAH ILMAWATUL FADIYAH</v>
      </c>
      <c r="F40" s="157">
        <v>70</v>
      </c>
      <c r="G40" s="157">
        <v>86</v>
      </c>
      <c r="H40" s="157">
        <v>75</v>
      </c>
      <c r="I40" s="157">
        <v>79</v>
      </c>
      <c r="J40" s="157">
        <v>74</v>
      </c>
      <c r="K40" s="157">
        <f t="shared" si="0"/>
        <v>76.8</v>
      </c>
      <c r="L40" s="270"/>
      <c r="M40" s="157">
        <f t="shared" si="1"/>
        <v>76.8</v>
      </c>
    </row>
    <row r="41" spans="1:13" x14ac:dyDescent="0.3">
      <c r="A41" s="2">
        <v>34</v>
      </c>
      <c r="B41" s="6">
        <f>IF(SISWA!B41=0,"",SISWA!B41)</f>
        <v>4132</v>
      </c>
      <c r="C41" s="6" t="str">
        <f>IF(SISWA!C41=0,"",SISWA!C41)</f>
        <v>0055794100</v>
      </c>
      <c r="D41" s="6" t="str">
        <f>IF(SISWA!D41=0,"",SISWA!D41)</f>
        <v>80-162-034-7</v>
      </c>
      <c r="E41" s="195" t="str">
        <f>IF(SISWA!E41=0,"",SISWA!E41)</f>
        <v>IZZA AFKARINA</v>
      </c>
      <c r="F41" s="157">
        <v>70</v>
      </c>
      <c r="G41" s="157">
        <v>86</v>
      </c>
      <c r="H41" s="157">
        <v>80</v>
      </c>
      <c r="I41" s="157">
        <v>77</v>
      </c>
      <c r="J41" s="157">
        <v>76</v>
      </c>
      <c r="K41" s="157">
        <f t="shared" si="0"/>
        <v>77.8</v>
      </c>
      <c r="L41" s="271"/>
      <c r="M41" s="157">
        <f t="shared" si="1"/>
        <v>77.8</v>
      </c>
    </row>
    <row r="42" spans="1:13" x14ac:dyDescent="0.3">
      <c r="A42" s="2">
        <v>35</v>
      </c>
      <c r="B42" s="6">
        <f>IF(SISWA!B42=0,"",SISWA!B42)</f>
        <v>4157</v>
      </c>
      <c r="C42" s="6" t="str">
        <f>IF(SISWA!C42=0,"",SISWA!C42)</f>
        <v>0031187077</v>
      </c>
      <c r="D42" s="6" t="str">
        <f>IF(SISWA!D42=0,"",SISWA!D42)</f>
        <v>80-162-035-6</v>
      </c>
      <c r="E42" s="195" t="str">
        <f>IF(SISWA!E42=0,"",SISWA!E42)</f>
        <v>JESIKA NUR SANJANA</v>
      </c>
      <c r="F42" s="157">
        <v>70</v>
      </c>
      <c r="G42" s="157">
        <v>86</v>
      </c>
      <c r="H42" s="157">
        <v>85</v>
      </c>
      <c r="I42" s="157">
        <v>78</v>
      </c>
      <c r="J42" s="157">
        <v>79</v>
      </c>
      <c r="K42" s="157">
        <f t="shared" si="0"/>
        <v>79.599999999999994</v>
      </c>
      <c r="L42" s="270"/>
      <c r="M42" s="157">
        <f t="shared" si="1"/>
        <v>79.599999999999994</v>
      </c>
    </row>
    <row r="43" spans="1:13" x14ac:dyDescent="0.3">
      <c r="A43" s="2">
        <v>36</v>
      </c>
      <c r="B43" s="6">
        <f>IF(SISWA!B43=0,"",SISWA!B43)</f>
        <v>4160</v>
      </c>
      <c r="C43" s="6" t="str">
        <f>IF(SISWA!C43=0,"",SISWA!C43)</f>
        <v>0043300454</v>
      </c>
      <c r="D43" s="6" t="str">
        <f>IF(SISWA!D43=0,"",SISWA!D43)</f>
        <v>80-162-036-5</v>
      </c>
      <c r="E43" s="195" t="str">
        <f>IF(SISWA!E43=0,"",SISWA!E43)</f>
        <v>KHAFIT I'ZAZ ABIYYU</v>
      </c>
      <c r="F43" s="157">
        <v>70</v>
      </c>
      <c r="G43" s="157">
        <v>87</v>
      </c>
      <c r="H43" s="157">
        <v>76</v>
      </c>
      <c r="I43" s="157">
        <v>75</v>
      </c>
      <c r="J43" s="157">
        <v>75</v>
      </c>
      <c r="K43" s="157">
        <f t="shared" si="0"/>
        <v>76.599999999999994</v>
      </c>
      <c r="L43" s="271"/>
      <c r="M43" s="157">
        <f t="shared" si="1"/>
        <v>76.599999999999994</v>
      </c>
    </row>
    <row r="44" spans="1:13" x14ac:dyDescent="0.3">
      <c r="A44" s="2">
        <v>37</v>
      </c>
      <c r="B44" s="6">
        <f>IF(SISWA!B44=0,"",SISWA!B44)</f>
        <v>4161</v>
      </c>
      <c r="C44" s="6" t="str">
        <f>IF(SISWA!C44=0,"",SISWA!C44)</f>
        <v>0047793756</v>
      </c>
      <c r="D44" s="6" t="str">
        <f>IF(SISWA!D44=0,"",SISWA!D44)</f>
        <v>80-162-037-4</v>
      </c>
      <c r="E44" s="195" t="str">
        <f>IF(SISWA!E44=0,"",SISWA!E44)</f>
        <v>KRISNA DWI WICAKSONO</v>
      </c>
      <c r="F44" s="157">
        <v>70</v>
      </c>
      <c r="G44" s="157">
        <v>75</v>
      </c>
      <c r="H44" s="157">
        <v>69</v>
      </c>
      <c r="I44" s="157">
        <v>71</v>
      </c>
      <c r="J44" s="157">
        <v>59</v>
      </c>
      <c r="K44" s="157">
        <f t="shared" si="0"/>
        <v>68.8</v>
      </c>
      <c r="L44" s="270"/>
      <c r="M44" s="157">
        <f t="shared" si="1"/>
        <v>68.8</v>
      </c>
    </row>
    <row r="45" spans="1:13" x14ac:dyDescent="0.3">
      <c r="A45" s="2">
        <v>38</v>
      </c>
      <c r="B45" s="6">
        <f>IF(SISWA!B45=0,"",SISWA!B45)</f>
        <v>4162</v>
      </c>
      <c r="C45" s="6" t="str">
        <f>IF(SISWA!C45=0,"",SISWA!C45)</f>
        <v>0055341921</v>
      </c>
      <c r="D45" s="6" t="str">
        <f>IF(SISWA!D45=0,"",SISWA!D45)</f>
        <v>80-162-038-3</v>
      </c>
      <c r="E45" s="195" t="str">
        <f>IF(SISWA!E45=0,"",SISWA!E45)</f>
        <v>LAILA AFIFAHTUR ROHMAH</v>
      </c>
      <c r="F45" s="157">
        <v>80</v>
      </c>
      <c r="G45" s="157">
        <v>84</v>
      </c>
      <c r="H45" s="157">
        <v>78</v>
      </c>
      <c r="I45" s="157">
        <v>78</v>
      </c>
      <c r="J45" s="157">
        <v>72</v>
      </c>
      <c r="K45" s="157">
        <f t="shared" si="0"/>
        <v>78.400000000000006</v>
      </c>
      <c r="L45" s="271"/>
      <c r="M45" s="157">
        <f t="shared" si="1"/>
        <v>78.400000000000006</v>
      </c>
    </row>
    <row r="46" spans="1:13" x14ac:dyDescent="0.3">
      <c r="A46" s="2">
        <v>39</v>
      </c>
      <c r="B46" s="6">
        <f>IF(SISWA!B46=0,"",SISWA!B46)</f>
        <v>4163</v>
      </c>
      <c r="C46" s="6" t="str">
        <f>IF(SISWA!C46=0,"",SISWA!C46)</f>
        <v>0049724648</v>
      </c>
      <c r="D46" s="6" t="str">
        <f>IF(SISWA!D46=0,"",SISWA!D46)</f>
        <v>80-162-039-2</v>
      </c>
      <c r="E46" s="195" t="str">
        <f>IF(SISWA!E46=0,"",SISWA!E46)</f>
        <v>LIA DAHLIA</v>
      </c>
      <c r="F46" s="157">
        <v>80</v>
      </c>
      <c r="G46" s="157">
        <v>81</v>
      </c>
      <c r="H46" s="157">
        <v>74</v>
      </c>
      <c r="I46" s="157">
        <v>76</v>
      </c>
      <c r="J46" s="157">
        <v>70</v>
      </c>
      <c r="K46" s="157">
        <f t="shared" si="0"/>
        <v>76.2</v>
      </c>
      <c r="L46" s="270"/>
      <c r="M46" s="157">
        <f t="shared" si="1"/>
        <v>76.2</v>
      </c>
    </row>
    <row r="47" spans="1:13" x14ac:dyDescent="0.3">
      <c r="A47" s="2">
        <v>40</v>
      </c>
      <c r="B47" s="6">
        <f>IF(SISWA!B47=0,"",SISWA!B47)</f>
        <v>4164</v>
      </c>
      <c r="C47" s="6" t="str">
        <f>IF(SISWA!C47=0,"",SISWA!C47)</f>
        <v>0042308111</v>
      </c>
      <c r="D47" s="6" t="str">
        <f>IF(SISWA!D47=0,"",SISWA!D47)</f>
        <v>80-162-040-9</v>
      </c>
      <c r="E47" s="195" t="str">
        <f>IF(SISWA!E47=0,"",SISWA!E47)</f>
        <v>MIFTAKHUS SURUR</v>
      </c>
      <c r="F47" s="157">
        <v>75</v>
      </c>
      <c r="G47" s="157">
        <v>79</v>
      </c>
      <c r="H47" s="157">
        <v>76</v>
      </c>
      <c r="I47" s="157">
        <v>78</v>
      </c>
      <c r="J47" s="157">
        <v>72</v>
      </c>
      <c r="K47" s="157">
        <f t="shared" si="0"/>
        <v>76</v>
      </c>
      <c r="L47" s="271"/>
      <c r="M47" s="157">
        <f t="shared" si="1"/>
        <v>76</v>
      </c>
    </row>
    <row r="48" spans="1:13" x14ac:dyDescent="0.3">
      <c r="A48" s="2">
        <v>41</v>
      </c>
      <c r="B48" s="6">
        <f>IF(SISWA!B48=0,"",SISWA!B48)</f>
        <v>4194</v>
      </c>
      <c r="C48" s="6" t="str">
        <f>IF(SISWA!C48=0,"",SISWA!C48)</f>
        <v>0048571340</v>
      </c>
      <c r="D48" s="6" t="str">
        <f>IF(SISWA!D48=0,"",SISWA!D48)</f>
        <v>80-162-041-8</v>
      </c>
      <c r="E48" s="195" t="str">
        <f>IF(SISWA!E48=0,"",SISWA!E48)</f>
        <v>MOCHAMAD ALIFAMADIO DWI ANANTA</v>
      </c>
      <c r="F48" s="157">
        <v>70</v>
      </c>
      <c r="G48" s="157">
        <v>78</v>
      </c>
      <c r="H48" s="157">
        <v>74</v>
      </c>
      <c r="I48" s="157">
        <v>74</v>
      </c>
      <c r="J48" s="157">
        <v>68</v>
      </c>
      <c r="K48" s="157">
        <f t="shared" si="0"/>
        <v>72.8</v>
      </c>
      <c r="L48" s="270"/>
      <c r="M48" s="157">
        <f t="shared" si="1"/>
        <v>72.8</v>
      </c>
    </row>
    <row r="49" spans="1:13" x14ac:dyDescent="0.3">
      <c r="A49" s="2">
        <v>42</v>
      </c>
      <c r="B49" s="6">
        <f>IF(SISWA!B49=0,"",SISWA!B49)</f>
        <v>4195</v>
      </c>
      <c r="C49" s="6" t="str">
        <f>IF(SISWA!C49=0,"",SISWA!C49)</f>
        <v>0049668688</v>
      </c>
      <c r="D49" s="6" t="str">
        <f>IF(SISWA!D49=0,"",SISWA!D49)</f>
        <v>80-162-042-7</v>
      </c>
      <c r="E49" s="195" t="str">
        <f>IF(SISWA!E49=0,"",SISWA!E49)</f>
        <v>MOHAMAD RIZKY ARDIANTO</v>
      </c>
      <c r="F49" s="157">
        <v>70</v>
      </c>
      <c r="G49" s="157">
        <v>79</v>
      </c>
      <c r="H49" s="157">
        <v>75</v>
      </c>
      <c r="I49" s="157">
        <v>77</v>
      </c>
      <c r="J49" s="157">
        <v>67</v>
      </c>
      <c r="K49" s="157">
        <f t="shared" si="0"/>
        <v>73.599999999999994</v>
      </c>
      <c r="L49" s="271"/>
      <c r="M49" s="157">
        <f t="shared" si="1"/>
        <v>73.599999999999994</v>
      </c>
    </row>
    <row r="50" spans="1:13" x14ac:dyDescent="0.3">
      <c r="A50" s="2">
        <v>43</v>
      </c>
      <c r="B50" s="6">
        <f>IF(SISWA!B50=0,"",SISWA!B50)</f>
        <v>4196</v>
      </c>
      <c r="C50" s="6" t="str">
        <f>IF(SISWA!C50=0,"",SISWA!C50)</f>
        <v>0053373334</v>
      </c>
      <c r="D50" s="6" t="str">
        <f>IF(SISWA!D50=0,"",SISWA!D50)</f>
        <v>80-162-043-6</v>
      </c>
      <c r="E50" s="195" t="str">
        <f>IF(SISWA!E50=0,"",SISWA!E50)</f>
        <v>MUHAMAD YOGA HALIM AKBAR</v>
      </c>
      <c r="F50" s="157"/>
      <c r="G50" s="157"/>
      <c r="H50" s="157">
        <v>74</v>
      </c>
      <c r="I50" s="157">
        <v>74</v>
      </c>
      <c r="J50" s="157">
        <v>68</v>
      </c>
      <c r="K50" s="157">
        <f t="shared" si="0"/>
        <v>72</v>
      </c>
      <c r="L50" s="270"/>
      <c r="M50" s="157">
        <f t="shared" si="1"/>
        <v>72</v>
      </c>
    </row>
    <row r="51" spans="1:13" x14ac:dyDescent="0.3">
      <c r="A51" s="2">
        <v>44</v>
      </c>
      <c r="B51" s="6">
        <f>IF(SISWA!B51=0,"",SISWA!B51)</f>
        <v>4165</v>
      </c>
      <c r="C51" s="6" t="str">
        <f>IF(SISWA!C51=0,"",SISWA!C51)</f>
        <v>0045389451</v>
      </c>
      <c r="D51" s="6" t="str">
        <f>IF(SISWA!D51=0,"",SISWA!D51)</f>
        <v>80-162-044-5</v>
      </c>
      <c r="E51" s="195" t="str">
        <f>IF(SISWA!E51=0,"",SISWA!E51)</f>
        <v>MUHAMMAD AKBAR MAULANA ISKHAQ</v>
      </c>
      <c r="F51" s="157">
        <v>70</v>
      </c>
      <c r="G51" s="157">
        <v>77</v>
      </c>
      <c r="H51" s="157">
        <v>74</v>
      </c>
      <c r="I51" s="157"/>
      <c r="J51" s="157">
        <v>69</v>
      </c>
      <c r="K51" s="157">
        <f t="shared" si="0"/>
        <v>72.5</v>
      </c>
      <c r="L51" s="271"/>
      <c r="M51" s="157">
        <f t="shared" si="1"/>
        <v>72.5</v>
      </c>
    </row>
    <row r="52" spans="1:13" x14ac:dyDescent="0.3">
      <c r="A52" s="2">
        <v>45</v>
      </c>
      <c r="B52" s="6">
        <f>IF(SISWA!B52=0,"",SISWA!B52)</f>
        <v>4166</v>
      </c>
      <c r="C52" s="6" t="str">
        <f>IF(SISWA!C52=0,"",SISWA!C52)</f>
        <v>0056992985</v>
      </c>
      <c r="D52" s="6" t="str">
        <f>IF(SISWA!D52=0,"",SISWA!D52)</f>
        <v>80-162-045-4</v>
      </c>
      <c r="E52" s="195" t="str">
        <f>IF(SISWA!E52=0,"",SISWA!E52)</f>
        <v>MUHAMMAD ARIS MAHENDRA</v>
      </c>
      <c r="F52" s="157">
        <v>65</v>
      </c>
      <c r="G52" s="157">
        <v>76</v>
      </c>
      <c r="H52" s="157">
        <v>74</v>
      </c>
      <c r="I52" s="157">
        <v>74</v>
      </c>
      <c r="J52" s="157">
        <v>67</v>
      </c>
      <c r="K52" s="157">
        <f t="shared" si="0"/>
        <v>71.2</v>
      </c>
      <c r="L52" s="270"/>
      <c r="M52" s="157">
        <f t="shared" si="1"/>
        <v>71.2</v>
      </c>
    </row>
    <row r="53" spans="1:13" x14ac:dyDescent="0.3">
      <c r="A53" s="2">
        <v>46</v>
      </c>
      <c r="B53" s="6">
        <f>IF(SISWA!B53=0,"",SISWA!B53)</f>
        <v>4167</v>
      </c>
      <c r="C53" s="6" t="str">
        <f>IF(SISWA!C53=0,"",SISWA!C53)</f>
        <v>0043548840</v>
      </c>
      <c r="D53" s="6" t="str">
        <f>IF(SISWA!D53=0,"",SISWA!D53)</f>
        <v>80-162-046-3</v>
      </c>
      <c r="E53" s="195" t="str">
        <f>IF(SISWA!E53=0,"",SISWA!E53)</f>
        <v>MUHAMMAD REZA NURDIANSYAH</v>
      </c>
      <c r="F53" s="157">
        <v>70</v>
      </c>
      <c r="G53" s="157">
        <v>77</v>
      </c>
      <c r="H53" s="157">
        <v>74</v>
      </c>
      <c r="I53" s="157">
        <v>74</v>
      </c>
      <c r="J53" s="157">
        <v>68</v>
      </c>
      <c r="K53" s="157">
        <f t="shared" si="0"/>
        <v>72.599999999999994</v>
      </c>
      <c r="L53" s="271"/>
      <c r="M53" s="157">
        <f t="shared" si="1"/>
        <v>72.599999999999994</v>
      </c>
    </row>
    <row r="54" spans="1:13" x14ac:dyDescent="0.3">
      <c r="A54" s="2">
        <v>47</v>
      </c>
      <c r="B54" s="6">
        <f>IF(SISWA!B54=0,"",SISWA!B54)</f>
        <v>4168</v>
      </c>
      <c r="C54" s="6" t="str">
        <f>IF(SISWA!C54=0,"",SISWA!C54)</f>
        <v>0042281947</v>
      </c>
      <c r="D54" s="6" t="str">
        <f>IF(SISWA!D54=0,"",SISWA!D54)</f>
        <v>80-162-047-2</v>
      </c>
      <c r="E54" s="195" t="str">
        <f>IF(SISWA!E54=0,"",SISWA!E54)</f>
        <v>MUHAMMAD SONI</v>
      </c>
      <c r="F54" s="157">
        <v>75</v>
      </c>
      <c r="G54" s="157">
        <v>77</v>
      </c>
      <c r="H54" s="157">
        <v>79</v>
      </c>
      <c r="I54" s="157">
        <v>72</v>
      </c>
      <c r="J54" s="157">
        <v>62</v>
      </c>
      <c r="K54" s="157">
        <f t="shared" si="0"/>
        <v>73</v>
      </c>
      <c r="L54" s="270"/>
      <c r="M54" s="157">
        <f t="shared" si="1"/>
        <v>73</v>
      </c>
    </row>
    <row r="55" spans="1:13" x14ac:dyDescent="0.3">
      <c r="A55" s="2">
        <v>48</v>
      </c>
      <c r="B55" s="6">
        <f>IF(SISWA!B55=0,"",SISWA!B55)</f>
        <v>4169</v>
      </c>
      <c r="C55" s="6" t="str">
        <f>IF(SISWA!C55=0,"",SISWA!C55)</f>
        <v>0047171711</v>
      </c>
      <c r="D55" s="6" t="str">
        <f>IF(SISWA!D55=0,"",SISWA!D55)</f>
        <v>80-162-048-9</v>
      </c>
      <c r="E55" s="195" t="str">
        <f>IF(SISWA!E55=0,"",SISWA!E55)</f>
        <v>MUHAMMAD YUSUF ABDILLAH</v>
      </c>
      <c r="F55" s="157">
        <v>80</v>
      </c>
      <c r="G55" s="157">
        <v>79</v>
      </c>
      <c r="H55" s="157">
        <v>77</v>
      </c>
      <c r="I55" s="157">
        <v>79</v>
      </c>
      <c r="J55" s="157">
        <v>71</v>
      </c>
      <c r="K55" s="157">
        <f t="shared" si="0"/>
        <v>77.2</v>
      </c>
      <c r="L55" s="271"/>
      <c r="M55" s="157">
        <f t="shared" si="1"/>
        <v>77.2</v>
      </c>
    </row>
    <row r="56" spans="1:13" x14ac:dyDescent="0.3">
      <c r="A56" s="2">
        <v>49</v>
      </c>
      <c r="B56" s="6">
        <f>IF(SISWA!B56=0,"",SISWA!B56)</f>
        <v>4197</v>
      </c>
      <c r="C56" s="6" t="str">
        <f>IF(SISWA!C56=0,"",SISWA!C56)</f>
        <v>0053900236</v>
      </c>
      <c r="D56" s="6" t="str">
        <f>IF(SISWA!D56=0,"",SISWA!D56)</f>
        <v>80-162-049-8</v>
      </c>
      <c r="E56" s="195" t="str">
        <f>IF(SISWA!E56=0,"",SISWA!E56)</f>
        <v>MUHAMMAD ZAYIN FADHLILLAH</v>
      </c>
      <c r="F56" s="157">
        <v>75</v>
      </c>
      <c r="G56" s="157">
        <v>79</v>
      </c>
      <c r="H56" s="157">
        <v>76</v>
      </c>
      <c r="I56" s="157">
        <v>78</v>
      </c>
      <c r="J56" s="157">
        <v>70</v>
      </c>
      <c r="K56" s="157">
        <f t="shared" si="0"/>
        <v>75.599999999999994</v>
      </c>
      <c r="L56" s="270"/>
      <c r="M56" s="157">
        <f t="shared" si="1"/>
        <v>75.599999999999994</v>
      </c>
    </row>
    <row r="57" spans="1:13" x14ac:dyDescent="0.3">
      <c r="A57" s="2">
        <v>50</v>
      </c>
      <c r="B57" s="6">
        <f>IF(SISWA!B57=0,"",SISWA!B57)</f>
        <v>4170</v>
      </c>
      <c r="C57" s="6" t="str">
        <f>IF(SISWA!C57=0,"",SISWA!C57)</f>
        <v>0059424115</v>
      </c>
      <c r="D57" s="6" t="str">
        <f>IF(SISWA!D57=0,"",SISWA!D57)</f>
        <v>80-162-050-7</v>
      </c>
      <c r="E57" s="195" t="str">
        <f>IF(SISWA!E57=0,"",SISWA!E57)</f>
        <v>NURUL ISLAKHATUL MAGHFIROH</v>
      </c>
      <c r="F57" s="157">
        <v>85</v>
      </c>
      <c r="G57" s="157">
        <v>80</v>
      </c>
      <c r="H57" s="157">
        <v>76</v>
      </c>
      <c r="I57" s="157">
        <v>76</v>
      </c>
      <c r="J57" s="157">
        <v>72</v>
      </c>
      <c r="K57" s="157">
        <f t="shared" si="0"/>
        <v>77.8</v>
      </c>
      <c r="L57" s="271"/>
      <c r="M57" s="157">
        <f t="shared" si="1"/>
        <v>77.8</v>
      </c>
    </row>
    <row r="58" spans="1:13" x14ac:dyDescent="0.3">
      <c r="A58" s="2">
        <v>51</v>
      </c>
      <c r="B58" s="6">
        <f>IF(SISWA!B58=0,"",SISWA!B58)</f>
        <v>4171</v>
      </c>
      <c r="C58" s="6" t="str">
        <f>IF(SISWA!C58=0,"",SISWA!C58)</f>
        <v>0047462155</v>
      </c>
      <c r="D58" s="6" t="str">
        <f>IF(SISWA!D58=0,"",SISWA!D58)</f>
        <v>80-162-051-6</v>
      </c>
      <c r="E58" s="195" t="str">
        <f>IF(SISWA!E58=0,"",SISWA!E58)</f>
        <v>SALIFA IHDAHLIA</v>
      </c>
      <c r="F58" s="157">
        <v>80</v>
      </c>
      <c r="G58" s="157">
        <v>79</v>
      </c>
      <c r="H58" s="157">
        <v>75</v>
      </c>
      <c r="I58" s="157">
        <v>75</v>
      </c>
      <c r="J58" s="157">
        <v>69</v>
      </c>
      <c r="K58" s="157">
        <f t="shared" si="0"/>
        <v>75.599999999999994</v>
      </c>
      <c r="L58" s="270"/>
      <c r="M58" s="157">
        <f t="shared" si="1"/>
        <v>75.599999999999994</v>
      </c>
    </row>
    <row r="59" spans="1:13" x14ac:dyDescent="0.3">
      <c r="A59" s="2">
        <v>52</v>
      </c>
      <c r="B59" s="6">
        <f>IF(SISWA!B59=0,"",SISWA!B59)</f>
        <v>4056</v>
      </c>
      <c r="C59" s="6" t="str">
        <f>IF(SISWA!C59=0,"",SISWA!C59)</f>
        <v>0025417842</v>
      </c>
      <c r="D59" s="6" t="str">
        <f>IF(SISWA!D59=0,"",SISWA!D59)</f>
        <v>80-162-052-5</v>
      </c>
      <c r="E59" s="195" t="str">
        <f>IF(SISWA!E59=0,"",SISWA!E59)</f>
        <v>YUNITA WARDATUL CHOIRIYAH</v>
      </c>
      <c r="F59" s="157">
        <v>70</v>
      </c>
      <c r="G59" s="157">
        <v>79</v>
      </c>
      <c r="H59" s="157">
        <v>79</v>
      </c>
      <c r="I59" s="157">
        <v>80</v>
      </c>
      <c r="J59" s="157">
        <v>76</v>
      </c>
      <c r="K59" s="157">
        <f t="shared" si="0"/>
        <v>76.8</v>
      </c>
      <c r="L59" s="271"/>
      <c r="M59" s="157">
        <f t="shared" si="1"/>
        <v>76.8</v>
      </c>
    </row>
    <row r="60" spans="1:13" x14ac:dyDescent="0.3">
      <c r="A60" s="2">
        <v>53</v>
      </c>
      <c r="B60" s="6">
        <f>IF(SISWA!B60=0,"",SISWA!B60)</f>
        <v>4172</v>
      </c>
      <c r="C60" s="6" t="str">
        <f>IF(SISWA!C60=0,"",SISWA!C60)</f>
        <v>0041942834</v>
      </c>
      <c r="D60" s="6" t="str">
        <f>IF(SISWA!D60=0,"",SISWA!D60)</f>
        <v>80-162-053-4</v>
      </c>
      <c r="E60" s="195" t="str">
        <f>IF(SISWA!E60=0,"",SISWA!E60)</f>
        <v>YUSFI RIZKY AZIZAH</v>
      </c>
      <c r="F60" s="157">
        <v>89</v>
      </c>
      <c r="G60" s="157">
        <v>87</v>
      </c>
      <c r="H60" s="157">
        <v>80</v>
      </c>
      <c r="I60" s="157">
        <v>79</v>
      </c>
      <c r="J60" s="157">
        <v>78</v>
      </c>
      <c r="K60" s="157">
        <f t="shared" si="0"/>
        <v>82.6</v>
      </c>
      <c r="L60" s="270"/>
      <c r="M60" s="157">
        <f t="shared" si="1"/>
        <v>82.6</v>
      </c>
    </row>
    <row r="61" spans="1:13" x14ac:dyDescent="0.3">
      <c r="A61" s="2">
        <v>54</v>
      </c>
      <c r="B61" s="6" t="str">
        <f>IF(SISWA!B61=0,"",SISWA!B61)</f>
        <v/>
      </c>
      <c r="C61" s="6" t="str">
        <f>IF(SISWA!C61=0,"",SISWA!C61)</f>
        <v/>
      </c>
      <c r="D61" s="6" t="str">
        <f>IF(SISWA!D61=0,"",SISWA!D61)</f>
        <v/>
      </c>
      <c r="E61" s="195" t="str">
        <f>IF(SISWA!E61=0,"",SISWA!E61)</f>
        <v/>
      </c>
      <c r="F61" s="157"/>
      <c r="G61" s="157"/>
      <c r="H61" s="157"/>
      <c r="I61" s="157"/>
      <c r="J61" s="157"/>
      <c r="K61" s="157" t="e">
        <f t="shared" si="0"/>
        <v>#DIV/0!</v>
      </c>
      <c r="L61" s="271"/>
      <c r="M61" s="157" t="e">
        <f t="shared" si="1"/>
        <v>#DIV/0!</v>
      </c>
    </row>
    <row r="62" spans="1:13" x14ac:dyDescent="0.3">
      <c r="A62" s="2">
        <v>55</v>
      </c>
      <c r="B62" s="6" t="str">
        <f>IF(SISWA!B62=0,"",SISWA!B62)</f>
        <v/>
      </c>
      <c r="C62" s="6" t="str">
        <f>IF(SISWA!C62=0,"",SISWA!C62)</f>
        <v/>
      </c>
      <c r="D62" s="6" t="str">
        <f>IF(SISWA!D62=0,"",SISWA!D62)</f>
        <v/>
      </c>
      <c r="E62" s="195" t="str">
        <f>IF(SISWA!E62=0,"",SISWA!E62)</f>
        <v/>
      </c>
      <c r="F62" s="157"/>
      <c r="G62" s="157"/>
      <c r="H62" s="157"/>
      <c r="I62" s="157"/>
      <c r="J62" s="157"/>
      <c r="K62" s="157" t="e">
        <f t="shared" si="0"/>
        <v>#DIV/0!</v>
      </c>
      <c r="L62" s="270"/>
      <c r="M62" s="157" t="e">
        <f t="shared" si="1"/>
        <v>#DIV/0!</v>
      </c>
    </row>
    <row r="63" spans="1:13" x14ac:dyDescent="0.3">
      <c r="A63" s="2">
        <v>56</v>
      </c>
      <c r="B63" s="6" t="str">
        <f>IF(SISWA!B63=0,"",SISWA!B63)</f>
        <v/>
      </c>
      <c r="C63" s="6" t="str">
        <f>IF(SISWA!C63=0,"",SISWA!C63)</f>
        <v/>
      </c>
      <c r="D63" s="6" t="str">
        <f>IF(SISWA!D63=0,"",SISWA!D63)</f>
        <v/>
      </c>
      <c r="E63" s="195" t="str">
        <f>IF(SISWA!E63=0,"",SISWA!E63)</f>
        <v/>
      </c>
      <c r="F63" s="157"/>
      <c r="G63" s="157"/>
      <c r="H63" s="157"/>
      <c r="I63" s="157"/>
      <c r="J63" s="157"/>
      <c r="K63" s="157" t="e">
        <f t="shared" si="0"/>
        <v>#DIV/0!</v>
      </c>
      <c r="L63" s="271"/>
      <c r="M63" s="157" t="e">
        <f t="shared" si="1"/>
        <v>#DIV/0!</v>
      </c>
    </row>
    <row r="64" spans="1:13" x14ac:dyDescent="0.3">
      <c r="A64" s="2">
        <v>57</v>
      </c>
      <c r="B64" s="6" t="str">
        <f>IF(SISWA!B64=0,"",SISWA!B64)</f>
        <v/>
      </c>
      <c r="C64" s="6" t="str">
        <f>IF(SISWA!C64=0,"",SISWA!C64)</f>
        <v/>
      </c>
      <c r="D64" s="6" t="str">
        <f>IF(SISWA!D64=0,"",SISWA!D64)</f>
        <v/>
      </c>
      <c r="E64" s="195" t="str">
        <f>IF(SISWA!E64=0,"",SISWA!E64)</f>
        <v/>
      </c>
      <c r="F64" s="157"/>
      <c r="G64" s="157"/>
      <c r="H64" s="157"/>
      <c r="I64" s="157"/>
      <c r="J64" s="157"/>
      <c r="K64" s="157" t="e">
        <f t="shared" si="0"/>
        <v>#DIV/0!</v>
      </c>
      <c r="L64" s="270"/>
      <c r="M64" s="157" t="e">
        <f t="shared" si="1"/>
        <v>#DIV/0!</v>
      </c>
    </row>
    <row r="65" spans="1:13" x14ac:dyDescent="0.3">
      <c r="A65" s="2">
        <v>58</v>
      </c>
      <c r="B65" s="6" t="str">
        <f>IF(SISWA!B65=0,"",SISWA!B65)</f>
        <v/>
      </c>
      <c r="C65" s="6" t="str">
        <f>IF(SISWA!C65=0,"",SISWA!C65)</f>
        <v/>
      </c>
      <c r="D65" s="6" t="str">
        <f>IF(SISWA!D65=0,"",SISWA!D65)</f>
        <v/>
      </c>
      <c r="E65" s="195" t="str">
        <f>IF(SISWA!E65=0,"",SISWA!E65)</f>
        <v/>
      </c>
      <c r="F65" s="157"/>
      <c r="G65" s="157"/>
      <c r="H65" s="157"/>
      <c r="I65" s="157"/>
      <c r="J65" s="157"/>
      <c r="K65" s="157" t="e">
        <f t="shared" si="0"/>
        <v>#DIV/0!</v>
      </c>
      <c r="L65" s="271"/>
      <c r="M65" s="157"/>
    </row>
    <row r="66" spans="1:13" x14ac:dyDescent="0.3">
      <c r="A66" s="2">
        <v>59</v>
      </c>
      <c r="B66" s="6" t="str">
        <f>IF(SISWA!B66=0,"",SISWA!B66)</f>
        <v/>
      </c>
      <c r="C66" s="6" t="str">
        <f>IF(SISWA!C66=0,"",SISWA!C66)</f>
        <v/>
      </c>
      <c r="D66" s="6" t="str">
        <f>IF(SISWA!D66=0,"",SISWA!D66)</f>
        <v/>
      </c>
      <c r="E66" s="195" t="str">
        <f>IF(SISWA!E66=0,"",SISWA!E66)</f>
        <v/>
      </c>
      <c r="F66" s="157"/>
      <c r="G66" s="157"/>
      <c r="H66" s="157"/>
      <c r="I66" s="157"/>
      <c r="J66" s="157"/>
      <c r="K66" s="157" t="e">
        <f t="shared" si="0"/>
        <v>#DIV/0!</v>
      </c>
      <c r="L66" s="270"/>
      <c r="M66" s="157"/>
    </row>
    <row r="67" spans="1:13" x14ac:dyDescent="0.3">
      <c r="A67" s="2">
        <v>60</v>
      </c>
      <c r="B67" s="6" t="str">
        <f>IF(SISWA!B67=0,"",SISWA!B67)</f>
        <v/>
      </c>
      <c r="C67" s="6" t="str">
        <f>IF(SISWA!C67=0,"",SISWA!C67)</f>
        <v/>
      </c>
      <c r="D67" s="6" t="str">
        <f>IF(SISWA!D67=0,"",SISWA!D67)</f>
        <v/>
      </c>
      <c r="E67" s="195" t="str">
        <f>IF(SISWA!E67=0,"",SISWA!E67)</f>
        <v/>
      </c>
      <c r="F67" s="157"/>
      <c r="G67" s="157"/>
      <c r="H67" s="157"/>
      <c r="I67" s="157"/>
      <c r="J67" s="157"/>
      <c r="K67" s="157" t="e">
        <f t="shared" si="0"/>
        <v>#DIV/0!</v>
      </c>
      <c r="L67" s="271"/>
      <c r="M67" s="157"/>
    </row>
    <row r="68" spans="1:13" x14ac:dyDescent="0.3">
      <c r="A68" s="2">
        <v>61</v>
      </c>
      <c r="B68" s="6" t="str">
        <f>IF(SISWA!B68=0,"",SISWA!B68)</f>
        <v/>
      </c>
      <c r="C68" s="6" t="str">
        <f>IF(SISWA!C68=0,"",SISWA!C68)</f>
        <v/>
      </c>
      <c r="D68" s="6" t="str">
        <f>IF(SISWA!D68=0,"",SISWA!D68)</f>
        <v/>
      </c>
      <c r="E68" s="195" t="str">
        <f>IF(SISWA!E68=0,"",SISWA!E68)</f>
        <v/>
      </c>
      <c r="F68" s="157"/>
      <c r="G68" s="157"/>
      <c r="H68" s="157"/>
      <c r="I68" s="157"/>
      <c r="J68" s="157"/>
      <c r="K68" s="157" t="e">
        <f t="shared" ref="K68:K131" si="2">AVERAGE(F68:J68)</f>
        <v>#DIV/0!</v>
      </c>
      <c r="L68" s="270"/>
      <c r="M68" s="157"/>
    </row>
    <row r="69" spans="1:13" x14ac:dyDescent="0.3">
      <c r="A69" s="2">
        <v>62</v>
      </c>
      <c r="B69" s="6" t="str">
        <f>IF(SISWA!B69=0,"",SISWA!B69)</f>
        <v/>
      </c>
      <c r="C69" s="6" t="str">
        <f>IF(SISWA!C69=0,"",SISWA!C69)</f>
        <v/>
      </c>
      <c r="D69" s="6" t="str">
        <f>IF(SISWA!D69=0,"",SISWA!D69)</f>
        <v/>
      </c>
      <c r="E69" s="195" t="str">
        <f>IF(SISWA!E69=0,"",SISWA!E69)</f>
        <v/>
      </c>
      <c r="F69" s="157"/>
      <c r="G69" s="157"/>
      <c r="H69" s="157"/>
      <c r="I69" s="157"/>
      <c r="J69" s="157"/>
      <c r="K69" s="157" t="e">
        <f t="shared" si="2"/>
        <v>#DIV/0!</v>
      </c>
      <c r="L69" s="271"/>
      <c r="M69" s="157"/>
    </row>
    <row r="70" spans="1:13" x14ac:dyDescent="0.3">
      <c r="A70" s="2">
        <v>63</v>
      </c>
      <c r="B70" s="6" t="str">
        <f>IF(SISWA!B70=0,"",SISWA!B70)</f>
        <v/>
      </c>
      <c r="C70" s="6" t="str">
        <f>IF(SISWA!C70=0,"",SISWA!C70)</f>
        <v/>
      </c>
      <c r="D70" s="6" t="str">
        <f>IF(SISWA!D70=0,"",SISWA!D70)</f>
        <v/>
      </c>
      <c r="E70" s="195" t="str">
        <f>IF(SISWA!E70=0,"",SISWA!E70)</f>
        <v/>
      </c>
      <c r="F70" s="157"/>
      <c r="G70" s="157"/>
      <c r="H70" s="157"/>
      <c r="I70" s="157"/>
      <c r="J70" s="157"/>
      <c r="K70" s="157" t="e">
        <f t="shared" si="2"/>
        <v>#DIV/0!</v>
      </c>
      <c r="L70" s="270"/>
      <c r="M70" s="157"/>
    </row>
    <row r="71" spans="1:13" x14ac:dyDescent="0.3">
      <c r="A71" s="2">
        <v>64</v>
      </c>
      <c r="B71" s="6" t="str">
        <f>IF(SISWA!B71=0,"",SISWA!B71)</f>
        <v/>
      </c>
      <c r="C71" s="6" t="str">
        <f>IF(SISWA!C71=0,"",SISWA!C71)</f>
        <v/>
      </c>
      <c r="D71" s="6" t="str">
        <f>IF(SISWA!D71=0,"",SISWA!D71)</f>
        <v/>
      </c>
      <c r="E71" s="195" t="str">
        <f>IF(SISWA!E71=0,"",SISWA!E71)</f>
        <v/>
      </c>
      <c r="F71" s="157"/>
      <c r="G71" s="157"/>
      <c r="H71" s="157"/>
      <c r="I71" s="157"/>
      <c r="J71" s="157"/>
      <c r="K71" s="157" t="e">
        <f t="shared" si="2"/>
        <v>#DIV/0!</v>
      </c>
      <c r="L71" s="271"/>
      <c r="M71" s="157"/>
    </row>
    <row r="72" spans="1:13" x14ac:dyDescent="0.3">
      <c r="A72" s="2">
        <v>65</v>
      </c>
      <c r="B72" s="6" t="str">
        <f>IF(SISWA!B72=0,"",SISWA!B72)</f>
        <v/>
      </c>
      <c r="C72" s="6" t="str">
        <f>IF(SISWA!C72=0,"",SISWA!C72)</f>
        <v/>
      </c>
      <c r="D72" s="6" t="str">
        <f>IF(SISWA!D72=0,"",SISWA!D72)</f>
        <v/>
      </c>
      <c r="E72" s="195" t="str">
        <f>IF(SISWA!E72=0,"",SISWA!E72)</f>
        <v/>
      </c>
      <c r="F72" s="157"/>
      <c r="G72" s="157"/>
      <c r="H72" s="157"/>
      <c r="I72" s="157"/>
      <c r="J72" s="157"/>
      <c r="K72" s="157" t="e">
        <f t="shared" si="2"/>
        <v>#DIV/0!</v>
      </c>
      <c r="L72" s="270"/>
      <c r="M72" s="157"/>
    </row>
    <row r="73" spans="1:13" x14ac:dyDescent="0.3">
      <c r="A73" s="2">
        <v>66</v>
      </c>
      <c r="B73" s="6" t="str">
        <f>IF(SISWA!B73=0,"",SISWA!B73)</f>
        <v/>
      </c>
      <c r="C73" s="6" t="str">
        <f>IF(SISWA!C73=0,"",SISWA!C73)</f>
        <v/>
      </c>
      <c r="D73" s="6" t="str">
        <f>IF(SISWA!D73=0,"",SISWA!D73)</f>
        <v/>
      </c>
      <c r="E73" s="195" t="str">
        <f>IF(SISWA!E73=0,"",SISWA!E73)</f>
        <v/>
      </c>
      <c r="F73" s="157"/>
      <c r="G73" s="157"/>
      <c r="H73" s="157"/>
      <c r="I73" s="157"/>
      <c r="J73" s="157"/>
      <c r="K73" s="157" t="e">
        <f t="shared" si="2"/>
        <v>#DIV/0!</v>
      </c>
      <c r="L73" s="271"/>
      <c r="M73" s="157"/>
    </row>
    <row r="74" spans="1:13" x14ac:dyDescent="0.3">
      <c r="A74" s="2">
        <v>67</v>
      </c>
      <c r="B74" s="6" t="str">
        <f>IF(SISWA!B74=0,"",SISWA!B74)</f>
        <v/>
      </c>
      <c r="C74" s="6" t="str">
        <f>IF(SISWA!C74=0,"",SISWA!C74)</f>
        <v/>
      </c>
      <c r="D74" s="6" t="str">
        <f>IF(SISWA!D74=0,"",SISWA!D74)</f>
        <v/>
      </c>
      <c r="E74" s="195" t="str">
        <f>IF(SISWA!E74=0,"",SISWA!E74)</f>
        <v/>
      </c>
      <c r="F74" s="157"/>
      <c r="G74" s="157"/>
      <c r="H74" s="157"/>
      <c r="I74" s="157"/>
      <c r="J74" s="157"/>
      <c r="K74" s="157" t="e">
        <f t="shared" si="2"/>
        <v>#DIV/0!</v>
      </c>
      <c r="L74" s="270"/>
      <c r="M74" s="157"/>
    </row>
    <row r="75" spans="1:13" x14ac:dyDescent="0.3">
      <c r="A75" s="2">
        <v>68</v>
      </c>
      <c r="B75" s="6" t="str">
        <f>IF(SISWA!B75=0,"",SISWA!B75)</f>
        <v/>
      </c>
      <c r="C75" s="6" t="str">
        <f>IF(SISWA!C75=0,"",SISWA!C75)</f>
        <v/>
      </c>
      <c r="D75" s="6" t="str">
        <f>IF(SISWA!D75=0,"",SISWA!D75)</f>
        <v/>
      </c>
      <c r="E75" s="195" t="str">
        <f>IF(SISWA!E75=0,"",SISWA!E75)</f>
        <v/>
      </c>
      <c r="F75" s="157"/>
      <c r="G75" s="157"/>
      <c r="H75" s="157"/>
      <c r="I75" s="157"/>
      <c r="J75" s="157"/>
      <c r="K75" s="157" t="e">
        <f t="shared" si="2"/>
        <v>#DIV/0!</v>
      </c>
      <c r="L75" s="271"/>
      <c r="M75" s="157"/>
    </row>
    <row r="76" spans="1:13" x14ac:dyDescent="0.3">
      <c r="A76" s="2">
        <v>69</v>
      </c>
      <c r="B76" s="6" t="str">
        <f>IF(SISWA!B76=0,"",SISWA!B76)</f>
        <v/>
      </c>
      <c r="C76" s="6" t="str">
        <f>IF(SISWA!C76=0,"",SISWA!C76)</f>
        <v/>
      </c>
      <c r="D76" s="6" t="str">
        <f>IF(SISWA!D76=0,"",SISWA!D76)</f>
        <v/>
      </c>
      <c r="E76" s="195" t="str">
        <f>IF(SISWA!E76=0,"",SISWA!E76)</f>
        <v/>
      </c>
      <c r="F76" s="157"/>
      <c r="G76" s="157"/>
      <c r="H76" s="157"/>
      <c r="I76" s="157"/>
      <c r="J76" s="157"/>
      <c r="K76" s="157" t="e">
        <f t="shared" si="2"/>
        <v>#DIV/0!</v>
      </c>
      <c r="L76" s="270"/>
      <c r="M76" s="157"/>
    </row>
    <row r="77" spans="1:13" x14ac:dyDescent="0.3">
      <c r="A77" s="2">
        <v>70</v>
      </c>
      <c r="B77" s="6" t="str">
        <f>IF(SISWA!B77=0,"",SISWA!B77)</f>
        <v/>
      </c>
      <c r="C77" s="6" t="str">
        <f>IF(SISWA!C77=0,"",SISWA!C77)</f>
        <v/>
      </c>
      <c r="D77" s="6" t="str">
        <f>IF(SISWA!D77=0,"",SISWA!D77)</f>
        <v/>
      </c>
      <c r="E77" s="195" t="str">
        <f>IF(SISWA!E77=0,"",SISWA!E77)</f>
        <v/>
      </c>
      <c r="F77" s="157"/>
      <c r="G77" s="157"/>
      <c r="H77" s="157"/>
      <c r="I77" s="157"/>
      <c r="J77" s="157"/>
      <c r="K77" s="157" t="e">
        <f t="shared" si="2"/>
        <v>#DIV/0!</v>
      </c>
      <c r="L77" s="271"/>
      <c r="M77" s="157"/>
    </row>
    <row r="78" spans="1:13" x14ac:dyDescent="0.3">
      <c r="A78" s="2">
        <v>71</v>
      </c>
      <c r="B78" s="6" t="str">
        <f>IF(SISWA!B78=0,"",SISWA!B78)</f>
        <v/>
      </c>
      <c r="C78" s="6" t="str">
        <f>IF(SISWA!C78=0,"",SISWA!C78)</f>
        <v/>
      </c>
      <c r="D78" s="6" t="str">
        <f>IF(SISWA!D78=0,"",SISWA!D78)</f>
        <v/>
      </c>
      <c r="E78" s="195" t="str">
        <f>IF(SISWA!E78=0,"",SISWA!E78)</f>
        <v/>
      </c>
      <c r="F78" s="157"/>
      <c r="G78" s="157"/>
      <c r="H78" s="157"/>
      <c r="I78" s="157"/>
      <c r="J78" s="157"/>
      <c r="K78" s="157" t="e">
        <f t="shared" si="2"/>
        <v>#DIV/0!</v>
      </c>
      <c r="L78" s="270"/>
      <c r="M78" s="157"/>
    </row>
    <row r="79" spans="1:13" x14ac:dyDescent="0.3">
      <c r="A79" s="2">
        <v>72</v>
      </c>
      <c r="B79" s="6" t="str">
        <f>IF(SISWA!B79=0,"",SISWA!B79)</f>
        <v/>
      </c>
      <c r="C79" s="6" t="str">
        <f>IF(SISWA!C79=0,"",SISWA!C79)</f>
        <v/>
      </c>
      <c r="D79" s="6" t="str">
        <f>IF(SISWA!D79=0,"",SISWA!D79)</f>
        <v/>
      </c>
      <c r="E79" s="195" t="str">
        <f>IF(SISWA!E79=0,"",SISWA!E79)</f>
        <v/>
      </c>
      <c r="F79" s="157"/>
      <c r="G79" s="157"/>
      <c r="H79" s="157"/>
      <c r="I79" s="157"/>
      <c r="J79" s="157"/>
      <c r="K79" s="157" t="e">
        <f t="shared" si="2"/>
        <v>#DIV/0!</v>
      </c>
      <c r="L79" s="271"/>
      <c r="M79" s="157"/>
    </row>
    <row r="80" spans="1:13" x14ac:dyDescent="0.3">
      <c r="A80" s="2">
        <v>73</v>
      </c>
      <c r="B80" s="6" t="str">
        <f>IF(SISWA!B80=0,"",SISWA!B80)</f>
        <v/>
      </c>
      <c r="C80" s="6" t="str">
        <f>IF(SISWA!C80=0,"",SISWA!C80)</f>
        <v/>
      </c>
      <c r="D80" s="6" t="str">
        <f>IF(SISWA!D80=0,"",SISWA!D80)</f>
        <v/>
      </c>
      <c r="E80" s="195" t="str">
        <f>IF(SISWA!E80=0,"",SISWA!E80)</f>
        <v/>
      </c>
      <c r="F80" s="157"/>
      <c r="G80" s="157"/>
      <c r="H80" s="157"/>
      <c r="I80" s="157"/>
      <c r="J80" s="157"/>
      <c r="K80" s="157" t="e">
        <f t="shared" si="2"/>
        <v>#DIV/0!</v>
      </c>
      <c r="L80" s="270"/>
      <c r="M80" s="157"/>
    </row>
    <row r="81" spans="1:13" x14ac:dyDescent="0.3">
      <c r="A81" s="2">
        <v>74</v>
      </c>
      <c r="B81" s="6" t="str">
        <f>IF(SISWA!B81=0,"",SISWA!B81)</f>
        <v/>
      </c>
      <c r="C81" s="6" t="str">
        <f>IF(SISWA!C81=0,"",SISWA!C81)</f>
        <v/>
      </c>
      <c r="D81" s="6" t="str">
        <f>IF(SISWA!D81=0,"",SISWA!D81)</f>
        <v/>
      </c>
      <c r="E81" s="195" t="str">
        <f>IF(SISWA!E81=0,"",SISWA!E81)</f>
        <v/>
      </c>
      <c r="F81" s="157"/>
      <c r="G81" s="157"/>
      <c r="H81" s="157"/>
      <c r="I81" s="157"/>
      <c r="J81" s="157"/>
      <c r="K81" s="157" t="e">
        <f t="shared" si="2"/>
        <v>#DIV/0!</v>
      </c>
      <c r="L81" s="271"/>
      <c r="M81" s="157"/>
    </row>
    <row r="82" spans="1:13" x14ac:dyDescent="0.3">
      <c r="A82" s="2">
        <v>75</v>
      </c>
      <c r="B82" s="6" t="str">
        <f>IF(SISWA!B82=0,"",SISWA!B82)</f>
        <v/>
      </c>
      <c r="C82" s="6" t="str">
        <f>IF(SISWA!C82=0,"",SISWA!C82)</f>
        <v/>
      </c>
      <c r="D82" s="6" t="str">
        <f>IF(SISWA!D82=0,"",SISWA!D82)</f>
        <v/>
      </c>
      <c r="E82" s="195" t="str">
        <f>IF(SISWA!E82=0,"",SISWA!E82)</f>
        <v/>
      </c>
      <c r="F82" s="157"/>
      <c r="G82" s="157"/>
      <c r="H82" s="157"/>
      <c r="I82" s="157"/>
      <c r="J82" s="157"/>
      <c r="K82" s="157" t="e">
        <f t="shared" si="2"/>
        <v>#DIV/0!</v>
      </c>
      <c r="L82" s="270"/>
      <c r="M82" s="157"/>
    </row>
    <row r="83" spans="1:13" x14ac:dyDescent="0.3">
      <c r="A83" s="2">
        <v>76</v>
      </c>
      <c r="B83" s="6" t="str">
        <f>IF(SISWA!B83=0,"",SISWA!B83)</f>
        <v/>
      </c>
      <c r="C83" s="6" t="str">
        <f>IF(SISWA!C83=0,"",SISWA!C83)</f>
        <v/>
      </c>
      <c r="D83" s="6" t="str">
        <f>IF(SISWA!D83=0,"",SISWA!D83)</f>
        <v/>
      </c>
      <c r="E83" s="195" t="str">
        <f>IF(SISWA!E83=0,"",SISWA!E83)</f>
        <v/>
      </c>
      <c r="F83" s="157"/>
      <c r="G83" s="157"/>
      <c r="H83" s="157"/>
      <c r="I83" s="157"/>
      <c r="J83" s="157"/>
      <c r="K83" s="157" t="e">
        <f t="shared" si="2"/>
        <v>#DIV/0!</v>
      </c>
      <c r="L83" s="271"/>
      <c r="M83" s="157"/>
    </row>
    <row r="84" spans="1:13" x14ac:dyDescent="0.3">
      <c r="A84" s="2">
        <v>77</v>
      </c>
      <c r="B84" s="6" t="str">
        <f>IF(SISWA!B84=0,"",SISWA!B84)</f>
        <v/>
      </c>
      <c r="C84" s="6" t="str">
        <f>IF(SISWA!C84=0,"",SISWA!C84)</f>
        <v/>
      </c>
      <c r="D84" s="6" t="str">
        <f>IF(SISWA!D84=0,"",SISWA!D84)</f>
        <v/>
      </c>
      <c r="E84" s="195" t="str">
        <f>IF(SISWA!E84=0,"",SISWA!E84)</f>
        <v/>
      </c>
      <c r="F84" s="157"/>
      <c r="G84" s="157"/>
      <c r="H84" s="157"/>
      <c r="I84" s="157"/>
      <c r="J84" s="157"/>
      <c r="K84" s="157" t="e">
        <f t="shared" si="2"/>
        <v>#DIV/0!</v>
      </c>
      <c r="L84" s="270"/>
      <c r="M84" s="157"/>
    </row>
    <row r="85" spans="1:13" x14ac:dyDescent="0.3">
      <c r="A85" s="2">
        <v>78</v>
      </c>
      <c r="B85" s="6" t="str">
        <f>IF(SISWA!B85=0,"",SISWA!B85)</f>
        <v/>
      </c>
      <c r="C85" s="6" t="str">
        <f>IF(SISWA!C85=0,"",SISWA!C85)</f>
        <v/>
      </c>
      <c r="D85" s="6" t="str">
        <f>IF(SISWA!D85=0,"",SISWA!D85)</f>
        <v/>
      </c>
      <c r="E85" s="195" t="str">
        <f>IF(SISWA!E85=0,"",SISWA!E85)</f>
        <v/>
      </c>
      <c r="F85" s="157"/>
      <c r="G85" s="157"/>
      <c r="H85" s="157"/>
      <c r="I85" s="157"/>
      <c r="J85" s="157"/>
      <c r="K85" s="157" t="e">
        <f t="shared" si="2"/>
        <v>#DIV/0!</v>
      </c>
      <c r="L85" s="271"/>
      <c r="M85" s="157"/>
    </row>
    <row r="86" spans="1:13" x14ac:dyDescent="0.3">
      <c r="A86" s="2">
        <v>79</v>
      </c>
      <c r="B86" s="6" t="str">
        <f>IF(SISWA!B86=0,"",SISWA!B86)</f>
        <v/>
      </c>
      <c r="C86" s="6" t="str">
        <f>IF(SISWA!C86=0,"",SISWA!C86)</f>
        <v/>
      </c>
      <c r="D86" s="6" t="str">
        <f>IF(SISWA!D86=0,"",SISWA!D86)</f>
        <v/>
      </c>
      <c r="E86" s="195" t="str">
        <f>IF(SISWA!E86=0,"",SISWA!E86)</f>
        <v/>
      </c>
      <c r="F86" s="157"/>
      <c r="G86" s="157"/>
      <c r="H86" s="157"/>
      <c r="I86" s="157"/>
      <c r="J86" s="157"/>
      <c r="K86" s="157" t="e">
        <f t="shared" si="2"/>
        <v>#DIV/0!</v>
      </c>
      <c r="L86" s="270"/>
      <c r="M86" s="157"/>
    </row>
    <row r="87" spans="1:13" x14ac:dyDescent="0.3">
      <c r="A87" s="2">
        <v>80</v>
      </c>
      <c r="B87" s="6" t="str">
        <f>IF(SISWA!B87=0,"",SISWA!B87)</f>
        <v/>
      </c>
      <c r="C87" s="6" t="str">
        <f>IF(SISWA!C87=0,"",SISWA!C87)</f>
        <v/>
      </c>
      <c r="D87" s="6" t="str">
        <f>IF(SISWA!D87=0,"",SISWA!D87)</f>
        <v/>
      </c>
      <c r="E87" s="195" t="str">
        <f>IF(SISWA!E87=0,"",SISWA!E87)</f>
        <v/>
      </c>
      <c r="F87" s="157"/>
      <c r="G87" s="157"/>
      <c r="H87" s="157"/>
      <c r="I87" s="157"/>
      <c r="J87" s="157"/>
      <c r="K87" s="157" t="e">
        <f t="shared" si="2"/>
        <v>#DIV/0!</v>
      </c>
      <c r="L87" s="271"/>
      <c r="M87" s="157"/>
    </row>
    <row r="88" spans="1:13" x14ac:dyDescent="0.3">
      <c r="A88" s="2">
        <v>81</v>
      </c>
      <c r="B88" s="6" t="str">
        <f>IF(SISWA!B88=0,"",SISWA!B88)</f>
        <v/>
      </c>
      <c r="C88" s="6" t="str">
        <f>IF(SISWA!C88=0,"",SISWA!C88)</f>
        <v/>
      </c>
      <c r="D88" s="6" t="str">
        <f>IF(SISWA!D88=0,"",SISWA!D88)</f>
        <v/>
      </c>
      <c r="E88" s="195" t="str">
        <f>IF(SISWA!E88=0,"",SISWA!E88)</f>
        <v/>
      </c>
      <c r="F88" s="157"/>
      <c r="G88" s="157"/>
      <c r="H88" s="157"/>
      <c r="I88" s="157"/>
      <c r="J88" s="157"/>
      <c r="K88" s="157" t="e">
        <f t="shared" si="2"/>
        <v>#DIV/0!</v>
      </c>
      <c r="L88" s="270"/>
      <c r="M88" s="157"/>
    </row>
    <row r="89" spans="1:13" x14ac:dyDescent="0.3">
      <c r="A89" s="2">
        <v>82</v>
      </c>
      <c r="B89" s="6" t="str">
        <f>IF(SISWA!B89=0,"",SISWA!B89)</f>
        <v/>
      </c>
      <c r="C89" s="6" t="str">
        <f>IF(SISWA!C89=0,"",SISWA!C89)</f>
        <v/>
      </c>
      <c r="D89" s="6" t="str">
        <f>IF(SISWA!D89=0,"",SISWA!D89)</f>
        <v/>
      </c>
      <c r="E89" s="195" t="str">
        <f>IF(SISWA!E89=0,"",SISWA!E89)</f>
        <v/>
      </c>
      <c r="F89" s="157"/>
      <c r="G89" s="157"/>
      <c r="H89" s="157"/>
      <c r="I89" s="157"/>
      <c r="J89" s="157"/>
      <c r="K89" s="157" t="e">
        <f t="shared" si="2"/>
        <v>#DIV/0!</v>
      </c>
      <c r="L89" s="271"/>
      <c r="M89" s="157"/>
    </row>
    <row r="90" spans="1:13" x14ac:dyDescent="0.3">
      <c r="A90" s="2">
        <v>83</v>
      </c>
      <c r="B90" s="6" t="str">
        <f>IF(SISWA!B90=0,"",SISWA!B90)</f>
        <v/>
      </c>
      <c r="C90" s="6" t="str">
        <f>IF(SISWA!C90=0,"",SISWA!C90)</f>
        <v/>
      </c>
      <c r="D90" s="6" t="str">
        <f>IF(SISWA!D90=0,"",SISWA!D90)</f>
        <v/>
      </c>
      <c r="E90" s="195" t="str">
        <f>IF(SISWA!E90=0,"",SISWA!E90)</f>
        <v/>
      </c>
      <c r="F90" s="157"/>
      <c r="G90" s="157"/>
      <c r="H90" s="157"/>
      <c r="I90" s="157"/>
      <c r="J90" s="157"/>
      <c r="K90" s="157" t="e">
        <f t="shared" si="2"/>
        <v>#DIV/0!</v>
      </c>
      <c r="L90" s="270"/>
      <c r="M90" s="157"/>
    </row>
    <row r="91" spans="1:13" x14ac:dyDescent="0.3">
      <c r="A91" s="2">
        <v>84</v>
      </c>
      <c r="B91" s="6" t="str">
        <f>IF(SISWA!B91=0,"",SISWA!B91)</f>
        <v/>
      </c>
      <c r="C91" s="6" t="str">
        <f>IF(SISWA!C91=0,"",SISWA!C91)</f>
        <v/>
      </c>
      <c r="D91" s="6" t="str">
        <f>IF(SISWA!D91=0,"",SISWA!D91)</f>
        <v/>
      </c>
      <c r="E91" s="195" t="str">
        <f>IF(SISWA!E91=0,"",SISWA!E91)</f>
        <v/>
      </c>
      <c r="F91" s="157"/>
      <c r="G91" s="157"/>
      <c r="H91" s="157"/>
      <c r="I91" s="157"/>
      <c r="J91" s="157"/>
      <c r="K91" s="157" t="e">
        <f t="shared" si="2"/>
        <v>#DIV/0!</v>
      </c>
      <c r="L91" s="271"/>
      <c r="M91" s="157"/>
    </row>
    <row r="92" spans="1:13" x14ac:dyDescent="0.3">
      <c r="A92" s="2">
        <v>85</v>
      </c>
      <c r="B92" s="6" t="str">
        <f>IF(SISWA!B92=0,"",SISWA!B92)</f>
        <v/>
      </c>
      <c r="C92" s="6" t="str">
        <f>IF(SISWA!C92=0,"",SISWA!C92)</f>
        <v/>
      </c>
      <c r="D92" s="6" t="str">
        <f>IF(SISWA!D92=0,"",SISWA!D92)</f>
        <v/>
      </c>
      <c r="E92" s="195" t="str">
        <f>IF(SISWA!E92=0,"",SISWA!E92)</f>
        <v/>
      </c>
      <c r="F92" s="157"/>
      <c r="G92" s="157"/>
      <c r="H92" s="157"/>
      <c r="I92" s="157"/>
      <c r="J92" s="157"/>
      <c r="K92" s="157" t="e">
        <f t="shared" si="2"/>
        <v>#DIV/0!</v>
      </c>
      <c r="L92" s="270"/>
      <c r="M92" s="157"/>
    </row>
    <row r="93" spans="1:13" x14ac:dyDescent="0.3">
      <c r="A93" s="2">
        <v>86</v>
      </c>
      <c r="B93" s="6" t="str">
        <f>IF(SISWA!B93=0,"",SISWA!B93)</f>
        <v/>
      </c>
      <c r="C93" s="6" t="str">
        <f>IF(SISWA!C93=0,"",SISWA!C93)</f>
        <v/>
      </c>
      <c r="D93" s="6" t="str">
        <f>IF(SISWA!D93=0,"",SISWA!D93)</f>
        <v/>
      </c>
      <c r="E93" s="195" t="str">
        <f>IF(SISWA!E93=0,"",SISWA!E93)</f>
        <v/>
      </c>
      <c r="F93" s="157"/>
      <c r="G93" s="157"/>
      <c r="H93" s="157"/>
      <c r="I93" s="157"/>
      <c r="J93" s="157"/>
      <c r="K93" s="157" t="e">
        <f t="shared" si="2"/>
        <v>#DIV/0!</v>
      </c>
      <c r="L93" s="271"/>
      <c r="M93" s="157"/>
    </row>
    <row r="94" spans="1:13" x14ac:dyDescent="0.3">
      <c r="A94" s="2">
        <v>87</v>
      </c>
      <c r="B94" s="6" t="str">
        <f>IF(SISWA!B94=0,"",SISWA!B94)</f>
        <v/>
      </c>
      <c r="C94" s="6" t="str">
        <f>IF(SISWA!C94=0,"",SISWA!C94)</f>
        <v/>
      </c>
      <c r="D94" s="6" t="str">
        <f>IF(SISWA!D94=0,"",SISWA!D94)</f>
        <v/>
      </c>
      <c r="E94" s="195" t="str">
        <f>IF(SISWA!E94=0,"",SISWA!E94)</f>
        <v/>
      </c>
      <c r="F94" s="157"/>
      <c r="G94" s="157"/>
      <c r="H94" s="157"/>
      <c r="I94" s="157"/>
      <c r="J94" s="157"/>
      <c r="K94" s="157" t="e">
        <f t="shared" si="2"/>
        <v>#DIV/0!</v>
      </c>
      <c r="L94" s="270"/>
      <c r="M94" s="157"/>
    </row>
    <row r="95" spans="1:13" x14ac:dyDescent="0.3">
      <c r="A95" s="2">
        <v>88</v>
      </c>
      <c r="B95" s="6" t="str">
        <f>IF(SISWA!B95=0,"",SISWA!B95)</f>
        <v/>
      </c>
      <c r="C95" s="6" t="str">
        <f>IF(SISWA!C95=0,"",SISWA!C95)</f>
        <v/>
      </c>
      <c r="D95" s="6" t="str">
        <f>IF(SISWA!D95=0,"",SISWA!D95)</f>
        <v/>
      </c>
      <c r="E95" s="195" t="str">
        <f>IF(SISWA!E95=0,"",SISWA!E95)</f>
        <v/>
      </c>
      <c r="F95" s="157"/>
      <c r="G95" s="157"/>
      <c r="H95" s="157"/>
      <c r="I95" s="157"/>
      <c r="J95" s="157"/>
      <c r="K95" s="157" t="e">
        <f t="shared" si="2"/>
        <v>#DIV/0!</v>
      </c>
      <c r="L95" s="271"/>
      <c r="M95" s="157"/>
    </row>
    <row r="96" spans="1:13" x14ac:dyDescent="0.3">
      <c r="A96" s="2">
        <v>89</v>
      </c>
      <c r="B96" s="6" t="str">
        <f>IF(SISWA!B96=0,"",SISWA!B96)</f>
        <v/>
      </c>
      <c r="C96" s="6" t="str">
        <f>IF(SISWA!C96=0,"",SISWA!C96)</f>
        <v/>
      </c>
      <c r="D96" s="6" t="str">
        <f>IF(SISWA!D96=0,"",SISWA!D96)</f>
        <v/>
      </c>
      <c r="E96" s="195" t="str">
        <f>IF(SISWA!E96=0,"",SISWA!E96)</f>
        <v/>
      </c>
      <c r="F96" s="157"/>
      <c r="G96" s="157"/>
      <c r="H96" s="157"/>
      <c r="I96" s="157"/>
      <c r="J96" s="157"/>
      <c r="K96" s="157" t="e">
        <f t="shared" si="2"/>
        <v>#DIV/0!</v>
      </c>
      <c r="L96" s="270"/>
      <c r="M96" s="157"/>
    </row>
    <row r="97" spans="1:13" x14ac:dyDescent="0.3">
      <c r="A97" s="2">
        <v>90</v>
      </c>
      <c r="B97" s="6" t="str">
        <f>IF(SISWA!B97=0,"",SISWA!B97)</f>
        <v/>
      </c>
      <c r="C97" s="6" t="str">
        <f>IF(SISWA!C97=0,"",SISWA!C97)</f>
        <v/>
      </c>
      <c r="D97" s="6" t="str">
        <f>IF(SISWA!D97=0,"",SISWA!D97)</f>
        <v/>
      </c>
      <c r="E97" s="195" t="str">
        <f>IF(SISWA!E97=0,"",SISWA!E97)</f>
        <v/>
      </c>
      <c r="F97" s="157"/>
      <c r="G97" s="157"/>
      <c r="H97" s="157"/>
      <c r="I97" s="157"/>
      <c r="J97" s="157"/>
      <c r="K97" s="157" t="e">
        <f t="shared" si="2"/>
        <v>#DIV/0!</v>
      </c>
      <c r="L97" s="271"/>
      <c r="M97" s="157"/>
    </row>
    <row r="98" spans="1:13" x14ac:dyDescent="0.3">
      <c r="A98" s="2">
        <v>91</v>
      </c>
      <c r="B98" s="6" t="str">
        <f>IF(SISWA!B98=0,"",SISWA!B98)</f>
        <v/>
      </c>
      <c r="C98" s="6" t="str">
        <f>IF(SISWA!C98=0,"",SISWA!C98)</f>
        <v/>
      </c>
      <c r="D98" s="6" t="str">
        <f>IF(SISWA!D98=0,"",SISWA!D98)</f>
        <v/>
      </c>
      <c r="E98" s="195" t="str">
        <f>IF(SISWA!E98=0,"",SISWA!E98)</f>
        <v/>
      </c>
      <c r="F98" s="157"/>
      <c r="G98" s="157"/>
      <c r="H98" s="157"/>
      <c r="I98" s="157"/>
      <c r="J98" s="157"/>
      <c r="K98" s="157" t="e">
        <f t="shared" si="2"/>
        <v>#DIV/0!</v>
      </c>
      <c r="L98" s="270"/>
      <c r="M98" s="157"/>
    </row>
    <row r="99" spans="1:13" x14ac:dyDescent="0.3">
      <c r="A99" s="2">
        <v>92</v>
      </c>
      <c r="B99" s="6" t="str">
        <f>IF(SISWA!B99=0,"",SISWA!B99)</f>
        <v/>
      </c>
      <c r="C99" s="6" t="str">
        <f>IF(SISWA!C99=0,"",SISWA!C99)</f>
        <v/>
      </c>
      <c r="D99" s="6" t="str">
        <f>IF(SISWA!D99=0,"",SISWA!D99)</f>
        <v/>
      </c>
      <c r="E99" s="195" t="str">
        <f>IF(SISWA!E99=0,"",SISWA!E99)</f>
        <v/>
      </c>
      <c r="F99" s="157"/>
      <c r="G99" s="157"/>
      <c r="H99" s="157"/>
      <c r="I99" s="157"/>
      <c r="J99" s="157"/>
      <c r="K99" s="157" t="e">
        <f t="shared" si="2"/>
        <v>#DIV/0!</v>
      </c>
      <c r="L99" s="271"/>
      <c r="M99" s="157"/>
    </row>
    <row r="100" spans="1:13" x14ac:dyDescent="0.3">
      <c r="A100" s="2">
        <v>93</v>
      </c>
      <c r="B100" s="6" t="str">
        <f>IF(SISWA!B100=0,"",SISWA!B100)</f>
        <v/>
      </c>
      <c r="C100" s="6" t="str">
        <f>IF(SISWA!C100=0,"",SISWA!C100)</f>
        <v/>
      </c>
      <c r="D100" s="6" t="str">
        <f>IF(SISWA!D100=0,"",SISWA!D100)</f>
        <v/>
      </c>
      <c r="E100" s="195" t="str">
        <f>IF(SISWA!E100=0,"",SISWA!E100)</f>
        <v/>
      </c>
      <c r="F100" s="157"/>
      <c r="G100" s="157"/>
      <c r="H100" s="157"/>
      <c r="I100" s="157"/>
      <c r="J100" s="157"/>
      <c r="K100" s="157" t="e">
        <f t="shared" si="2"/>
        <v>#DIV/0!</v>
      </c>
      <c r="L100" s="270"/>
      <c r="M100" s="157"/>
    </row>
    <row r="101" spans="1:13" x14ac:dyDescent="0.3">
      <c r="A101" s="2">
        <v>94</v>
      </c>
      <c r="B101" s="6" t="str">
        <f>IF(SISWA!B101=0,"",SISWA!B101)</f>
        <v/>
      </c>
      <c r="C101" s="6" t="str">
        <f>IF(SISWA!C101=0,"",SISWA!C101)</f>
        <v/>
      </c>
      <c r="D101" s="6" t="str">
        <f>IF(SISWA!D101=0,"",SISWA!D101)</f>
        <v/>
      </c>
      <c r="E101" s="195" t="str">
        <f>IF(SISWA!E101=0,"",SISWA!E101)</f>
        <v/>
      </c>
      <c r="F101" s="157"/>
      <c r="G101" s="157"/>
      <c r="H101" s="157"/>
      <c r="I101" s="157"/>
      <c r="J101" s="157"/>
      <c r="K101" s="157" t="e">
        <f t="shared" si="2"/>
        <v>#DIV/0!</v>
      </c>
      <c r="L101" s="271"/>
      <c r="M101" s="157"/>
    </row>
    <row r="102" spans="1:13" x14ac:dyDescent="0.3">
      <c r="A102" s="2">
        <v>95</v>
      </c>
      <c r="B102" s="6" t="str">
        <f>IF(SISWA!B102=0,"",SISWA!B102)</f>
        <v/>
      </c>
      <c r="C102" s="6" t="str">
        <f>IF(SISWA!C102=0,"",SISWA!C102)</f>
        <v/>
      </c>
      <c r="D102" s="6" t="str">
        <f>IF(SISWA!D102=0,"",SISWA!D102)</f>
        <v/>
      </c>
      <c r="E102" s="195" t="str">
        <f>IF(SISWA!E102=0,"",SISWA!E102)</f>
        <v/>
      </c>
      <c r="F102" s="157"/>
      <c r="G102" s="157"/>
      <c r="H102" s="157"/>
      <c r="I102" s="157"/>
      <c r="J102" s="157"/>
      <c r="K102" s="157" t="e">
        <f t="shared" si="2"/>
        <v>#DIV/0!</v>
      </c>
      <c r="L102" s="270"/>
      <c r="M102" s="157"/>
    </row>
    <row r="103" spans="1:13" x14ac:dyDescent="0.3">
      <c r="A103" s="2">
        <v>96</v>
      </c>
      <c r="B103" s="6" t="str">
        <f>IF(SISWA!B103=0,"",SISWA!B103)</f>
        <v/>
      </c>
      <c r="C103" s="6" t="str">
        <f>IF(SISWA!C103=0,"",SISWA!C103)</f>
        <v/>
      </c>
      <c r="D103" s="6" t="str">
        <f>IF(SISWA!D103=0,"",SISWA!D103)</f>
        <v/>
      </c>
      <c r="E103" s="195" t="str">
        <f>IF(SISWA!E103=0,"",SISWA!E103)</f>
        <v/>
      </c>
      <c r="F103" s="157"/>
      <c r="G103" s="157"/>
      <c r="H103" s="157"/>
      <c r="I103" s="157"/>
      <c r="J103" s="157"/>
      <c r="K103" s="157" t="e">
        <f t="shared" si="2"/>
        <v>#DIV/0!</v>
      </c>
      <c r="L103" s="271"/>
      <c r="M103" s="157"/>
    </row>
    <row r="104" spans="1:13" x14ac:dyDescent="0.3">
      <c r="A104" s="2">
        <v>97</v>
      </c>
      <c r="B104" s="6" t="str">
        <f>IF(SISWA!B104=0,"",SISWA!B104)</f>
        <v/>
      </c>
      <c r="C104" s="6" t="str">
        <f>IF(SISWA!C104=0,"",SISWA!C104)</f>
        <v/>
      </c>
      <c r="D104" s="6" t="str">
        <f>IF(SISWA!D104=0,"",SISWA!D104)</f>
        <v/>
      </c>
      <c r="E104" s="195" t="str">
        <f>IF(SISWA!E104=0,"",SISWA!E104)</f>
        <v/>
      </c>
      <c r="F104" s="157"/>
      <c r="G104" s="157"/>
      <c r="H104" s="157"/>
      <c r="I104" s="157"/>
      <c r="J104" s="157"/>
      <c r="K104" s="157" t="e">
        <f t="shared" si="2"/>
        <v>#DIV/0!</v>
      </c>
      <c r="L104" s="270"/>
      <c r="M104" s="157"/>
    </row>
    <row r="105" spans="1:13" x14ac:dyDescent="0.3">
      <c r="A105" s="2">
        <v>98</v>
      </c>
      <c r="B105" s="6" t="str">
        <f>IF(SISWA!B105=0,"",SISWA!B105)</f>
        <v/>
      </c>
      <c r="C105" s="6" t="str">
        <f>IF(SISWA!C105=0,"",SISWA!C105)</f>
        <v/>
      </c>
      <c r="D105" s="6" t="str">
        <f>IF(SISWA!D105=0,"",SISWA!D105)</f>
        <v/>
      </c>
      <c r="E105" s="195" t="str">
        <f>IF(SISWA!E105=0,"",SISWA!E105)</f>
        <v/>
      </c>
      <c r="F105" s="157"/>
      <c r="G105" s="157"/>
      <c r="H105" s="157"/>
      <c r="I105" s="157"/>
      <c r="J105" s="157"/>
      <c r="K105" s="157" t="e">
        <f t="shared" si="2"/>
        <v>#DIV/0!</v>
      </c>
      <c r="L105" s="271"/>
      <c r="M105" s="157"/>
    </row>
    <row r="106" spans="1:13" x14ac:dyDescent="0.3">
      <c r="A106" s="2">
        <v>99</v>
      </c>
      <c r="B106" s="6" t="str">
        <f>IF(SISWA!B106=0,"",SISWA!B106)</f>
        <v/>
      </c>
      <c r="C106" s="6" t="str">
        <f>IF(SISWA!C106=0,"",SISWA!C106)</f>
        <v/>
      </c>
      <c r="D106" s="6" t="str">
        <f>IF(SISWA!D106=0,"",SISWA!D106)</f>
        <v/>
      </c>
      <c r="E106" s="195" t="str">
        <f>IF(SISWA!E106=0,"",SISWA!E106)</f>
        <v/>
      </c>
      <c r="F106" s="157"/>
      <c r="G106" s="157"/>
      <c r="H106" s="157"/>
      <c r="I106" s="157"/>
      <c r="J106" s="157"/>
      <c r="K106" s="157" t="e">
        <f t="shared" si="2"/>
        <v>#DIV/0!</v>
      </c>
      <c r="L106" s="270"/>
      <c r="M106" s="157"/>
    </row>
    <row r="107" spans="1:13" x14ac:dyDescent="0.3">
      <c r="A107" s="2">
        <v>100</v>
      </c>
      <c r="B107" s="6" t="str">
        <f>IF(SISWA!B107=0,"",SISWA!B107)</f>
        <v/>
      </c>
      <c r="C107" s="6" t="str">
        <f>IF(SISWA!C107=0,"",SISWA!C107)</f>
        <v/>
      </c>
      <c r="D107" s="6" t="str">
        <f>IF(SISWA!D107=0,"",SISWA!D107)</f>
        <v/>
      </c>
      <c r="E107" s="195" t="str">
        <f>IF(SISWA!E107=0,"",SISWA!E107)</f>
        <v/>
      </c>
      <c r="F107" s="157"/>
      <c r="G107" s="157"/>
      <c r="H107" s="157"/>
      <c r="I107" s="157"/>
      <c r="J107" s="157"/>
      <c r="K107" s="157" t="e">
        <f t="shared" si="2"/>
        <v>#DIV/0!</v>
      </c>
      <c r="L107" s="271"/>
      <c r="M107" s="157"/>
    </row>
    <row r="108" spans="1:13" x14ac:dyDescent="0.3">
      <c r="A108" s="2">
        <v>101</v>
      </c>
      <c r="B108" s="6" t="str">
        <f>IF(SISWA!B108=0,"",SISWA!B108)</f>
        <v/>
      </c>
      <c r="C108" s="6" t="str">
        <f>IF(SISWA!C108=0,"",SISWA!C108)</f>
        <v/>
      </c>
      <c r="D108" s="6" t="str">
        <f>IF(SISWA!D108=0,"",SISWA!D108)</f>
        <v/>
      </c>
      <c r="E108" s="195" t="str">
        <f>IF(SISWA!E108=0,"",SISWA!E108)</f>
        <v/>
      </c>
      <c r="F108" s="157"/>
      <c r="G108" s="157"/>
      <c r="H108" s="157"/>
      <c r="I108" s="157"/>
      <c r="J108" s="157"/>
      <c r="K108" s="157" t="e">
        <f t="shared" si="2"/>
        <v>#DIV/0!</v>
      </c>
      <c r="L108" s="270"/>
      <c r="M108" s="157"/>
    </row>
    <row r="109" spans="1:13" x14ac:dyDescent="0.3">
      <c r="A109" s="2">
        <v>102</v>
      </c>
      <c r="B109" s="6" t="str">
        <f>IF(SISWA!B109=0,"",SISWA!B109)</f>
        <v/>
      </c>
      <c r="C109" s="6" t="str">
        <f>IF(SISWA!C109=0,"",SISWA!C109)</f>
        <v/>
      </c>
      <c r="D109" s="6" t="str">
        <f>IF(SISWA!D109=0,"",SISWA!D109)</f>
        <v/>
      </c>
      <c r="E109" s="195" t="str">
        <f>IF(SISWA!E109=0,"",SISWA!E109)</f>
        <v/>
      </c>
      <c r="F109" s="157"/>
      <c r="G109" s="157"/>
      <c r="H109" s="157"/>
      <c r="I109" s="157"/>
      <c r="J109" s="157"/>
      <c r="K109" s="157" t="e">
        <f t="shared" si="2"/>
        <v>#DIV/0!</v>
      </c>
      <c r="L109" s="271"/>
      <c r="M109" s="157"/>
    </row>
    <row r="110" spans="1:13" x14ac:dyDescent="0.3">
      <c r="A110" s="2">
        <v>103</v>
      </c>
      <c r="B110" s="6" t="str">
        <f>IF(SISWA!B110=0,"",SISWA!B110)</f>
        <v/>
      </c>
      <c r="C110" s="6" t="str">
        <f>IF(SISWA!C110=0,"",SISWA!C110)</f>
        <v/>
      </c>
      <c r="D110" s="6" t="str">
        <f>IF(SISWA!D110=0,"",SISWA!D110)</f>
        <v/>
      </c>
      <c r="E110" s="195" t="str">
        <f>IF(SISWA!E110=0,"",SISWA!E110)</f>
        <v/>
      </c>
      <c r="F110" s="157"/>
      <c r="G110" s="157"/>
      <c r="H110" s="157"/>
      <c r="I110" s="157"/>
      <c r="J110" s="157"/>
      <c r="K110" s="157" t="e">
        <f t="shared" si="2"/>
        <v>#DIV/0!</v>
      </c>
      <c r="L110" s="270"/>
      <c r="M110" s="157"/>
    </row>
    <row r="111" spans="1:13" x14ac:dyDescent="0.3">
      <c r="A111" s="2">
        <v>104</v>
      </c>
      <c r="B111" s="6" t="str">
        <f>IF(SISWA!B111=0,"",SISWA!B111)</f>
        <v/>
      </c>
      <c r="C111" s="6" t="str">
        <f>IF(SISWA!C111=0,"",SISWA!C111)</f>
        <v/>
      </c>
      <c r="D111" s="6" t="str">
        <f>IF(SISWA!D111=0,"",SISWA!D111)</f>
        <v/>
      </c>
      <c r="E111" s="195" t="str">
        <f>IF(SISWA!E111=0,"",SISWA!E111)</f>
        <v/>
      </c>
      <c r="F111" s="157"/>
      <c r="G111" s="157"/>
      <c r="H111" s="157"/>
      <c r="I111" s="157"/>
      <c r="J111" s="157"/>
      <c r="K111" s="157" t="e">
        <f t="shared" si="2"/>
        <v>#DIV/0!</v>
      </c>
      <c r="L111" s="271"/>
      <c r="M111" s="157"/>
    </row>
    <row r="112" spans="1:13" x14ac:dyDescent="0.3">
      <c r="A112" s="2">
        <v>105</v>
      </c>
      <c r="B112" s="6" t="str">
        <f>IF(SISWA!B112=0,"",SISWA!B112)</f>
        <v/>
      </c>
      <c r="C112" s="6" t="str">
        <f>IF(SISWA!C112=0,"",SISWA!C112)</f>
        <v/>
      </c>
      <c r="D112" s="6" t="str">
        <f>IF(SISWA!D112=0,"",SISWA!D112)</f>
        <v/>
      </c>
      <c r="E112" s="195" t="str">
        <f>IF(SISWA!E112=0,"",SISWA!E112)</f>
        <v/>
      </c>
      <c r="F112" s="157"/>
      <c r="G112" s="157"/>
      <c r="H112" s="157"/>
      <c r="I112" s="157"/>
      <c r="J112" s="157"/>
      <c r="K112" s="157" t="e">
        <f t="shared" si="2"/>
        <v>#DIV/0!</v>
      </c>
      <c r="L112" s="270"/>
      <c r="M112" s="157"/>
    </row>
    <row r="113" spans="1:13" x14ac:dyDescent="0.3">
      <c r="A113" s="2">
        <v>106</v>
      </c>
      <c r="B113" s="6" t="str">
        <f>IF(SISWA!B113=0,"",SISWA!B113)</f>
        <v/>
      </c>
      <c r="C113" s="6" t="str">
        <f>IF(SISWA!C113=0,"",SISWA!C113)</f>
        <v/>
      </c>
      <c r="D113" s="6" t="str">
        <f>IF(SISWA!D113=0,"",SISWA!D113)</f>
        <v/>
      </c>
      <c r="E113" s="195" t="str">
        <f>IF(SISWA!E113=0,"",SISWA!E113)</f>
        <v/>
      </c>
      <c r="F113" s="157"/>
      <c r="G113" s="157"/>
      <c r="H113" s="157"/>
      <c r="I113" s="157"/>
      <c r="J113" s="157"/>
      <c r="K113" s="157" t="e">
        <f t="shared" si="2"/>
        <v>#DIV/0!</v>
      </c>
      <c r="L113" s="271"/>
      <c r="M113" s="157"/>
    </row>
    <row r="114" spans="1:13" x14ac:dyDescent="0.3">
      <c r="A114" s="2">
        <v>107</v>
      </c>
      <c r="B114" s="6" t="str">
        <f>IF(SISWA!B114=0,"",SISWA!B114)</f>
        <v/>
      </c>
      <c r="C114" s="6" t="str">
        <f>IF(SISWA!C114=0,"",SISWA!C114)</f>
        <v/>
      </c>
      <c r="D114" s="6" t="str">
        <f>IF(SISWA!D114=0,"",SISWA!D114)</f>
        <v/>
      </c>
      <c r="E114" s="195" t="str">
        <f>IF(SISWA!E114=0,"",SISWA!E114)</f>
        <v/>
      </c>
      <c r="F114" s="157"/>
      <c r="G114" s="157"/>
      <c r="H114" s="157"/>
      <c r="I114" s="157"/>
      <c r="J114" s="157"/>
      <c r="K114" s="157" t="e">
        <f t="shared" si="2"/>
        <v>#DIV/0!</v>
      </c>
      <c r="L114" s="270"/>
      <c r="M114" s="157"/>
    </row>
    <row r="115" spans="1:13" x14ac:dyDescent="0.3">
      <c r="A115" s="2">
        <v>108</v>
      </c>
      <c r="B115" s="6" t="str">
        <f>IF(SISWA!B115=0,"",SISWA!B115)</f>
        <v/>
      </c>
      <c r="C115" s="6" t="str">
        <f>IF(SISWA!C115=0,"",SISWA!C115)</f>
        <v/>
      </c>
      <c r="D115" s="6" t="str">
        <f>IF(SISWA!D115=0,"",SISWA!D115)</f>
        <v/>
      </c>
      <c r="E115" s="195" t="str">
        <f>IF(SISWA!E115=0,"",SISWA!E115)</f>
        <v/>
      </c>
      <c r="F115" s="157"/>
      <c r="G115" s="157"/>
      <c r="H115" s="157"/>
      <c r="I115" s="157"/>
      <c r="J115" s="157"/>
      <c r="K115" s="157" t="e">
        <f t="shared" si="2"/>
        <v>#DIV/0!</v>
      </c>
      <c r="L115" s="271"/>
      <c r="M115" s="157"/>
    </row>
    <row r="116" spans="1:13" x14ac:dyDescent="0.3">
      <c r="A116" s="2">
        <v>109</v>
      </c>
      <c r="B116" s="6" t="str">
        <f>IF(SISWA!B116=0,"",SISWA!B116)</f>
        <v/>
      </c>
      <c r="C116" s="6" t="str">
        <f>IF(SISWA!C116=0,"",SISWA!C116)</f>
        <v/>
      </c>
      <c r="D116" s="6" t="str">
        <f>IF(SISWA!D116=0,"",SISWA!D116)</f>
        <v/>
      </c>
      <c r="E116" s="195" t="str">
        <f>IF(SISWA!E116=0,"",SISWA!E116)</f>
        <v/>
      </c>
      <c r="F116" s="157"/>
      <c r="G116" s="157"/>
      <c r="H116" s="157"/>
      <c r="I116" s="157"/>
      <c r="J116" s="157"/>
      <c r="K116" s="157" t="e">
        <f t="shared" si="2"/>
        <v>#DIV/0!</v>
      </c>
      <c r="L116" s="270"/>
      <c r="M116" s="157"/>
    </row>
    <row r="117" spans="1:13" x14ac:dyDescent="0.3">
      <c r="A117" s="2">
        <v>110</v>
      </c>
      <c r="B117" s="6" t="str">
        <f>IF(SISWA!B117=0,"",SISWA!B117)</f>
        <v/>
      </c>
      <c r="C117" s="6" t="str">
        <f>IF(SISWA!C117=0,"",SISWA!C117)</f>
        <v/>
      </c>
      <c r="D117" s="6" t="str">
        <f>IF(SISWA!D117=0,"",SISWA!D117)</f>
        <v/>
      </c>
      <c r="E117" s="195" t="str">
        <f>IF(SISWA!E117=0,"",SISWA!E117)</f>
        <v/>
      </c>
      <c r="F117" s="157"/>
      <c r="G117" s="157"/>
      <c r="H117" s="157"/>
      <c r="I117" s="157"/>
      <c r="J117" s="157"/>
      <c r="K117" s="157" t="e">
        <f t="shared" si="2"/>
        <v>#DIV/0!</v>
      </c>
      <c r="L117" s="271"/>
      <c r="M117" s="157"/>
    </row>
    <row r="118" spans="1:13" x14ac:dyDescent="0.3">
      <c r="A118" s="2">
        <v>111</v>
      </c>
      <c r="B118" s="6" t="str">
        <f>IF(SISWA!B118=0,"",SISWA!B118)</f>
        <v/>
      </c>
      <c r="C118" s="6" t="str">
        <f>IF(SISWA!C118=0,"",SISWA!C118)</f>
        <v/>
      </c>
      <c r="D118" s="6" t="str">
        <f>IF(SISWA!D118=0,"",SISWA!D118)</f>
        <v/>
      </c>
      <c r="E118" s="195" t="str">
        <f>IF(SISWA!E118=0,"",SISWA!E118)</f>
        <v/>
      </c>
      <c r="F118" s="157"/>
      <c r="G118" s="157"/>
      <c r="H118" s="157"/>
      <c r="I118" s="157"/>
      <c r="J118" s="157"/>
      <c r="K118" s="157" t="e">
        <f t="shared" si="2"/>
        <v>#DIV/0!</v>
      </c>
      <c r="L118" s="270"/>
      <c r="M118" s="157"/>
    </row>
    <row r="119" spans="1:13" x14ac:dyDescent="0.3">
      <c r="A119" s="2">
        <v>112</v>
      </c>
      <c r="B119" s="6" t="str">
        <f>IF(SISWA!B119=0,"",SISWA!B119)</f>
        <v/>
      </c>
      <c r="C119" s="6" t="str">
        <f>IF(SISWA!C119=0,"",SISWA!C119)</f>
        <v/>
      </c>
      <c r="D119" s="6" t="str">
        <f>IF(SISWA!D119=0,"",SISWA!D119)</f>
        <v/>
      </c>
      <c r="E119" s="195" t="str">
        <f>IF(SISWA!E119=0,"",SISWA!E119)</f>
        <v/>
      </c>
      <c r="F119" s="157"/>
      <c r="G119" s="157"/>
      <c r="H119" s="157"/>
      <c r="I119" s="157"/>
      <c r="J119" s="157"/>
      <c r="K119" s="157" t="e">
        <f t="shared" si="2"/>
        <v>#DIV/0!</v>
      </c>
      <c r="L119" s="271"/>
      <c r="M119" s="157"/>
    </row>
    <row r="120" spans="1:13" x14ac:dyDescent="0.3">
      <c r="A120" s="2">
        <v>113</v>
      </c>
      <c r="B120" s="6" t="str">
        <f>IF(SISWA!B120=0,"",SISWA!B120)</f>
        <v/>
      </c>
      <c r="C120" s="6" t="str">
        <f>IF(SISWA!C120=0,"",SISWA!C120)</f>
        <v/>
      </c>
      <c r="D120" s="6" t="str">
        <f>IF(SISWA!D120=0,"",SISWA!D120)</f>
        <v/>
      </c>
      <c r="E120" s="195" t="str">
        <f>IF(SISWA!E120=0,"",SISWA!E120)</f>
        <v/>
      </c>
      <c r="F120" s="157"/>
      <c r="G120" s="157"/>
      <c r="H120" s="157"/>
      <c r="I120" s="157"/>
      <c r="J120" s="157"/>
      <c r="K120" s="157" t="e">
        <f t="shared" si="2"/>
        <v>#DIV/0!</v>
      </c>
      <c r="L120" s="270"/>
      <c r="M120" s="157"/>
    </row>
    <row r="121" spans="1:13" x14ac:dyDescent="0.3">
      <c r="A121" s="2">
        <v>114</v>
      </c>
      <c r="B121" s="6" t="str">
        <f>IF(SISWA!B121=0,"",SISWA!B121)</f>
        <v/>
      </c>
      <c r="C121" s="6" t="str">
        <f>IF(SISWA!C121=0,"",SISWA!C121)</f>
        <v/>
      </c>
      <c r="D121" s="6" t="str">
        <f>IF(SISWA!D121=0,"",SISWA!D121)</f>
        <v/>
      </c>
      <c r="E121" s="195" t="str">
        <f>IF(SISWA!E121=0,"",SISWA!E121)</f>
        <v/>
      </c>
      <c r="F121" s="157"/>
      <c r="G121" s="157"/>
      <c r="H121" s="157"/>
      <c r="I121" s="157"/>
      <c r="J121" s="157"/>
      <c r="K121" s="157" t="e">
        <f t="shared" si="2"/>
        <v>#DIV/0!</v>
      </c>
      <c r="L121" s="271"/>
      <c r="M121" s="157"/>
    </row>
    <row r="122" spans="1:13" x14ac:dyDescent="0.3">
      <c r="A122" s="2">
        <v>115</v>
      </c>
      <c r="B122" s="6" t="str">
        <f>IF(SISWA!B122=0,"",SISWA!B122)</f>
        <v/>
      </c>
      <c r="C122" s="6" t="str">
        <f>IF(SISWA!C122=0,"",SISWA!C122)</f>
        <v/>
      </c>
      <c r="D122" s="6" t="str">
        <f>IF(SISWA!D122=0,"",SISWA!D122)</f>
        <v/>
      </c>
      <c r="E122" s="195" t="str">
        <f>IF(SISWA!E122=0,"",SISWA!E122)</f>
        <v/>
      </c>
      <c r="F122" s="157"/>
      <c r="G122" s="157"/>
      <c r="H122" s="157"/>
      <c r="I122" s="157"/>
      <c r="J122" s="157"/>
      <c r="K122" s="157" t="e">
        <f t="shared" si="2"/>
        <v>#DIV/0!</v>
      </c>
      <c r="L122" s="270"/>
      <c r="M122" s="157"/>
    </row>
    <row r="123" spans="1:13" x14ac:dyDescent="0.3">
      <c r="A123" s="2">
        <v>116</v>
      </c>
      <c r="B123" s="6" t="str">
        <f>IF(SISWA!B123=0,"",SISWA!B123)</f>
        <v/>
      </c>
      <c r="C123" s="6" t="str">
        <f>IF(SISWA!C123=0,"",SISWA!C123)</f>
        <v/>
      </c>
      <c r="D123" s="6" t="str">
        <f>IF(SISWA!D123=0,"",SISWA!D123)</f>
        <v/>
      </c>
      <c r="E123" s="195" t="str">
        <f>IF(SISWA!E123=0,"",SISWA!E123)</f>
        <v/>
      </c>
      <c r="F123" s="157"/>
      <c r="G123" s="157"/>
      <c r="H123" s="157"/>
      <c r="I123" s="157"/>
      <c r="J123" s="157"/>
      <c r="K123" s="157" t="e">
        <f t="shared" si="2"/>
        <v>#DIV/0!</v>
      </c>
      <c r="L123" s="271"/>
      <c r="M123" s="157"/>
    </row>
    <row r="124" spans="1:13" x14ac:dyDescent="0.3">
      <c r="A124" s="2">
        <v>117</v>
      </c>
      <c r="B124" s="6" t="str">
        <f>IF(SISWA!B124=0,"",SISWA!B124)</f>
        <v/>
      </c>
      <c r="C124" s="6" t="str">
        <f>IF(SISWA!C124=0,"",SISWA!C124)</f>
        <v/>
      </c>
      <c r="D124" s="6" t="str">
        <f>IF(SISWA!D124=0,"",SISWA!D124)</f>
        <v/>
      </c>
      <c r="E124" s="195" t="str">
        <f>IF(SISWA!E124=0,"",SISWA!E124)</f>
        <v/>
      </c>
      <c r="F124" s="157"/>
      <c r="G124" s="157"/>
      <c r="H124" s="157"/>
      <c r="I124" s="157"/>
      <c r="J124" s="157"/>
      <c r="K124" s="157" t="e">
        <f t="shared" si="2"/>
        <v>#DIV/0!</v>
      </c>
      <c r="L124" s="270"/>
      <c r="M124" s="157"/>
    </row>
    <row r="125" spans="1:13" x14ac:dyDescent="0.3">
      <c r="A125" s="2">
        <v>118</v>
      </c>
      <c r="B125" s="6" t="str">
        <f>IF(SISWA!B125=0,"",SISWA!B125)</f>
        <v/>
      </c>
      <c r="C125" s="6" t="str">
        <f>IF(SISWA!C125=0,"",SISWA!C125)</f>
        <v/>
      </c>
      <c r="D125" s="6" t="str">
        <f>IF(SISWA!D125=0,"",SISWA!D125)</f>
        <v/>
      </c>
      <c r="E125" s="195" t="str">
        <f>IF(SISWA!E125=0,"",SISWA!E125)</f>
        <v/>
      </c>
      <c r="F125" s="157"/>
      <c r="G125" s="157"/>
      <c r="H125" s="157"/>
      <c r="I125" s="157"/>
      <c r="J125" s="157"/>
      <c r="K125" s="157" t="e">
        <f t="shared" si="2"/>
        <v>#DIV/0!</v>
      </c>
      <c r="L125" s="271"/>
      <c r="M125" s="157"/>
    </row>
    <row r="126" spans="1:13" x14ac:dyDescent="0.3">
      <c r="A126" s="2">
        <v>119</v>
      </c>
      <c r="B126" s="6" t="str">
        <f>IF(SISWA!B126=0,"",SISWA!B126)</f>
        <v/>
      </c>
      <c r="C126" s="6" t="str">
        <f>IF(SISWA!C126=0,"",SISWA!C126)</f>
        <v/>
      </c>
      <c r="D126" s="6" t="str">
        <f>IF(SISWA!D126=0,"",SISWA!D126)</f>
        <v/>
      </c>
      <c r="E126" s="195" t="str">
        <f>IF(SISWA!E126=0,"",SISWA!E126)</f>
        <v/>
      </c>
      <c r="F126" s="157"/>
      <c r="G126" s="157"/>
      <c r="H126" s="157"/>
      <c r="I126" s="157"/>
      <c r="J126" s="157"/>
      <c r="K126" s="157" t="e">
        <f t="shared" si="2"/>
        <v>#DIV/0!</v>
      </c>
      <c r="L126" s="270"/>
      <c r="M126" s="157"/>
    </row>
    <row r="127" spans="1:13" x14ac:dyDescent="0.3">
      <c r="A127" s="2">
        <v>120</v>
      </c>
      <c r="B127" s="6" t="str">
        <f>IF(SISWA!B127=0,"",SISWA!B127)</f>
        <v/>
      </c>
      <c r="C127" s="6" t="str">
        <f>IF(SISWA!C127=0,"",SISWA!C127)</f>
        <v/>
      </c>
      <c r="D127" s="6" t="str">
        <f>IF(SISWA!D127=0,"",SISWA!D127)</f>
        <v/>
      </c>
      <c r="E127" s="195" t="str">
        <f>IF(SISWA!E127=0,"",SISWA!E127)</f>
        <v/>
      </c>
      <c r="F127" s="157"/>
      <c r="G127" s="157"/>
      <c r="H127" s="157"/>
      <c r="I127" s="157"/>
      <c r="J127" s="157"/>
      <c r="K127" s="157" t="e">
        <f t="shared" si="2"/>
        <v>#DIV/0!</v>
      </c>
      <c r="L127" s="271"/>
      <c r="M127" s="157"/>
    </row>
    <row r="128" spans="1:13" x14ac:dyDescent="0.3">
      <c r="A128" s="2">
        <v>121</v>
      </c>
      <c r="B128" s="6" t="str">
        <f>IF(SISWA!B128=0,"",SISWA!B128)</f>
        <v/>
      </c>
      <c r="C128" s="6" t="str">
        <f>IF(SISWA!C128=0,"",SISWA!C128)</f>
        <v/>
      </c>
      <c r="D128" s="6" t="str">
        <f>IF(SISWA!D128=0,"",SISWA!D128)</f>
        <v/>
      </c>
      <c r="E128" s="195" t="str">
        <f>IF(SISWA!E128=0,"",SISWA!E128)</f>
        <v/>
      </c>
      <c r="F128" s="157"/>
      <c r="G128" s="157"/>
      <c r="H128" s="157"/>
      <c r="I128" s="157"/>
      <c r="J128" s="157"/>
      <c r="K128" s="157" t="e">
        <f t="shared" si="2"/>
        <v>#DIV/0!</v>
      </c>
      <c r="L128" s="270"/>
      <c r="M128" s="157"/>
    </row>
    <row r="129" spans="1:13" x14ac:dyDescent="0.3">
      <c r="A129" s="2">
        <v>122</v>
      </c>
      <c r="B129" s="6" t="str">
        <f>IF(SISWA!B129=0,"",SISWA!B129)</f>
        <v/>
      </c>
      <c r="C129" s="6" t="str">
        <f>IF(SISWA!C129=0,"",SISWA!C129)</f>
        <v/>
      </c>
      <c r="D129" s="6" t="str">
        <f>IF(SISWA!D129=0,"",SISWA!D129)</f>
        <v/>
      </c>
      <c r="E129" s="195" t="str">
        <f>IF(SISWA!E129=0,"",SISWA!E129)</f>
        <v/>
      </c>
      <c r="F129" s="157"/>
      <c r="G129" s="157"/>
      <c r="H129" s="157"/>
      <c r="I129" s="157"/>
      <c r="J129" s="157"/>
      <c r="K129" s="157" t="e">
        <f t="shared" si="2"/>
        <v>#DIV/0!</v>
      </c>
      <c r="L129" s="271"/>
      <c r="M129" s="157"/>
    </row>
    <row r="130" spans="1:13" x14ac:dyDescent="0.3">
      <c r="A130" s="2">
        <v>123</v>
      </c>
      <c r="B130" s="6" t="str">
        <f>IF(SISWA!B130=0,"",SISWA!B130)</f>
        <v/>
      </c>
      <c r="C130" s="6" t="str">
        <f>IF(SISWA!C130=0,"",SISWA!C130)</f>
        <v/>
      </c>
      <c r="D130" s="6" t="str">
        <f>IF(SISWA!D130=0,"",SISWA!D130)</f>
        <v/>
      </c>
      <c r="E130" s="195" t="str">
        <f>IF(SISWA!E130=0,"",SISWA!E130)</f>
        <v/>
      </c>
      <c r="F130" s="157"/>
      <c r="G130" s="157"/>
      <c r="H130" s="157"/>
      <c r="I130" s="157"/>
      <c r="J130" s="157"/>
      <c r="K130" s="157" t="e">
        <f t="shared" si="2"/>
        <v>#DIV/0!</v>
      </c>
      <c r="L130" s="270"/>
      <c r="M130" s="157"/>
    </row>
    <row r="131" spans="1:13" x14ac:dyDescent="0.3">
      <c r="A131" s="2">
        <v>124</v>
      </c>
      <c r="B131" s="6" t="str">
        <f>IF(SISWA!B131=0,"",SISWA!B131)</f>
        <v/>
      </c>
      <c r="C131" s="6" t="str">
        <f>IF(SISWA!C131=0,"",SISWA!C131)</f>
        <v/>
      </c>
      <c r="D131" s="6" t="str">
        <f>IF(SISWA!D131=0,"",SISWA!D131)</f>
        <v/>
      </c>
      <c r="E131" s="195" t="str">
        <f>IF(SISWA!E131=0,"",SISWA!E131)</f>
        <v/>
      </c>
      <c r="F131" s="157"/>
      <c r="G131" s="157"/>
      <c r="H131" s="157"/>
      <c r="I131" s="157"/>
      <c r="J131" s="157"/>
      <c r="K131" s="157" t="e">
        <f t="shared" si="2"/>
        <v>#DIV/0!</v>
      </c>
      <c r="L131" s="271"/>
      <c r="M131" s="157"/>
    </row>
    <row r="132" spans="1:13" x14ac:dyDescent="0.3">
      <c r="A132" s="2">
        <v>125</v>
      </c>
      <c r="B132" s="6" t="str">
        <f>IF(SISWA!B132=0,"",SISWA!B132)</f>
        <v/>
      </c>
      <c r="C132" s="6" t="str">
        <f>IF(SISWA!C132=0,"",SISWA!C132)</f>
        <v/>
      </c>
      <c r="D132" s="6" t="str">
        <f>IF(SISWA!D132=0,"",SISWA!D132)</f>
        <v/>
      </c>
      <c r="E132" s="195" t="str">
        <f>IF(SISWA!E132=0,"",SISWA!E132)</f>
        <v/>
      </c>
      <c r="F132" s="157"/>
      <c r="G132" s="157"/>
      <c r="H132" s="157"/>
      <c r="I132" s="157"/>
      <c r="J132" s="157"/>
      <c r="K132" s="157" t="e">
        <f t="shared" ref="K132:K195" si="3">AVERAGE(F132:J132)</f>
        <v>#DIV/0!</v>
      </c>
      <c r="L132" s="270"/>
      <c r="M132" s="157"/>
    </row>
    <row r="133" spans="1:13" x14ac:dyDescent="0.3">
      <c r="A133" s="2">
        <v>126</v>
      </c>
      <c r="B133" s="6" t="str">
        <f>IF(SISWA!B133=0,"",SISWA!B133)</f>
        <v/>
      </c>
      <c r="C133" s="6" t="str">
        <f>IF(SISWA!C133=0,"",SISWA!C133)</f>
        <v/>
      </c>
      <c r="D133" s="6" t="str">
        <f>IF(SISWA!D133=0,"",SISWA!D133)</f>
        <v/>
      </c>
      <c r="E133" s="195" t="str">
        <f>IF(SISWA!E133=0,"",SISWA!E133)</f>
        <v/>
      </c>
      <c r="F133" s="157"/>
      <c r="G133" s="157"/>
      <c r="H133" s="157"/>
      <c r="I133" s="157"/>
      <c r="J133" s="157"/>
      <c r="K133" s="157" t="e">
        <f t="shared" si="3"/>
        <v>#DIV/0!</v>
      </c>
      <c r="L133" s="271"/>
      <c r="M133" s="157"/>
    </row>
    <row r="134" spans="1:13" x14ac:dyDescent="0.3">
      <c r="A134" s="2">
        <v>127</v>
      </c>
      <c r="B134" s="6" t="str">
        <f>IF(SISWA!B134=0,"",SISWA!B134)</f>
        <v/>
      </c>
      <c r="C134" s="6" t="str">
        <f>IF(SISWA!C134=0,"",SISWA!C134)</f>
        <v/>
      </c>
      <c r="D134" s="6" t="str">
        <f>IF(SISWA!D134=0,"",SISWA!D134)</f>
        <v/>
      </c>
      <c r="E134" s="195" t="str">
        <f>IF(SISWA!E134=0,"",SISWA!E134)</f>
        <v/>
      </c>
      <c r="F134" s="157"/>
      <c r="G134" s="157"/>
      <c r="H134" s="157"/>
      <c r="I134" s="157"/>
      <c r="J134" s="157"/>
      <c r="K134" s="157" t="e">
        <f t="shared" si="3"/>
        <v>#DIV/0!</v>
      </c>
      <c r="L134" s="270"/>
      <c r="M134" s="157"/>
    </row>
    <row r="135" spans="1:13" x14ac:dyDescent="0.3">
      <c r="A135" s="2">
        <v>128</v>
      </c>
      <c r="B135" s="6" t="str">
        <f>IF(SISWA!B135=0,"",SISWA!B135)</f>
        <v/>
      </c>
      <c r="C135" s="6" t="str">
        <f>IF(SISWA!C135=0,"",SISWA!C135)</f>
        <v/>
      </c>
      <c r="D135" s="6" t="str">
        <f>IF(SISWA!D135=0,"",SISWA!D135)</f>
        <v/>
      </c>
      <c r="E135" s="195" t="str">
        <f>IF(SISWA!E135=0,"",SISWA!E135)</f>
        <v/>
      </c>
      <c r="F135" s="157"/>
      <c r="G135" s="157"/>
      <c r="H135" s="157"/>
      <c r="I135" s="157"/>
      <c r="J135" s="157"/>
      <c r="K135" s="157" t="e">
        <f t="shared" si="3"/>
        <v>#DIV/0!</v>
      </c>
      <c r="L135" s="271"/>
      <c r="M135" s="157"/>
    </row>
    <row r="136" spans="1:13" x14ac:dyDescent="0.3">
      <c r="A136" s="2">
        <v>129</v>
      </c>
      <c r="B136" s="6" t="str">
        <f>IF(SISWA!B136=0,"",SISWA!B136)</f>
        <v/>
      </c>
      <c r="C136" s="6" t="str">
        <f>IF(SISWA!C136=0,"",SISWA!C136)</f>
        <v/>
      </c>
      <c r="D136" s="6" t="str">
        <f>IF(SISWA!D136=0,"",SISWA!D136)</f>
        <v/>
      </c>
      <c r="E136" s="195" t="str">
        <f>IF(SISWA!E136=0,"",SISWA!E136)</f>
        <v/>
      </c>
      <c r="F136" s="157"/>
      <c r="G136" s="157"/>
      <c r="H136" s="157"/>
      <c r="I136" s="157"/>
      <c r="J136" s="157"/>
      <c r="K136" s="157" t="e">
        <f t="shared" si="3"/>
        <v>#DIV/0!</v>
      </c>
      <c r="L136" s="270"/>
      <c r="M136" s="157"/>
    </row>
    <row r="137" spans="1:13" x14ac:dyDescent="0.3">
      <c r="A137" s="2">
        <v>130</v>
      </c>
      <c r="B137" s="6" t="str">
        <f>IF(SISWA!B137=0,"",SISWA!B137)</f>
        <v/>
      </c>
      <c r="C137" s="6" t="str">
        <f>IF(SISWA!C137=0,"",SISWA!C137)</f>
        <v/>
      </c>
      <c r="D137" s="6" t="str">
        <f>IF(SISWA!D137=0,"",SISWA!D137)</f>
        <v/>
      </c>
      <c r="E137" s="195" t="str">
        <f>IF(SISWA!E137=0,"",SISWA!E137)</f>
        <v/>
      </c>
      <c r="F137" s="157"/>
      <c r="G137" s="157"/>
      <c r="H137" s="157"/>
      <c r="I137" s="157"/>
      <c r="J137" s="157"/>
      <c r="K137" s="157" t="e">
        <f t="shared" si="3"/>
        <v>#DIV/0!</v>
      </c>
      <c r="L137" s="271"/>
      <c r="M137" s="157"/>
    </row>
    <row r="138" spans="1:13" x14ac:dyDescent="0.3">
      <c r="A138" s="2">
        <v>131</v>
      </c>
      <c r="B138" s="6" t="str">
        <f>IF(SISWA!B138=0,"",SISWA!B138)</f>
        <v/>
      </c>
      <c r="C138" s="6" t="str">
        <f>IF(SISWA!C138=0,"",SISWA!C138)</f>
        <v/>
      </c>
      <c r="D138" s="6" t="str">
        <f>IF(SISWA!D138=0,"",SISWA!D138)</f>
        <v/>
      </c>
      <c r="E138" s="195" t="str">
        <f>IF(SISWA!E138=0,"",SISWA!E138)</f>
        <v/>
      </c>
      <c r="F138" s="157"/>
      <c r="G138" s="157"/>
      <c r="H138" s="157"/>
      <c r="I138" s="157"/>
      <c r="J138" s="157"/>
      <c r="K138" s="157" t="e">
        <f t="shared" si="3"/>
        <v>#DIV/0!</v>
      </c>
      <c r="L138" s="270"/>
      <c r="M138" s="157"/>
    </row>
    <row r="139" spans="1:13" x14ac:dyDescent="0.3">
      <c r="A139" s="2">
        <v>132</v>
      </c>
      <c r="B139" s="6" t="str">
        <f>IF(SISWA!B139=0,"",SISWA!B139)</f>
        <v/>
      </c>
      <c r="C139" s="6" t="str">
        <f>IF(SISWA!C139=0,"",SISWA!C139)</f>
        <v/>
      </c>
      <c r="D139" s="6" t="str">
        <f>IF(SISWA!D139=0,"",SISWA!D139)</f>
        <v/>
      </c>
      <c r="E139" s="195" t="str">
        <f>IF(SISWA!E139=0,"",SISWA!E139)</f>
        <v/>
      </c>
      <c r="F139" s="157"/>
      <c r="G139" s="157"/>
      <c r="H139" s="157"/>
      <c r="I139" s="157"/>
      <c r="J139" s="157"/>
      <c r="K139" s="157" t="e">
        <f t="shared" si="3"/>
        <v>#DIV/0!</v>
      </c>
      <c r="L139" s="271"/>
      <c r="M139" s="157"/>
    </row>
    <row r="140" spans="1:13" x14ac:dyDescent="0.3">
      <c r="A140" s="2">
        <v>133</v>
      </c>
      <c r="B140" s="6" t="str">
        <f>IF(SISWA!B140=0,"",SISWA!B140)</f>
        <v/>
      </c>
      <c r="C140" s="6" t="str">
        <f>IF(SISWA!C140=0,"",SISWA!C140)</f>
        <v/>
      </c>
      <c r="D140" s="6" t="str">
        <f>IF(SISWA!D140=0,"",SISWA!D140)</f>
        <v/>
      </c>
      <c r="E140" s="195" t="str">
        <f>IF(SISWA!E140=0,"",SISWA!E140)</f>
        <v/>
      </c>
      <c r="F140" s="157"/>
      <c r="G140" s="157"/>
      <c r="H140" s="157"/>
      <c r="I140" s="157"/>
      <c r="J140" s="157"/>
      <c r="K140" s="157" t="e">
        <f t="shared" si="3"/>
        <v>#DIV/0!</v>
      </c>
      <c r="L140" s="270"/>
      <c r="M140" s="157"/>
    </row>
    <row r="141" spans="1:13" x14ac:dyDescent="0.3">
      <c r="A141" s="2">
        <v>134</v>
      </c>
      <c r="B141" s="6" t="str">
        <f>IF(SISWA!B141=0,"",SISWA!B141)</f>
        <v/>
      </c>
      <c r="C141" s="6" t="str">
        <f>IF(SISWA!C141=0,"",SISWA!C141)</f>
        <v/>
      </c>
      <c r="D141" s="6" t="str">
        <f>IF(SISWA!D141=0,"",SISWA!D141)</f>
        <v/>
      </c>
      <c r="E141" s="195" t="str">
        <f>IF(SISWA!E141=0,"",SISWA!E141)</f>
        <v/>
      </c>
      <c r="F141" s="157"/>
      <c r="G141" s="157"/>
      <c r="H141" s="157"/>
      <c r="I141" s="157"/>
      <c r="J141" s="157"/>
      <c r="K141" s="157" t="e">
        <f t="shared" si="3"/>
        <v>#DIV/0!</v>
      </c>
      <c r="L141" s="271"/>
      <c r="M141" s="157"/>
    </row>
    <row r="142" spans="1:13" x14ac:dyDescent="0.3">
      <c r="A142" s="2">
        <v>135</v>
      </c>
      <c r="B142" s="6" t="str">
        <f>IF(SISWA!B142=0,"",SISWA!B142)</f>
        <v/>
      </c>
      <c r="C142" s="6" t="str">
        <f>IF(SISWA!C142=0,"",SISWA!C142)</f>
        <v/>
      </c>
      <c r="D142" s="6" t="str">
        <f>IF(SISWA!D142=0,"",SISWA!D142)</f>
        <v/>
      </c>
      <c r="E142" s="195" t="str">
        <f>IF(SISWA!E142=0,"",SISWA!E142)</f>
        <v/>
      </c>
      <c r="F142" s="157"/>
      <c r="G142" s="157"/>
      <c r="H142" s="157"/>
      <c r="I142" s="157"/>
      <c r="J142" s="157"/>
      <c r="K142" s="157" t="e">
        <f t="shared" si="3"/>
        <v>#DIV/0!</v>
      </c>
      <c r="L142" s="270"/>
      <c r="M142" s="157"/>
    </row>
    <row r="143" spans="1:13" x14ac:dyDescent="0.3">
      <c r="A143" s="2">
        <v>136</v>
      </c>
      <c r="B143" s="6" t="str">
        <f>IF(SISWA!B143=0,"",SISWA!B143)</f>
        <v/>
      </c>
      <c r="C143" s="6" t="str">
        <f>IF(SISWA!C143=0,"",SISWA!C143)</f>
        <v/>
      </c>
      <c r="D143" s="6" t="str">
        <f>IF(SISWA!D143=0,"",SISWA!D143)</f>
        <v/>
      </c>
      <c r="E143" s="195" t="str">
        <f>IF(SISWA!E143=0,"",SISWA!E143)</f>
        <v/>
      </c>
      <c r="F143" s="157"/>
      <c r="G143" s="157"/>
      <c r="H143" s="157"/>
      <c r="I143" s="157"/>
      <c r="J143" s="157"/>
      <c r="K143" s="157" t="e">
        <f t="shared" si="3"/>
        <v>#DIV/0!</v>
      </c>
      <c r="L143" s="271"/>
      <c r="M143" s="157"/>
    </row>
    <row r="144" spans="1:13" x14ac:dyDescent="0.3">
      <c r="A144" s="2">
        <v>137</v>
      </c>
      <c r="B144" s="6" t="str">
        <f>IF(SISWA!B144=0,"",SISWA!B144)</f>
        <v/>
      </c>
      <c r="C144" s="6" t="str">
        <f>IF(SISWA!C144=0,"",SISWA!C144)</f>
        <v/>
      </c>
      <c r="D144" s="6" t="str">
        <f>IF(SISWA!D144=0,"",SISWA!D144)</f>
        <v/>
      </c>
      <c r="E144" s="195" t="str">
        <f>IF(SISWA!E144=0,"",SISWA!E144)</f>
        <v/>
      </c>
      <c r="F144" s="157"/>
      <c r="G144" s="157"/>
      <c r="H144" s="157"/>
      <c r="I144" s="157"/>
      <c r="J144" s="157"/>
      <c r="K144" s="157" t="e">
        <f t="shared" si="3"/>
        <v>#DIV/0!</v>
      </c>
      <c r="L144" s="270"/>
      <c r="M144" s="157"/>
    </row>
    <row r="145" spans="1:13" x14ac:dyDescent="0.3">
      <c r="A145" s="2">
        <v>138</v>
      </c>
      <c r="B145" s="6" t="str">
        <f>IF(SISWA!B145=0,"",SISWA!B145)</f>
        <v/>
      </c>
      <c r="C145" s="6" t="str">
        <f>IF(SISWA!C145=0,"",SISWA!C145)</f>
        <v/>
      </c>
      <c r="D145" s="6" t="str">
        <f>IF(SISWA!D145=0,"",SISWA!D145)</f>
        <v/>
      </c>
      <c r="E145" s="195" t="str">
        <f>IF(SISWA!E145=0,"",SISWA!E145)</f>
        <v/>
      </c>
      <c r="F145" s="157"/>
      <c r="G145" s="157"/>
      <c r="H145" s="157"/>
      <c r="I145" s="157"/>
      <c r="J145" s="157"/>
      <c r="K145" s="157" t="e">
        <f t="shared" si="3"/>
        <v>#DIV/0!</v>
      </c>
      <c r="L145" s="271"/>
      <c r="M145" s="157"/>
    </row>
    <row r="146" spans="1:13" x14ac:dyDescent="0.3">
      <c r="A146" s="2">
        <v>139</v>
      </c>
      <c r="B146" s="6" t="str">
        <f>IF(SISWA!B146=0,"",SISWA!B146)</f>
        <v/>
      </c>
      <c r="C146" s="6" t="str">
        <f>IF(SISWA!C146=0,"",SISWA!C146)</f>
        <v/>
      </c>
      <c r="D146" s="6" t="str">
        <f>IF(SISWA!D146=0,"",SISWA!D146)</f>
        <v/>
      </c>
      <c r="E146" s="195" t="str">
        <f>IF(SISWA!E146=0,"",SISWA!E146)</f>
        <v/>
      </c>
      <c r="F146" s="157"/>
      <c r="G146" s="157"/>
      <c r="H146" s="157"/>
      <c r="I146" s="157"/>
      <c r="J146" s="157"/>
      <c r="K146" s="157" t="e">
        <f t="shared" si="3"/>
        <v>#DIV/0!</v>
      </c>
      <c r="L146" s="270"/>
      <c r="M146" s="157"/>
    </row>
    <row r="147" spans="1:13" x14ac:dyDescent="0.3">
      <c r="A147" s="2">
        <v>140</v>
      </c>
      <c r="B147" s="6" t="str">
        <f>IF(SISWA!B147=0,"",SISWA!B147)</f>
        <v/>
      </c>
      <c r="C147" s="6" t="str">
        <f>IF(SISWA!C147=0,"",SISWA!C147)</f>
        <v/>
      </c>
      <c r="D147" s="6" t="str">
        <f>IF(SISWA!D147=0,"",SISWA!D147)</f>
        <v/>
      </c>
      <c r="E147" s="195" t="str">
        <f>IF(SISWA!E147=0,"",SISWA!E147)</f>
        <v/>
      </c>
      <c r="F147" s="157"/>
      <c r="G147" s="157"/>
      <c r="H147" s="157"/>
      <c r="I147" s="157"/>
      <c r="J147" s="157"/>
      <c r="K147" s="157" t="e">
        <f t="shared" si="3"/>
        <v>#DIV/0!</v>
      </c>
      <c r="L147" s="271"/>
      <c r="M147" s="157"/>
    </row>
    <row r="148" spans="1:13" x14ac:dyDescent="0.3">
      <c r="A148" s="2">
        <v>141</v>
      </c>
      <c r="B148" s="6" t="str">
        <f>IF(SISWA!B148=0,"",SISWA!B148)</f>
        <v/>
      </c>
      <c r="C148" s="6" t="str">
        <f>IF(SISWA!C148=0,"",SISWA!C148)</f>
        <v/>
      </c>
      <c r="D148" s="6" t="str">
        <f>IF(SISWA!D148=0,"",SISWA!D148)</f>
        <v/>
      </c>
      <c r="E148" s="195" t="str">
        <f>IF(SISWA!E148=0,"",SISWA!E148)</f>
        <v/>
      </c>
      <c r="F148" s="157"/>
      <c r="G148" s="157"/>
      <c r="H148" s="157"/>
      <c r="I148" s="157"/>
      <c r="J148" s="157"/>
      <c r="K148" s="157" t="e">
        <f t="shared" si="3"/>
        <v>#DIV/0!</v>
      </c>
      <c r="L148" s="270"/>
      <c r="M148" s="157"/>
    </row>
    <row r="149" spans="1:13" x14ac:dyDescent="0.3">
      <c r="A149" s="2">
        <v>142</v>
      </c>
      <c r="B149" s="6" t="str">
        <f>IF(SISWA!B149=0,"",SISWA!B149)</f>
        <v/>
      </c>
      <c r="C149" s="6" t="str">
        <f>IF(SISWA!C149=0,"",SISWA!C149)</f>
        <v/>
      </c>
      <c r="D149" s="6" t="str">
        <f>IF(SISWA!D149=0,"",SISWA!D149)</f>
        <v/>
      </c>
      <c r="E149" s="195" t="str">
        <f>IF(SISWA!E149=0,"",SISWA!E149)</f>
        <v/>
      </c>
      <c r="F149" s="157"/>
      <c r="G149" s="157"/>
      <c r="H149" s="157"/>
      <c r="I149" s="157"/>
      <c r="J149" s="157"/>
      <c r="K149" s="157" t="e">
        <f t="shared" si="3"/>
        <v>#DIV/0!</v>
      </c>
      <c r="L149" s="271"/>
      <c r="M149" s="157"/>
    </row>
    <row r="150" spans="1:13" x14ac:dyDescent="0.3">
      <c r="A150" s="2">
        <v>143</v>
      </c>
      <c r="B150" s="6" t="str">
        <f>IF(SISWA!B150=0,"",SISWA!B150)</f>
        <v/>
      </c>
      <c r="C150" s="6" t="str">
        <f>IF(SISWA!C150=0,"",SISWA!C150)</f>
        <v/>
      </c>
      <c r="D150" s="6" t="str">
        <f>IF(SISWA!D150=0,"",SISWA!D150)</f>
        <v/>
      </c>
      <c r="E150" s="195" t="str">
        <f>IF(SISWA!E150=0,"",SISWA!E150)</f>
        <v/>
      </c>
      <c r="F150" s="157"/>
      <c r="G150" s="157"/>
      <c r="H150" s="157"/>
      <c r="I150" s="157"/>
      <c r="J150" s="157"/>
      <c r="K150" s="157" t="e">
        <f t="shared" si="3"/>
        <v>#DIV/0!</v>
      </c>
      <c r="L150" s="270"/>
      <c r="M150" s="157"/>
    </row>
    <row r="151" spans="1:13" x14ac:dyDescent="0.3">
      <c r="A151" s="2">
        <v>144</v>
      </c>
      <c r="B151" s="6" t="str">
        <f>IF(SISWA!B151=0,"",SISWA!B151)</f>
        <v/>
      </c>
      <c r="C151" s="6" t="str">
        <f>IF(SISWA!C151=0,"",SISWA!C151)</f>
        <v/>
      </c>
      <c r="D151" s="6" t="str">
        <f>IF(SISWA!D151=0,"",SISWA!D151)</f>
        <v/>
      </c>
      <c r="E151" s="195" t="str">
        <f>IF(SISWA!E151=0,"",SISWA!E151)</f>
        <v/>
      </c>
      <c r="F151" s="157"/>
      <c r="G151" s="157"/>
      <c r="H151" s="157"/>
      <c r="I151" s="157"/>
      <c r="J151" s="157"/>
      <c r="K151" s="157" t="e">
        <f t="shared" si="3"/>
        <v>#DIV/0!</v>
      </c>
      <c r="L151" s="271"/>
      <c r="M151" s="157"/>
    </row>
    <row r="152" spans="1:13" x14ac:dyDescent="0.3">
      <c r="A152" s="2">
        <v>145</v>
      </c>
      <c r="B152" s="6" t="str">
        <f>IF(SISWA!B152=0,"",SISWA!B152)</f>
        <v/>
      </c>
      <c r="C152" s="6" t="str">
        <f>IF(SISWA!C152=0,"",SISWA!C152)</f>
        <v/>
      </c>
      <c r="D152" s="6" t="str">
        <f>IF(SISWA!D152=0,"",SISWA!D152)</f>
        <v/>
      </c>
      <c r="E152" s="195" t="str">
        <f>IF(SISWA!E152=0,"",SISWA!E152)</f>
        <v/>
      </c>
      <c r="F152" s="157"/>
      <c r="G152" s="157"/>
      <c r="H152" s="157"/>
      <c r="I152" s="157"/>
      <c r="J152" s="157"/>
      <c r="K152" s="157" t="e">
        <f t="shared" si="3"/>
        <v>#DIV/0!</v>
      </c>
      <c r="L152" s="270"/>
      <c r="M152" s="157"/>
    </row>
    <row r="153" spans="1:13" x14ac:dyDescent="0.3">
      <c r="A153" s="2">
        <v>146</v>
      </c>
      <c r="B153" s="6" t="str">
        <f>IF(SISWA!B153=0,"",SISWA!B153)</f>
        <v/>
      </c>
      <c r="C153" s="6" t="str">
        <f>IF(SISWA!C153=0,"",SISWA!C153)</f>
        <v/>
      </c>
      <c r="D153" s="6" t="str">
        <f>IF(SISWA!D153=0,"",SISWA!D153)</f>
        <v/>
      </c>
      <c r="E153" s="195" t="str">
        <f>IF(SISWA!E153=0,"",SISWA!E153)</f>
        <v/>
      </c>
      <c r="F153" s="157"/>
      <c r="G153" s="157"/>
      <c r="H153" s="157"/>
      <c r="I153" s="157"/>
      <c r="J153" s="157"/>
      <c r="K153" s="157" t="e">
        <f t="shared" si="3"/>
        <v>#DIV/0!</v>
      </c>
      <c r="L153" s="271"/>
      <c r="M153" s="157"/>
    </row>
    <row r="154" spans="1:13" x14ac:dyDescent="0.3">
      <c r="A154" s="2">
        <v>147</v>
      </c>
      <c r="B154" s="6" t="str">
        <f>IF(SISWA!B154=0,"",SISWA!B154)</f>
        <v/>
      </c>
      <c r="C154" s="6" t="str">
        <f>IF(SISWA!C154=0,"",SISWA!C154)</f>
        <v/>
      </c>
      <c r="D154" s="6" t="str">
        <f>IF(SISWA!D154=0,"",SISWA!D154)</f>
        <v/>
      </c>
      <c r="E154" s="195" t="str">
        <f>IF(SISWA!E154=0,"",SISWA!E154)</f>
        <v/>
      </c>
      <c r="F154" s="157"/>
      <c r="G154" s="157"/>
      <c r="H154" s="157"/>
      <c r="I154" s="157"/>
      <c r="J154" s="157"/>
      <c r="K154" s="157" t="e">
        <f t="shared" si="3"/>
        <v>#DIV/0!</v>
      </c>
      <c r="L154" s="270"/>
      <c r="M154" s="157"/>
    </row>
    <row r="155" spans="1:13" x14ac:dyDescent="0.3">
      <c r="A155" s="2">
        <v>148</v>
      </c>
      <c r="B155" s="6" t="str">
        <f>IF(SISWA!B155=0,"",SISWA!B155)</f>
        <v/>
      </c>
      <c r="C155" s="6" t="str">
        <f>IF(SISWA!C155=0,"",SISWA!C155)</f>
        <v/>
      </c>
      <c r="D155" s="6" t="str">
        <f>IF(SISWA!D155=0,"",SISWA!D155)</f>
        <v/>
      </c>
      <c r="E155" s="195" t="str">
        <f>IF(SISWA!E155=0,"",SISWA!E155)</f>
        <v/>
      </c>
      <c r="F155" s="157"/>
      <c r="G155" s="157"/>
      <c r="H155" s="157"/>
      <c r="I155" s="157"/>
      <c r="J155" s="157"/>
      <c r="K155" s="157" t="e">
        <f t="shared" si="3"/>
        <v>#DIV/0!</v>
      </c>
      <c r="L155" s="271"/>
      <c r="M155" s="157"/>
    </row>
    <row r="156" spans="1:13" x14ac:dyDescent="0.3">
      <c r="A156" s="2">
        <v>149</v>
      </c>
      <c r="B156" s="6" t="str">
        <f>IF(SISWA!B156=0,"",SISWA!B156)</f>
        <v/>
      </c>
      <c r="C156" s="6" t="str">
        <f>IF(SISWA!C156=0,"",SISWA!C156)</f>
        <v/>
      </c>
      <c r="D156" s="6" t="str">
        <f>IF(SISWA!D156=0,"",SISWA!D156)</f>
        <v/>
      </c>
      <c r="E156" s="195" t="str">
        <f>IF(SISWA!E156=0,"",SISWA!E156)</f>
        <v/>
      </c>
      <c r="F156" s="157"/>
      <c r="G156" s="157"/>
      <c r="H156" s="157"/>
      <c r="I156" s="157"/>
      <c r="J156" s="157"/>
      <c r="K156" s="157" t="e">
        <f t="shared" si="3"/>
        <v>#DIV/0!</v>
      </c>
      <c r="L156" s="270"/>
      <c r="M156" s="157"/>
    </row>
    <row r="157" spans="1:13" x14ac:dyDescent="0.3">
      <c r="A157" s="2">
        <v>150</v>
      </c>
      <c r="B157" s="6" t="str">
        <f>IF(SISWA!B157=0,"",SISWA!B157)</f>
        <v/>
      </c>
      <c r="C157" s="6" t="str">
        <f>IF(SISWA!C157=0,"",SISWA!C157)</f>
        <v/>
      </c>
      <c r="D157" s="6" t="str">
        <f>IF(SISWA!D157=0,"",SISWA!D157)</f>
        <v/>
      </c>
      <c r="E157" s="195" t="str">
        <f>IF(SISWA!E157=0,"",SISWA!E157)</f>
        <v/>
      </c>
      <c r="F157" s="157"/>
      <c r="G157" s="157"/>
      <c r="H157" s="157"/>
      <c r="I157" s="157"/>
      <c r="J157" s="157"/>
      <c r="K157" s="157" t="e">
        <f t="shared" si="3"/>
        <v>#DIV/0!</v>
      </c>
      <c r="L157" s="271"/>
      <c r="M157" s="157"/>
    </row>
    <row r="158" spans="1:13" x14ac:dyDescent="0.3">
      <c r="A158" s="2">
        <v>151</v>
      </c>
      <c r="B158" s="6" t="str">
        <f>IF(SISWA!B158=0,"",SISWA!B158)</f>
        <v/>
      </c>
      <c r="C158" s="6" t="str">
        <f>IF(SISWA!C158=0,"",SISWA!C158)</f>
        <v/>
      </c>
      <c r="D158" s="6" t="str">
        <f>IF(SISWA!D158=0,"",SISWA!D158)</f>
        <v/>
      </c>
      <c r="E158" s="195" t="str">
        <f>IF(SISWA!E158=0,"",SISWA!E158)</f>
        <v/>
      </c>
      <c r="F158" s="157"/>
      <c r="G158" s="157"/>
      <c r="H158" s="157"/>
      <c r="I158" s="157"/>
      <c r="J158" s="157"/>
      <c r="K158" s="157" t="e">
        <f t="shared" si="3"/>
        <v>#DIV/0!</v>
      </c>
      <c r="L158" s="270"/>
      <c r="M158" s="157"/>
    </row>
    <row r="159" spans="1:13" x14ac:dyDescent="0.3">
      <c r="A159" s="2">
        <v>152</v>
      </c>
      <c r="B159" s="6" t="str">
        <f>IF(SISWA!B159=0,"",SISWA!B159)</f>
        <v/>
      </c>
      <c r="C159" s="6" t="str">
        <f>IF(SISWA!C159=0,"",SISWA!C159)</f>
        <v/>
      </c>
      <c r="D159" s="6" t="str">
        <f>IF(SISWA!D159=0,"",SISWA!D159)</f>
        <v/>
      </c>
      <c r="E159" s="195" t="str">
        <f>IF(SISWA!E159=0,"",SISWA!E159)</f>
        <v/>
      </c>
      <c r="F159" s="157"/>
      <c r="G159" s="157"/>
      <c r="H159" s="157"/>
      <c r="I159" s="157"/>
      <c r="J159" s="157"/>
      <c r="K159" s="157" t="e">
        <f t="shared" si="3"/>
        <v>#DIV/0!</v>
      </c>
      <c r="L159" s="271"/>
      <c r="M159" s="157"/>
    </row>
    <row r="160" spans="1:13" x14ac:dyDescent="0.3">
      <c r="A160" s="2">
        <v>153</v>
      </c>
      <c r="B160" s="6" t="str">
        <f>IF(SISWA!B160=0,"",SISWA!B160)</f>
        <v/>
      </c>
      <c r="C160" s="6" t="str">
        <f>IF(SISWA!C160=0,"",SISWA!C160)</f>
        <v/>
      </c>
      <c r="D160" s="6" t="str">
        <f>IF(SISWA!D160=0,"",SISWA!D160)</f>
        <v/>
      </c>
      <c r="E160" s="195" t="str">
        <f>IF(SISWA!E160=0,"",SISWA!E160)</f>
        <v/>
      </c>
      <c r="F160" s="157"/>
      <c r="G160" s="157"/>
      <c r="H160" s="157"/>
      <c r="I160" s="157"/>
      <c r="J160" s="157"/>
      <c r="K160" s="157" t="e">
        <f t="shared" si="3"/>
        <v>#DIV/0!</v>
      </c>
      <c r="L160" s="270"/>
      <c r="M160" s="157"/>
    </row>
    <row r="161" spans="1:13" x14ac:dyDescent="0.3">
      <c r="A161" s="2">
        <v>154</v>
      </c>
      <c r="B161" s="6" t="str">
        <f>IF(SISWA!B161=0,"",SISWA!B161)</f>
        <v/>
      </c>
      <c r="C161" s="6" t="str">
        <f>IF(SISWA!C161=0,"",SISWA!C161)</f>
        <v/>
      </c>
      <c r="D161" s="6" t="str">
        <f>IF(SISWA!D161=0,"",SISWA!D161)</f>
        <v/>
      </c>
      <c r="E161" s="195" t="str">
        <f>IF(SISWA!E161=0,"",SISWA!E161)</f>
        <v/>
      </c>
      <c r="F161" s="157"/>
      <c r="G161" s="157"/>
      <c r="H161" s="157"/>
      <c r="I161" s="157"/>
      <c r="J161" s="157"/>
      <c r="K161" s="157" t="e">
        <f t="shared" si="3"/>
        <v>#DIV/0!</v>
      </c>
      <c r="L161" s="271"/>
      <c r="M161" s="157"/>
    </row>
    <row r="162" spans="1:13" x14ac:dyDescent="0.3">
      <c r="A162" s="2">
        <v>155</v>
      </c>
      <c r="B162" s="6" t="str">
        <f>IF(SISWA!B162=0,"",SISWA!B162)</f>
        <v/>
      </c>
      <c r="C162" s="6" t="str">
        <f>IF(SISWA!C162=0,"",SISWA!C162)</f>
        <v/>
      </c>
      <c r="D162" s="6" t="str">
        <f>IF(SISWA!D162=0,"",SISWA!D162)</f>
        <v/>
      </c>
      <c r="E162" s="195" t="str">
        <f>IF(SISWA!E162=0,"",SISWA!E162)</f>
        <v/>
      </c>
      <c r="F162" s="157"/>
      <c r="G162" s="157"/>
      <c r="H162" s="157"/>
      <c r="I162" s="157"/>
      <c r="J162" s="157"/>
      <c r="K162" s="157" t="e">
        <f t="shared" si="3"/>
        <v>#DIV/0!</v>
      </c>
      <c r="L162" s="270"/>
      <c r="M162" s="157"/>
    </row>
    <row r="163" spans="1:13" x14ac:dyDescent="0.3">
      <c r="A163" s="2">
        <v>156</v>
      </c>
      <c r="B163" s="6" t="str">
        <f>IF(SISWA!B163=0,"",SISWA!B163)</f>
        <v/>
      </c>
      <c r="C163" s="6" t="str">
        <f>IF(SISWA!C163=0,"",SISWA!C163)</f>
        <v/>
      </c>
      <c r="D163" s="6" t="str">
        <f>IF(SISWA!D163=0,"",SISWA!D163)</f>
        <v/>
      </c>
      <c r="E163" s="195" t="str">
        <f>IF(SISWA!E163=0,"",SISWA!E163)</f>
        <v/>
      </c>
      <c r="F163" s="157"/>
      <c r="G163" s="157"/>
      <c r="H163" s="157"/>
      <c r="I163" s="157"/>
      <c r="J163" s="157"/>
      <c r="K163" s="157" t="e">
        <f t="shared" si="3"/>
        <v>#DIV/0!</v>
      </c>
      <c r="L163" s="271"/>
      <c r="M163" s="157"/>
    </row>
    <row r="164" spans="1:13" x14ac:dyDescent="0.3">
      <c r="A164" s="2">
        <v>157</v>
      </c>
      <c r="B164" s="6" t="str">
        <f>IF(SISWA!B164=0,"",SISWA!B164)</f>
        <v/>
      </c>
      <c r="C164" s="6" t="str">
        <f>IF(SISWA!C164=0,"",SISWA!C164)</f>
        <v/>
      </c>
      <c r="D164" s="6" t="str">
        <f>IF(SISWA!D164=0,"",SISWA!D164)</f>
        <v/>
      </c>
      <c r="E164" s="195" t="str">
        <f>IF(SISWA!E164=0,"",SISWA!E164)</f>
        <v/>
      </c>
      <c r="F164" s="157"/>
      <c r="G164" s="157"/>
      <c r="H164" s="157"/>
      <c r="I164" s="157"/>
      <c r="J164" s="157"/>
      <c r="K164" s="157" t="e">
        <f t="shared" si="3"/>
        <v>#DIV/0!</v>
      </c>
      <c r="L164" s="270"/>
      <c r="M164" s="157"/>
    </row>
    <row r="165" spans="1:13" x14ac:dyDescent="0.3">
      <c r="A165" s="2">
        <v>158</v>
      </c>
      <c r="B165" s="6" t="str">
        <f>IF(SISWA!B165=0,"",SISWA!B165)</f>
        <v/>
      </c>
      <c r="C165" s="6" t="str">
        <f>IF(SISWA!C165=0,"",SISWA!C165)</f>
        <v/>
      </c>
      <c r="D165" s="6" t="str">
        <f>IF(SISWA!D165=0,"",SISWA!D165)</f>
        <v/>
      </c>
      <c r="E165" s="195" t="str">
        <f>IF(SISWA!E165=0,"",SISWA!E165)</f>
        <v/>
      </c>
      <c r="F165" s="157"/>
      <c r="G165" s="157"/>
      <c r="H165" s="157"/>
      <c r="I165" s="157"/>
      <c r="J165" s="157"/>
      <c r="K165" s="157" t="e">
        <f t="shared" si="3"/>
        <v>#DIV/0!</v>
      </c>
      <c r="L165" s="271"/>
      <c r="M165" s="157"/>
    </row>
    <row r="166" spans="1:13" x14ac:dyDescent="0.3">
      <c r="A166" s="2">
        <v>159</v>
      </c>
      <c r="B166" s="6" t="str">
        <f>IF(SISWA!B166=0,"",SISWA!B166)</f>
        <v/>
      </c>
      <c r="C166" s="6" t="str">
        <f>IF(SISWA!C166=0,"",SISWA!C166)</f>
        <v/>
      </c>
      <c r="D166" s="6" t="str">
        <f>IF(SISWA!D166=0,"",SISWA!D166)</f>
        <v/>
      </c>
      <c r="E166" s="195" t="str">
        <f>IF(SISWA!E166=0,"",SISWA!E166)</f>
        <v/>
      </c>
      <c r="F166" s="157"/>
      <c r="G166" s="157"/>
      <c r="H166" s="157"/>
      <c r="I166" s="157"/>
      <c r="J166" s="157"/>
      <c r="K166" s="157" t="e">
        <f t="shared" si="3"/>
        <v>#DIV/0!</v>
      </c>
      <c r="L166" s="270"/>
      <c r="M166" s="157"/>
    </row>
    <row r="167" spans="1:13" x14ac:dyDescent="0.3">
      <c r="A167" s="2">
        <v>160</v>
      </c>
      <c r="B167" s="6" t="str">
        <f>IF(SISWA!B167=0,"",SISWA!B167)</f>
        <v/>
      </c>
      <c r="C167" s="6" t="str">
        <f>IF(SISWA!C167=0,"",SISWA!C167)</f>
        <v/>
      </c>
      <c r="D167" s="6" t="str">
        <f>IF(SISWA!D167=0,"",SISWA!D167)</f>
        <v/>
      </c>
      <c r="E167" s="195" t="str">
        <f>IF(SISWA!E167=0,"",SISWA!E167)</f>
        <v/>
      </c>
      <c r="F167" s="157"/>
      <c r="G167" s="157"/>
      <c r="H167" s="157"/>
      <c r="I167" s="157"/>
      <c r="J167" s="157"/>
      <c r="K167" s="157" t="e">
        <f t="shared" si="3"/>
        <v>#DIV/0!</v>
      </c>
      <c r="L167" s="271"/>
      <c r="M167" s="157"/>
    </row>
    <row r="168" spans="1:13" x14ac:dyDescent="0.3">
      <c r="A168" s="2">
        <v>161</v>
      </c>
      <c r="B168" s="6" t="str">
        <f>IF(SISWA!B168=0,"",SISWA!B168)</f>
        <v/>
      </c>
      <c r="C168" s="6" t="str">
        <f>IF(SISWA!C168=0,"",SISWA!C168)</f>
        <v/>
      </c>
      <c r="D168" s="6" t="str">
        <f>IF(SISWA!D168=0,"",SISWA!D168)</f>
        <v/>
      </c>
      <c r="E168" s="195" t="str">
        <f>IF(SISWA!E168=0,"",SISWA!E168)</f>
        <v/>
      </c>
      <c r="F168" s="157"/>
      <c r="G168" s="157"/>
      <c r="H168" s="157"/>
      <c r="I168" s="157"/>
      <c r="J168" s="157"/>
      <c r="K168" s="157" t="e">
        <f t="shared" si="3"/>
        <v>#DIV/0!</v>
      </c>
      <c r="L168" s="270"/>
      <c r="M168" s="157"/>
    </row>
    <row r="169" spans="1:13" x14ac:dyDescent="0.3">
      <c r="A169" s="2">
        <v>162</v>
      </c>
      <c r="B169" s="6" t="str">
        <f>IF(SISWA!B169=0,"",SISWA!B169)</f>
        <v/>
      </c>
      <c r="C169" s="6" t="str">
        <f>IF(SISWA!C169=0,"",SISWA!C169)</f>
        <v/>
      </c>
      <c r="D169" s="6" t="str">
        <f>IF(SISWA!D169=0,"",SISWA!D169)</f>
        <v/>
      </c>
      <c r="E169" s="195" t="str">
        <f>IF(SISWA!E169=0,"",SISWA!E169)</f>
        <v/>
      </c>
      <c r="F169" s="157"/>
      <c r="G169" s="157"/>
      <c r="H169" s="157"/>
      <c r="I169" s="157"/>
      <c r="J169" s="157"/>
      <c r="K169" s="157" t="e">
        <f t="shared" si="3"/>
        <v>#DIV/0!</v>
      </c>
      <c r="L169" s="271"/>
      <c r="M169" s="157"/>
    </row>
    <row r="170" spans="1:13" x14ac:dyDescent="0.3">
      <c r="A170" s="2">
        <v>163</v>
      </c>
      <c r="B170" s="6" t="str">
        <f>IF(SISWA!B170=0,"",SISWA!B170)</f>
        <v/>
      </c>
      <c r="C170" s="6" t="str">
        <f>IF(SISWA!C170=0,"",SISWA!C170)</f>
        <v/>
      </c>
      <c r="D170" s="6" t="str">
        <f>IF(SISWA!D170=0,"",SISWA!D170)</f>
        <v/>
      </c>
      <c r="E170" s="195" t="str">
        <f>IF(SISWA!E170=0,"",SISWA!E170)</f>
        <v/>
      </c>
      <c r="F170" s="157"/>
      <c r="G170" s="157"/>
      <c r="H170" s="157"/>
      <c r="I170" s="157"/>
      <c r="J170" s="157"/>
      <c r="K170" s="157" t="e">
        <f t="shared" si="3"/>
        <v>#DIV/0!</v>
      </c>
      <c r="L170" s="270"/>
      <c r="M170" s="157"/>
    </row>
    <row r="171" spans="1:13" x14ac:dyDescent="0.3">
      <c r="A171" s="2">
        <v>164</v>
      </c>
      <c r="B171" s="6" t="str">
        <f>IF(SISWA!B171=0,"",SISWA!B171)</f>
        <v/>
      </c>
      <c r="C171" s="6" t="str">
        <f>IF(SISWA!C171=0,"",SISWA!C171)</f>
        <v/>
      </c>
      <c r="D171" s="6" t="str">
        <f>IF(SISWA!D171=0,"",SISWA!D171)</f>
        <v/>
      </c>
      <c r="E171" s="195" t="str">
        <f>IF(SISWA!E171=0,"",SISWA!E171)</f>
        <v/>
      </c>
      <c r="F171" s="157"/>
      <c r="G171" s="157"/>
      <c r="H171" s="157"/>
      <c r="I171" s="157"/>
      <c r="J171" s="157"/>
      <c r="K171" s="157" t="e">
        <f t="shared" si="3"/>
        <v>#DIV/0!</v>
      </c>
      <c r="L171" s="271"/>
      <c r="M171" s="157"/>
    </row>
    <row r="172" spans="1:13" x14ac:dyDescent="0.3">
      <c r="A172" s="2">
        <v>165</v>
      </c>
      <c r="B172" s="6" t="str">
        <f>IF(SISWA!B172=0,"",SISWA!B172)</f>
        <v/>
      </c>
      <c r="C172" s="6" t="str">
        <f>IF(SISWA!C172=0,"",SISWA!C172)</f>
        <v/>
      </c>
      <c r="D172" s="6" t="str">
        <f>IF(SISWA!D172=0,"",SISWA!D172)</f>
        <v/>
      </c>
      <c r="E172" s="195" t="str">
        <f>IF(SISWA!E172=0,"",SISWA!E172)</f>
        <v/>
      </c>
      <c r="F172" s="157"/>
      <c r="G172" s="157"/>
      <c r="H172" s="157"/>
      <c r="I172" s="157"/>
      <c r="J172" s="157"/>
      <c r="K172" s="157" t="e">
        <f t="shared" si="3"/>
        <v>#DIV/0!</v>
      </c>
      <c r="L172" s="270"/>
      <c r="M172" s="157"/>
    </row>
    <row r="173" spans="1:13" x14ac:dyDescent="0.3">
      <c r="A173" s="2">
        <v>166</v>
      </c>
      <c r="B173" s="6" t="str">
        <f>IF(SISWA!B173=0,"",SISWA!B173)</f>
        <v/>
      </c>
      <c r="C173" s="6" t="str">
        <f>IF(SISWA!C173=0,"",SISWA!C173)</f>
        <v/>
      </c>
      <c r="D173" s="6" t="str">
        <f>IF(SISWA!D173=0,"",SISWA!D173)</f>
        <v/>
      </c>
      <c r="E173" s="195" t="str">
        <f>IF(SISWA!E173=0,"",SISWA!E173)</f>
        <v/>
      </c>
      <c r="F173" s="157"/>
      <c r="G173" s="157"/>
      <c r="H173" s="157"/>
      <c r="I173" s="157"/>
      <c r="J173" s="157"/>
      <c r="K173" s="157" t="e">
        <f t="shared" si="3"/>
        <v>#DIV/0!</v>
      </c>
      <c r="L173" s="271"/>
      <c r="M173" s="157"/>
    </row>
    <row r="174" spans="1:13" x14ac:dyDescent="0.3">
      <c r="A174" s="2">
        <v>167</v>
      </c>
      <c r="B174" s="6" t="str">
        <f>IF(SISWA!B174=0,"",SISWA!B174)</f>
        <v/>
      </c>
      <c r="C174" s="6" t="str">
        <f>IF(SISWA!C174=0,"",SISWA!C174)</f>
        <v/>
      </c>
      <c r="D174" s="6" t="str">
        <f>IF(SISWA!D174=0,"",SISWA!D174)</f>
        <v/>
      </c>
      <c r="E174" s="195" t="str">
        <f>IF(SISWA!E174=0,"",SISWA!E174)</f>
        <v/>
      </c>
      <c r="F174" s="157"/>
      <c r="G174" s="157"/>
      <c r="H174" s="157"/>
      <c r="I174" s="157"/>
      <c r="J174" s="157"/>
      <c r="K174" s="157" t="e">
        <f t="shared" si="3"/>
        <v>#DIV/0!</v>
      </c>
      <c r="L174" s="270"/>
      <c r="M174" s="157"/>
    </row>
    <row r="175" spans="1:13" x14ac:dyDescent="0.3">
      <c r="A175" s="2">
        <v>168</v>
      </c>
      <c r="B175" s="6" t="str">
        <f>IF(SISWA!B175=0,"",SISWA!B175)</f>
        <v/>
      </c>
      <c r="C175" s="6" t="str">
        <f>IF(SISWA!C175=0,"",SISWA!C175)</f>
        <v/>
      </c>
      <c r="D175" s="6" t="str">
        <f>IF(SISWA!D175=0,"",SISWA!D175)</f>
        <v/>
      </c>
      <c r="E175" s="195" t="str">
        <f>IF(SISWA!E175=0,"",SISWA!E175)</f>
        <v/>
      </c>
      <c r="F175" s="157"/>
      <c r="G175" s="157"/>
      <c r="H175" s="157"/>
      <c r="I175" s="157"/>
      <c r="J175" s="157"/>
      <c r="K175" s="157" t="e">
        <f t="shared" si="3"/>
        <v>#DIV/0!</v>
      </c>
      <c r="L175" s="271"/>
      <c r="M175" s="157"/>
    </row>
    <row r="176" spans="1:13" x14ac:dyDescent="0.3">
      <c r="A176" s="2">
        <v>169</v>
      </c>
      <c r="B176" s="6" t="str">
        <f>IF(SISWA!B176=0,"",SISWA!B176)</f>
        <v/>
      </c>
      <c r="C176" s="6" t="str">
        <f>IF(SISWA!C176=0,"",SISWA!C176)</f>
        <v/>
      </c>
      <c r="D176" s="6" t="str">
        <f>IF(SISWA!D176=0,"",SISWA!D176)</f>
        <v/>
      </c>
      <c r="E176" s="195" t="str">
        <f>IF(SISWA!E176=0,"",SISWA!E176)</f>
        <v/>
      </c>
      <c r="F176" s="157"/>
      <c r="G176" s="157"/>
      <c r="H176" s="157"/>
      <c r="I176" s="157"/>
      <c r="J176" s="157"/>
      <c r="K176" s="157" t="e">
        <f t="shared" si="3"/>
        <v>#DIV/0!</v>
      </c>
      <c r="L176" s="270"/>
      <c r="M176" s="157"/>
    </row>
    <row r="177" spans="1:13" x14ac:dyDescent="0.3">
      <c r="A177" s="2">
        <v>170</v>
      </c>
      <c r="B177" s="6" t="str">
        <f>IF(SISWA!B177=0,"",SISWA!B177)</f>
        <v/>
      </c>
      <c r="C177" s="6" t="str">
        <f>IF(SISWA!C177=0,"",SISWA!C177)</f>
        <v/>
      </c>
      <c r="D177" s="6" t="str">
        <f>IF(SISWA!D177=0,"",SISWA!D177)</f>
        <v/>
      </c>
      <c r="E177" s="195" t="str">
        <f>IF(SISWA!E177=0,"",SISWA!E177)</f>
        <v/>
      </c>
      <c r="F177" s="157"/>
      <c r="G177" s="157"/>
      <c r="H177" s="157"/>
      <c r="I177" s="157"/>
      <c r="J177" s="157"/>
      <c r="K177" s="157" t="e">
        <f t="shared" si="3"/>
        <v>#DIV/0!</v>
      </c>
      <c r="L177" s="271"/>
      <c r="M177" s="157"/>
    </row>
    <row r="178" spans="1:13" x14ac:dyDescent="0.3">
      <c r="A178" s="2">
        <v>171</v>
      </c>
      <c r="B178" s="6" t="str">
        <f>IF(SISWA!B178=0,"",SISWA!B178)</f>
        <v/>
      </c>
      <c r="C178" s="6" t="str">
        <f>IF(SISWA!C178=0,"",SISWA!C178)</f>
        <v/>
      </c>
      <c r="D178" s="6" t="str">
        <f>IF(SISWA!D178=0,"",SISWA!D178)</f>
        <v/>
      </c>
      <c r="E178" s="195" t="str">
        <f>IF(SISWA!E178=0,"",SISWA!E178)</f>
        <v/>
      </c>
      <c r="F178" s="157"/>
      <c r="G178" s="157"/>
      <c r="H178" s="157"/>
      <c r="I178" s="157"/>
      <c r="J178" s="157"/>
      <c r="K178" s="157" t="e">
        <f t="shared" si="3"/>
        <v>#DIV/0!</v>
      </c>
      <c r="L178" s="270"/>
      <c r="M178" s="157"/>
    </row>
    <row r="179" spans="1:13" x14ac:dyDescent="0.3">
      <c r="A179" s="2">
        <v>172</v>
      </c>
      <c r="B179" s="6" t="str">
        <f>IF(SISWA!B179=0,"",SISWA!B179)</f>
        <v/>
      </c>
      <c r="C179" s="6" t="str">
        <f>IF(SISWA!C179=0,"",SISWA!C179)</f>
        <v/>
      </c>
      <c r="D179" s="6" t="str">
        <f>IF(SISWA!D179=0,"",SISWA!D179)</f>
        <v/>
      </c>
      <c r="E179" s="195" t="str">
        <f>IF(SISWA!E179=0,"",SISWA!E179)</f>
        <v/>
      </c>
      <c r="F179" s="157"/>
      <c r="G179" s="157"/>
      <c r="H179" s="157"/>
      <c r="I179" s="157"/>
      <c r="J179" s="157"/>
      <c r="K179" s="157" t="e">
        <f t="shared" si="3"/>
        <v>#DIV/0!</v>
      </c>
      <c r="L179" s="271"/>
      <c r="M179" s="157"/>
    </row>
    <row r="180" spans="1:13" x14ac:dyDescent="0.3">
      <c r="A180" s="2">
        <v>173</v>
      </c>
      <c r="B180" s="6" t="str">
        <f>IF(SISWA!B180=0,"",SISWA!B180)</f>
        <v/>
      </c>
      <c r="C180" s="6" t="str">
        <f>IF(SISWA!C180=0,"",SISWA!C180)</f>
        <v/>
      </c>
      <c r="D180" s="6" t="str">
        <f>IF(SISWA!D180=0,"",SISWA!D180)</f>
        <v/>
      </c>
      <c r="E180" s="195" t="str">
        <f>IF(SISWA!E180=0,"",SISWA!E180)</f>
        <v/>
      </c>
      <c r="F180" s="157"/>
      <c r="G180" s="157"/>
      <c r="H180" s="157"/>
      <c r="I180" s="157"/>
      <c r="J180" s="157"/>
      <c r="K180" s="157" t="e">
        <f t="shared" si="3"/>
        <v>#DIV/0!</v>
      </c>
      <c r="L180" s="270"/>
      <c r="M180" s="157"/>
    </row>
    <row r="181" spans="1:13" x14ac:dyDescent="0.3">
      <c r="A181" s="2">
        <v>174</v>
      </c>
      <c r="B181" s="6" t="str">
        <f>IF(SISWA!B181=0,"",SISWA!B181)</f>
        <v/>
      </c>
      <c r="C181" s="6" t="str">
        <f>IF(SISWA!C181=0,"",SISWA!C181)</f>
        <v/>
      </c>
      <c r="D181" s="6" t="str">
        <f>IF(SISWA!D181=0,"",SISWA!D181)</f>
        <v/>
      </c>
      <c r="E181" s="195" t="str">
        <f>IF(SISWA!E181=0,"",SISWA!E181)</f>
        <v/>
      </c>
      <c r="F181" s="157"/>
      <c r="G181" s="157"/>
      <c r="H181" s="157"/>
      <c r="I181" s="157"/>
      <c r="J181" s="157"/>
      <c r="K181" s="157" t="e">
        <f t="shared" si="3"/>
        <v>#DIV/0!</v>
      </c>
      <c r="L181" s="271"/>
      <c r="M181" s="157"/>
    </row>
    <row r="182" spans="1:13" x14ac:dyDescent="0.3">
      <c r="A182" s="2">
        <v>175</v>
      </c>
      <c r="B182" s="6" t="str">
        <f>IF(SISWA!B182=0,"",SISWA!B182)</f>
        <v/>
      </c>
      <c r="C182" s="6" t="str">
        <f>IF(SISWA!C182=0,"",SISWA!C182)</f>
        <v/>
      </c>
      <c r="D182" s="6" t="str">
        <f>IF(SISWA!D182=0,"",SISWA!D182)</f>
        <v/>
      </c>
      <c r="E182" s="195" t="str">
        <f>IF(SISWA!E182=0,"",SISWA!E182)</f>
        <v/>
      </c>
      <c r="F182" s="157"/>
      <c r="G182" s="157"/>
      <c r="H182" s="157"/>
      <c r="I182" s="157"/>
      <c r="J182" s="157"/>
      <c r="K182" s="157" t="e">
        <f t="shared" si="3"/>
        <v>#DIV/0!</v>
      </c>
      <c r="L182" s="270"/>
      <c r="M182" s="157"/>
    </row>
    <row r="183" spans="1:13" x14ac:dyDescent="0.3">
      <c r="A183" s="2">
        <v>176</v>
      </c>
      <c r="B183" s="6" t="str">
        <f>IF(SISWA!B183=0,"",SISWA!B183)</f>
        <v/>
      </c>
      <c r="C183" s="6" t="str">
        <f>IF(SISWA!C183=0,"",SISWA!C183)</f>
        <v/>
      </c>
      <c r="D183" s="6" t="str">
        <f>IF(SISWA!D183=0,"",SISWA!D183)</f>
        <v/>
      </c>
      <c r="E183" s="195" t="str">
        <f>IF(SISWA!E183=0,"",SISWA!E183)</f>
        <v/>
      </c>
      <c r="F183" s="157"/>
      <c r="G183" s="157"/>
      <c r="H183" s="157"/>
      <c r="I183" s="157"/>
      <c r="J183" s="157"/>
      <c r="K183" s="157" t="e">
        <f t="shared" si="3"/>
        <v>#DIV/0!</v>
      </c>
      <c r="L183" s="271"/>
      <c r="M183" s="157"/>
    </row>
    <row r="184" spans="1:13" x14ac:dyDescent="0.3">
      <c r="A184" s="2">
        <v>177</v>
      </c>
      <c r="B184" s="6" t="str">
        <f>IF(SISWA!B184=0,"",SISWA!B184)</f>
        <v/>
      </c>
      <c r="C184" s="6" t="str">
        <f>IF(SISWA!C184=0,"",SISWA!C184)</f>
        <v/>
      </c>
      <c r="D184" s="6" t="str">
        <f>IF(SISWA!D184=0,"",SISWA!D184)</f>
        <v/>
      </c>
      <c r="E184" s="195" t="str">
        <f>IF(SISWA!E184=0,"",SISWA!E184)</f>
        <v/>
      </c>
      <c r="F184" s="157"/>
      <c r="G184" s="157"/>
      <c r="H184" s="157"/>
      <c r="I184" s="157"/>
      <c r="J184" s="157"/>
      <c r="K184" s="157" t="e">
        <f t="shared" si="3"/>
        <v>#DIV/0!</v>
      </c>
      <c r="L184" s="270"/>
      <c r="M184" s="157"/>
    </row>
    <row r="185" spans="1:13" x14ac:dyDescent="0.3">
      <c r="A185" s="2">
        <v>178</v>
      </c>
      <c r="B185" s="6" t="str">
        <f>IF(SISWA!B185=0,"",SISWA!B185)</f>
        <v/>
      </c>
      <c r="C185" s="6" t="str">
        <f>IF(SISWA!C185=0,"",SISWA!C185)</f>
        <v/>
      </c>
      <c r="D185" s="6" t="str">
        <f>IF(SISWA!D185=0,"",SISWA!D185)</f>
        <v/>
      </c>
      <c r="E185" s="195" t="str">
        <f>IF(SISWA!E185=0,"",SISWA!E185)</f>
        <v/>
      </c>
      <c r="F185" s="157"/>
      <c r="G185" s="157"/>
      <c r="H185" s="157"/>
      <c r="I185" s="157"/>
      <c r="J185" s="157"/>
      <c r="K185" s="157" t="e">
        <f t="shared" si="3"/>
        <v>#DIV/0!</v>
      </c>
      <c r="L185" s="271"/>
      <c r="M185" s="157"/>
    </row>
    <row r="186" spans="1:13" x14ac:dyDescent="0.3">
      <c r="A186" s="2">
        <v>179</v>
      </c>
      <c r="B186" s="6" t="str">
        <f>IF(SISWA!B186=0,"",SISWA!B186)</f>
        <v/>
      </c>
      <c r="C186" s="6" t="str">
        <f>IF(SISWA!C186=0,"",SISWA!C186)</f>
        <v/>
      </c>
      <c r="D186" s="6" t="str">
        <f>IF(SISWA!D186=0,"",SISWA!D186)</f>
        <v/>
      </c>
      <c r="E186" s="195" t="str">
        <f>IF(SISWA!E186=0,"",SISWA!E186)</f>
        <v/>
      </c>
      <c r="F186" s="157"/>
      <c r="G186" s="157"/>
      <c r="H186" s="157"/>
      <c r="I186" s="157"/>
      <c r="J186" s="157"/>
      <c r="K186" s="157" t="e">
        <f t="shared" si="3"/>
        <v>#DIV/0!</v>
      </c>
      <c r="L186" s="270"/>
      <c r="M186" s="157"/>
    </row>
    <row r="187" spans="1:13" x14ac:dyDescent="0.3">
      <c r="A187" s="2">
        <v>180</v>
      </c>
      <c r="B187" s="6" t="str">
        <f>IF(SISWA!B187=0,"",SISWA!B187)</f>
        <v/>
      </c>
      <c r="C187" s="6" t="str">
        <f>IF(SISWA!C187=0,"",SISWA!C187)</f>
        <v/>
      </c>
      <c r="D187" s="6" t="str">
        <f>IF(SISWA!D187=0,"",SISWA!D187)</f>
        <v/>
      </c>
      <c r="E187" s="195" t="str">
        <f>IF(SISWA!E187=0,"",SISWA!E187)</f>
        <v/>
      </c>
      <c r="F187" s="157"/>
      <c r="G187" s="157"/>
      <c r="H187" s="157"/>
      <c r="I187" s="157"/>
      <c r="J187" s="157"/>
      <c r="K187" s="157" t="e">
        <f t="shared" si="3"/>
        <v>#DIV/0!</v>
      </c>
      <c r="L187" s="271"/>
      <c r="M187" s="157"/>
    </row>
    <row r="188" spans="1:13" x14ac:dyDescent="0.3">
      <c r="A188" s="2">
        <v>181</v>
      </c>
      <c r="B188" s="6" t="str">
        <f>IF(SISWA!B188=0,"",SISWA!B188)</f>
        <v/>
      </c>
      <c r="C188" s="6" t="str">
        <f>IF(SISWA!C188=0,"",SISWA!C188)</f>
        <v/>
      </c>
      <c r="D188" s="6" t="str">
        <f>IF(SISWA!D188=0,"",SISWA!D188)</f>
        <v/>
      </c>
      <c r="E188" s="195" t="str">
        <f>IF(SISWA!E188=0,"",SISWA!E188)</f>
        <v/>
      </c>
      <c r="F188" s="157"/>
      <c r="G188" s="157"/>
      <c r="H188" s="157"/>
      <c r="I188" s="157"/>
      <c r="J188" s="157"/>
      <c r="K188" s="157" t="e">
        <f t="shared" si="3"/>
        <v>#DIV/0!</v>
      </c>
      <c r="L188" s="270"/>
      <c r="M188" s="157"/>
    </row>
    <row r="189" spans="1:13" x14ac:dyDescent="0.3">
      <c r="A189" s="2">
        <v>182</v>
      </c>
      <c r="B189" s="6" t="str">
        <f>IF(SISWA!B189=0,"",SISWA!B189)</f>
        <v/>
      </c>
      <c r="C189" s="6" t="str">
        <f>IF(SISWA!C189=0,"",SISWA!C189)</f>
        <v/>
      </c>
      <c r="D189" s="6" t="str">
        <f>IF(SISWA!D189=0,"",SISWA!D189)</f>
        <v/>
      </c>
      <c r="E189" s="195" t="str">
        <f>IF(SISWA!E189=0,"",SISWA!E189)</f>
        <v/>
      </c>
      <c r="F189" s="157"/>
      <c r="G189" s="157"/>
      <c r="H189" s="157"/>
      <c r="I189" s="157"/>
      <c r="J189" s="157"/>
      <c r="K189" s="157" t="e">
        <f t="shared" si="3"/>
        <v>#DIV/0!</v>
      </c>
      <c r="L189" s="271"/>
      <c r="M189" s="157"/>
    </row>
    <row r="190" spans="1:13" x14ac:dyDescent="0.3">
      <c r="A190" s="2">
        <v>183</v>
      </c>
      <c r="B190" s="6" t="str">
        <f>IF(SISWA!B190=0,"",SISWA!B190)</f>
        <v/>
      </c>
      <c r="C190" s="6" t="str">
        <f>IF(SISWA!C190=0,"",SISWA!C190)</f>
        <v/>
      </c>
      <c r="D190" s="6" t="str">
        <f>IF(SISWA!D190=0,"",SISWA!D190)</f>
        <v/>
      </c>
      <c r="E190" s="195" t="str">
        <f>IF(SISWA!E190=0,"",SISWA!E190)</f>
        <v/>
      </c>
      <c r="F190" s="157"/>
      <c r="G190" s="157"/>
      <c r="H190" s="157"/>
      <c r="I190" s="157"/>
      <c r="J190" s="157"/>
      <c r="K190" s="157" t="e">
        <f t="shared" si="3"/>
        <v>#DIV/0!</v>
      </c>
      <c r="L190" s="270"/>
      <c r="M190" s="157"/>
    </row>
    <row r="191" spans="1:13" x14ac:dyDescent="0.3">
      <c r="A191" s="2">
        <v>184</v>
      </c>
      <c r="B191" s="6" t="str">
        <f>IF(SISWA!B191=0,"",SISWA!B191)</f>
        <v/>
      </c>
      <c r="C191" s="6" t="str">
        <f>IF(SISWA!C191=0,"",SISWA!C191)</f>
        <v/>
      </c>
      <c r="D191" s="6" t="str">
        <f>IF(SISWA!D191=0,"",SISWA!D191)</f>
        <v/>
      </c>
      <c r="E191" s="195" t="str">
        <f>IF(SISWA!E191=0,"",SISWA!E191)</f>
        <v/>
      </c>
      <c r="F191" s="157"/>
      <c r="G191" s="157"/>
      <c r="H191" s="157"/>
      <c r="I191" s="157"/>
      <c r="J191" s="157"/>
      <c r="K191" s="157" t="e">
        <f t="shared" si="3"/>
        <v>#DIV/0!</v>
      </c>
      <c r="L191" s="271"/>
      <c r="M191" s="157"/>
    </row>
    <row r="192" spans="1:13" x14ac:dyDescent="0.3">
      <c r="A192" s="2">
        <v>185</v>
      </c>
      <c r="B192" s="6" t="str">
        <f>IF(SISWA!B192=0,"",SISWA!B192)</f>
        <v/>
      </c>
      <c r="C192" s="6" t="str">
        <f>IF(SISWA!C192=0,"",SISWA!C192)</f>
        <v/>
      </c>
      <c r="D192" s="6" t="str">
        <f>IF(SISWA!D192=0,"",SISWA!D192)</f>
        <v/>
      </c>
      <c r="E192" s="195" t="str">
        <f>IF(SISWA!E192=0,"",SISWA!E192)</f>
        <v/>
      </c>
      <c r="F192" s="157"/>
      <c r="G192" s="157"/>
      <c r="H192" s="157"/>
      <c r="I192" s="157"/>
      <c r="J192" s="157"/>
      <c r="K192" s="157" t="e">
        <f t="shared" si="3"/>
        <v>#DIV/0!</v>
      </c>
      <c r="L192" s="270"/>
      <c r="M192" s="157"/>
    </row>
    <row r="193" spans="1:13" x14ac:dyDescent="0.3">
      <c r="A193" s="2">
        <v>186</v>
      </c>
      <c r="B193" s="6" t="str">
        <f>IF(SISWA!B193=0,"",SISWA!B193)</f>
        <v/>
      </c>
      <c r="C193" s="6" t="str">
        <f>IF(SISWA!C193=0,"",SISWA!C193)</f>
        <v/>
      </c>
      <c r="D193" s="6" t="str">
        <f>IF(SISWA!D193=0,"",SISWA!D193)</f>
        <v/>
      </c>
      <c r="E193" s="195" t="str">
        <f>IF(SISWA!E193=0,"",SISWA!E193)</f>
        <v/>
      </c>
      <c r="F193" s="157"/>
      <c r="G193" s="157"/>
      <c r="H193" s="157"/>
      <c r="I193" s="157"/>
      <c r="J193" s="157"/>
      <c r="K193" s="157" t="e">
        <f t="shared" si="3"/>
        <v>#DIV/0!</v>
      </c>
      <c r="L193" s="271"/>
      <c r="M193" s="157"/>
    </row>
    <row r="194" spans="1:13" x14ac:dyDescent="0.3">
      <c r="A194" s="2">
        <v>187</v>
      </c>
      <c r="B194" s="6" t="str">
        <f>IF(SISWA!B194=0,"",SISWA!B194)</f>
        <v/>
      </c>
      <c r="C194" s="6" t="str">
        <f>IF(SISWA!C194=0,"",SISWA!C194)</f>
        <v/>
      </c>
      <c r="D194" s="6" t="str">
        <f>IF(SISWA!D194=0,"",SISWA!D194)</f>
        <v/>
      </c>
      <c r="E194" s="195" t="str">
        <f>IF(SISWA!E194=0,"",SISWA!E194)</f>
        <v/>
      </c>
      <c r="F194" s="157"/>
      <c r="G194" s="157"/>
      <c r="H194" s="157"/>
      <c r="I194" s="157"/>
      <c r="J194" s="157"/>
      <c r="K194" s="157" t="e">
        <f t="shared" si="3"/>
        <v>#DIV/0!</v>
      </c>
      <c r="L194" s="270"/>
      <c r="M194" s="157"/>
    </row>
    <row r="195" spans="1:13" x14ac:dyDescent="0.3">
      <c r="A195" s="2">
        <v>188</v>
      </c>
      <c r="B195" s="6" t="str">
        <f>IF(SISWA!B195=0,"",SISWA!B195)</f>
        <v/>
      </c>
      <c r="C195" s="6" t="str">
        <f>IF(SISWA!C195=0,"",SISWA!C195)</f>
        <v/>
      </c>
      <c r="D195" s="6" t="str">
        <f>IF(SISWA!D195=0,"",SISWA!D195)</f>
        <v/>
      </c>
      <c r="E195" s="195" t="str">
        <f>IF(SISWA!E195=0,"",SISWA!E195)</f>
        <v/>
      </c>
      <c r="F195" s="157"/>
      <c r="G195" s="157"/>
      <c r="H195" s="157"/>
      <c r="I195" s="157"/>
      <c r="J195" s="157"/>
      <c r="K195" s="157" t="e">
        <f t="shared" si="3"/>
        <v>#DIV/0!</v>
      </c>
      <c r="L195" s="271"/>
      <c r="M195" s="157"/>
    </row>
    <row r="196" spans="1:13" x14ac:dyDescent="0.3">
      <c r="A196" s="2">
        <v>189</v>
      </c>
      <c r="B196" s="6" t="str">
        <f>IF(SISWA!B196=0,"",SISWA!B196)</f>
        <v/>
      </c>
      <c r="C196" s="6" t="str">
        <f>IF(SISWA!C196=0,"",SISWA!C196)</f>
        <v/>
      </c>
      <c r="D196" s="6" t="str">
        <f>IF(SISWA!D196=0,"",SISWA!D196)</f>
        <v/>
      </c>
      <c r="E196" s="195" t="str">
        <f>IF(SISWA!E196=0,"",SISWA!E196)</f>
        <v/>
      </c>
      <c r="F196" s="157"/>
      <c r="G196" s="157"/>
      <c r="H196" s="157"/>
      <c r="I196" s="157"/>
      <c r="J196" s="157"/>
      <c r="K196" s="157" t="e">
        <f t="shared" ref="K196:K207" si="4">AVERAGE(F196:J196)</f>
        <v>#DIV/0!</v>
      </c>
      <c r="L196" s="270"/>
      <c r="M196" s="157"/>
    </row>
    <row r="197" spans="1:13" x14ac:dyDescent="0.3">
      <c r="A197" s="2">
        <v>190</v>
      </c>
      <c r="B197" s="6" t="str">
        <f>IF(SISWA!B197=0,"",SISWA!B197)</f>
        <v/>
      </c>
      <c r="C197" s="6" t="str">
        <f>IF(SISWA!C197=0,"",SISWA!C197)</f>
        <v/>
      </c>
      <c r="D197" s="6" t="str">
        <f>IF(SISWA!D197=0,"",SISWA!D197)</f>
        <v/>
      </c>
      <c r="E197" s="195" t="str">
        <f>IF(SISWA!E197=0,"",SISWA!E197)</f>
        <v/>
      </c>
      <c r="F197" s="157"/>
      <c r="G197" s="157"/>
      <c r="H197" s="157"/>
      <c r="I197" s="157"/>
      <c r="J197" s="157"/>
      <c r="K197" s="157" t="e">
        <f t="shared" si="4"/>
        <v>#DIV/0!</v>
      </c>
      <c r="L197" s="271"/>
      <c r="M197" s="157"/>
    </row>
    <row r="198" spans="1:13" x14ac:dyDescent="0.3">
      <c r="A198" s="2">
        <v>191</v>
      </c>
      <c r="B198" s="6" t="str">
        <f>IF(SISWA!B198=0,"",SISWA!B198)</f>
        <v/>
      </c>
      <c r="C198" s="6" t="str">
        <f>IF(SISWA!C198=0,"",SISWA!C198)</f>
        <v/>
      </c>
      <c r="D198" s="6" t="str">
        <f>IF(SISWA!D198=0,"",SISWA!D198)</f>
        <v/>
      </c>
      <c r="E198" s="195" t="str">
        <f>IF(SISWA!E198=0,"",SISWA!E198)</f>
        <v/>
      </c>
      <c r="F198" s="157"/>
      <c r="G198" s="157"/>
      <c r="H198" s="157"/>
      <c r="I198" s="157"/>
      <c r="J198" s="157"/>
      <c r="K198" s="157" t="e">
        <f t="shared" si="4"/>
        <v>#DIV/0!</v>
      </c>
      <c r="L198" s="270"/>
      <c r="M198" s="157"/>
    </row>
    <row r="199" spans="1:13" x14ac:dyDescent="0.3">
      <c r="A199" s="2">
        <v>192</v>
      </c>
      <c r="B199" s="6" t="str">
        <f>IF(SISWA!B199=0,"",SISWA!B199)</f>
        <v/>
      </c>
      <c r="C199" s="6" t="str">
        <f>IF(SISWA!C199=0,"",SISWA!C199)</f>
        <v/>
      </c>
      <c r="D199" s="6" t="str">
        <f>IF(SISWA!D199=0,"",SISWA!D199)</f>
        <v/>
      </c>
      <c r="E199" s="195" t="str">
        <f>IF(SISWA!E199=0,"",SISWA!E199)</f>
        <v/>
      </c>
      <c r="F199" s="157"/>
      <c r="G199" s="157"/>
      <c r="H199" s="157"/>
      <c r="I199" s="157"/>
      <c r="J199" s="157"/>
      <c r="K199" s="157" t="e">
        <f t="shared" si="4"/>
        <v>#DIV/0!</v>
      </c>
      <c r="L199" s="271"/>
      <c r="M199" s="157"/>
    </row>
    <row r="200" spans="1:13" x14ac:dyDescent="0.3">
      <c r="A200" s="2">
        <v>193</v>
      </c>
      <c r="B200" s="6" t="str">
        <f>IF(SISWA!B200=0,"",SISWA!B200)</f>
        <v/>
      </c>
      <c r="C200" s="6" t="str">
        <f>IF(SISWA!C200=0,"",SISWA!C200)</f>
        <v/>
      </c>
      <c r="D200" s="6" t="str">
        <f>IF(SISWA!D200=0,"",SISWA!D200)</f>
        <v/>
      </c>
      <c r="E200" s="195" t="str">
        <f>IF(SISWA!E200=0,"",SISWA!E200)</f>
        <v/>
      </c>
      <c r="F200" s="157"/>
      <c r="G200" s="157"/>
      <c r="H200" s="157"/>
      <c r="I200" s="157"/>
      <c r="J200" s="157"/>
      <c r="K200" s="157" t="e">
        <f t="shared" si="4"/>
        <v>#DIV/0!</v>
      </c>
      <c r="L200" s="270"/>
      <c r="M200" s="157"/>
    </row>
    <row r="201" spans="1:13" x14ac:dyDescent="0.3">
      <c r="A201" s="2">
        <v>194</v>
      </c>
      <c r="B201" s="6" t="str">
        <f>IF(SISWA!B201=0,"",SISWA!B201)</f>
        <v/>
      </c>
      <c r="C201" s="6" t="str">
        <f>IF(SISWA!C201=0,"",SISWA!C201)</f>
        <v/>
      </c>
      <c r="D201" s="6" t="str">
        <f>IF(SISWA!D201=0,"",SISWA!D201)</f>
        <v/>
      </c>
      <c r="E201" s="195" t="str">
        <f>IF(SISWA!E201=0,"",SISWA!E201)</f>
        <v/>
      </c>
      <c r="F201" s="157"/>
      <c r="G201" s="157"/>
      <c r="H201" s="157"/>
      <c r="I201" s="157"/>
      <c r="J201" s="157"/>
      <c r="K201" s="157" t="e">
        <f t="shared" si="4"/>
        <v>#DIV/0!</v>
      </c>
      <c r="L201" s="271"/>
      <c r="M201" s="157"/>
    </row>
    <row r="202" spans="1:13" x14ac:dyDescent="0.3">
      <c r="A202" s="2">
        <v>195</v>
      </c>
      <c r="B202" s="6" t="str">
        <f>IF(SISWA!B202=0,"",SISWA!B202)</f>
        <v/>
      </c>
      <c r="C202" s="6" t="str">
        <f>IF(SISWA!C202=0,"",SISWA!C202)</f>
        <v/>
      </c>
      <c r="D202" s="6" t="str">
        <f>IF(SISWA!D202=0,"",SISWA!D202)</f>
        <v/>
      </c>
      <c r="E202" s="195" t="str">
        <f>IF(SISWA!E202=0,"",SISWA!E202)</f>
        <v/>
      </c>
      <c r="F202" s="157"/>
      <c r="G202" s="157"/>
      <c r="H202" s="157"/>
      <c r="I202" s="157"/>
      <c r="J202" s="157"/>
      <c r="K202" s="157" t="e">
        <f t="shared" si="4"/>
        <v>#DIV/0!</v>
      </c>
      <c r="L202" s="270"/>
      <c r="M202" s="157"/>
    </row>
    <row r="203" spans="1:13" x14ac:dyDescent="0.3">
      <c r="A203" s="2">
        <v>196</v>
      </c>
      <c r="B203" s="6" t="str">
        <f>IF(SISWA!B203=0,"",SISWA!B203)</f>
        <v/>
      </c>
      <c r="C203" s="6" t="str">
        <f>IF(SISWA!C203=0,"",SISWA!C203)</f>
        <v/>
      </c>
      <c r="D203" s="6" t="str">
        <f>IF(SISWA!D203=0,"",SISWA!D203)</f>
        <v/>
      </c>
      <c r="E203" s="195" t="str">
        <f>IF(SISWA!E203=0,"",SISWA!E203)</f>
        <v/>
      </c>
      <c r="F203" s="157"/>
      <c r="G203" s="157"/>
      <c r="H203" s="157"/>
      <c r="I203" s="157"/>
      <c r="J203" s="157"/>
      <c r="K203" s="157" t="e">
        <f t="shared" si="4"/>
        <v>#DIV/0!</v>
      </c>
      <c r="L203" s="271"/>
      <c r="M203" s="157"/>
    </row>
    <row r="204" spans="1:13" x14ac:dyDescent="0.3">
      <c r="A204" s="2">
        <v>197</v>
      </c>
      <c r="B204" s="6" t="str">
        <f>IF(SISWA!B204=0,"",SISWA!B204)</f>
        <v/>
      </c>
      <c r="C204" s="6" t="str">
        <f>IF(SISWA!C204=0,"",SISWA!C204)</f>
        <v/>
      </c>
      <c r="D204" s="6" t="str">
        <f>IF(SISWA!D204=0,"",SISWA!D204)</f>
        <v/>
      </c>
      <c r="E204" s="195" t="str">
        <f>IF(SISWA!E204=0,"",SISWA!E204)</f>
        <v/>
      </c>
      <c r="F204" s="157"/>
      <c r="G204" s="157"/>
      <c r="H204" s="157"/>
      <c r="I204" s="157"/>
      <c r="J204" s="157"/>
      <c r="K204" s="157" t="e">
        <f t="shared" si="4"/>
        <v>#DIV/0!</v>
      </c>
      <c r="L204" s="270"/>
      <c r="M204" s="157"/>
    </row>
    <row r="205" spans="1:13" x14ac:dyDescent="0.3">
      <c r="A205" s="2">
        <v>198</v>
      </c>
      <c r="B205" s="6" t="str">
        <f>IF(SISWA!B205=0,"",SISWA!B205)</f>
        <v/>
      </c>
      <c r="C205" s="6" t="str">
        <f>IF(SISWA!C205=0,"",SISWA!C205)</f>
        <v/>
      </c>
      <c r="D205" s="6" t="str">
        <f>IF(SISWA!D205=0,"",SISWA!D205)</f>
        <v/>
      </c>
      <c r="E205" s="195" t="str">
        <f>IF(SISWA!E205=0,"",SISWA!E205)</f>
        <v/>
      </c>
      <c r="F205" s="157"/>
      <c r="G205" s="157"/>
      <c r="H205" s="157"/>
      <c r="I205" s="157"/>
      <c r="J205" s="157"/>
      <c r="K205" s="157" t="e">
        <f t="shared" si="4"/>
        <v>#DIV/0!</v>
      </c>
      <c r="L205" s="271"/>
      <c r="M205" s="157"/>
    </row>
    <row r="206" spans="1:13" x14ac:dyDescent="0.3">
      <c r="A206" s="2">
        <v>199</v>
      </c>
      <c r="B206" s="6" t="str">
        <f>IF(SISWA!B206=0,"",SISWA!B206)</f>
        <v/>
      </c>
      <c r="C206" s="6" t="str">
        <f>IF(SISWA!C206=0,"",SISWA!C206)</f>
        <v/>
      </c>
      <c r="D206" s="6" t="str">
        <f>IF(SISWA!D206=0,"",SISWA!D206)</f>
        <v/>
      </c>
      <c r="E206" s="195" t="str">
        <f>IF(SISWA!E206=0,"",SISWA!E206)</f>
        <v/>
      </c>
      <c r="F206" s="157"/>
      <c r="G206" s="157"/>
      <c r="H206" s="157"/>
      <c r="I206" s="157"/>
      <c r="J206" s="157"/>
      <c r="K206" s="157" t="e">
        <f t="shared" si="4"/>
        <v>#DIV/0!</v>
      </c>
      <c r="L206" s="270"/>
      <c r="M206" s="157"/>
    </row>
    <row r="207" spans="1:13" x14ac:dyDescent="0.3">
      <c r="A207" s="2">
        <v>200</v>
      </c>
      <c r="B207" s="6" t="str">
        <f>IF(SISWA!B207=0,"",SISWA!B207)</f>
        <v/>
      </c>
      <c r="C207" s="6" t="str">
        <f>IF(SISWA!C207=0,"",SISWA!C207)</f>
        <v/>
      </c>
      <c r="D207" s="6" t="str">
        <f>IF(SISWA!D207=0,"",SISWA!D207)</f>
        <v/>
      </c>
      <c r="E207" s="195" t="str">
        <f>IF(SISWA!E207=0,"",SISWA!E207)</f>
        <v/>
      </c>
      <c r="F207" s="157"/>
      <c r="G207" s="157"/>
      <c r="H207" s="157"/>
      <c r="I207" s="157"/>
      <c r="J207" s="157"/>
      <c r="K207" s="157" t="e">
        <f t="shared" si="4"/>
        <v>#DIV/0!</v>
      </c>
      <c r="L207" s="271"/>
      <c r="M207" s="157"/>
    </row>
  </sheetData>
  <mergeCells count="11">
    <mergeCell ref="F5:M5"/>
    <mergeCell ref="A1:J1"/>
    <mergeCell ref="A2:J2"/>
    <mergeCell ref="A3:J3"/>
    <mergeCell ref="A5:A7"/>
    <mergeCell ref="B5:B7"/>
    <mergeCell ref="C5:C7"/>
    <mergeCell ref="D5:D7"/>
    <mergeCell ref="E5:E7"/>
    <mergeCell ref="F6:J6"/>
    <mergeCell ref="L6:M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1" tint="4.9989318521683403E-2"/>
  </sheetPr>
  <dimension ref="A1:M207"/>
  <sheetViews>
    <sheetView zoomScaleNormal="100" workbookViewId="0">
      <pane ySplit="7" topLeftCell="A44" activePane="bottomLeft" state="frozen"/>
      <selection pane="bottomLeft" activeCell="F56" sqref="F56"/>
    </sheetView>
  </sheetViews>
  <sheetFormatPr defaultRowHeight="16.5" x14ac:dyDescent="0.3"/>
  <cols>
    <col min="1" max="1" width="4.5" customWidth="1"/>
    <col min="3" max="3" width="11.375" customWidth="1"/>
    <col min="4" max="4" width="20.875" customWidth="1"/>
    <col min="5" max="5" width="43.375" bestFit="1" customWidth="1"/>
    <col min="6" max="6" width="7" customWidth="1"/>
    <col min="7" max="7" width="6.75" customWidth="1"/>
    <col min="8" max="8" width="7" customWidth="1"/>
    <col min="9" max="9" width="7.25" customWidth="1"/>
    <col min="14" max="14" width="9" customWidth="1"/>
  </cols>
  <sheetData>
    <row r="1" spans="1:13" x14ac:dyDescent="0.3">
      <c r="A1" s="462" t="s">
        <v>0</v>
      </c>
      <c r="B1" s="462"/>
      <c r="C1" s="462"/>
      <c r="D1" s="462"/>
      <c r="E1" s="462"/>
      <c r="F1" s="462"/>
      <c r="G1" s="462"/>
      <c r="H1" s="462"/>
      <c r="I1" s="462"/>
      <c r="J1" s="462"/>
      <c r="K1" s="3"/>
    </row>
    <row r="2" spans="1:13" x14ac:dyDescent="0.3">
      <c r="A2" s="450" t="str">
        <f>AA!A2</f>
        <v>MADRASAH IBTIDAIYAH NURUL ISLAM LABRUK KIDUL</v>
      </c>
      <c r="B2" s="450"/>
      <c r="C2" s="450"/>
      <c r="D2" s="450"/>
      <c r="E2" s="450"/>
      <c r="F2" s="450"/>
      <c r="G2" s="450"/>
      <c r="H2" s="450"/>
      <c r="I2" s="450"/>
      <c r="J2" s="450"/>
      <c r="K2" s="3"/>
    </row>
    <row r="3" spans="1:13" x14ac:dyDescent="0.3">
      <c r="A3" s="450" t="str">
        <f>AA!A3</f>
        <v>TAHUN PELAJARAN 2016/2017</v>
      </c>
      <c r="B3" s="450"/>
      <c r="C3" s="450"/>
      <c r="D3" s="450"/>
      <c r="E3" s="450"/>
      <c r="F3" s="450"/>
      <c r="G3" s="450"/>
      <c r="H3" s="450"/>
      <c r="I3" s="450"/>
      <c r="J3" s="450"/>
      <c r="K3" s="3"/>
    </row>
    <row r="5" spans="1:13" x14ac:dyDescent="0.3">
      <c r="A5" s="463" t="s">
        <v>1</v>
      </c>
      <c r="B5" s="463" t="s">
        <v>2</v>
      </c>
      <c r="C5" s="463" t="s">
        <v>3</v>
      </c>
      <c r="D5" s="463" t="s">
        <v>4</v>
      </c>
      <c r="E5" s="463" t="s">
        <v>5</v>
      </c>
      <c r="F5" s="461" t="s">
        <v>13</v>
      </c>
      <c r="G5" s="461"/>
      <c r="H5" s="461"/>
      <c r="I5" s="461"/>
      <c r="J5" s="461"/>
      <c r="K5" s="461"/>
      <c r="L5" s="461"/>
      <c r="M5" s="461"/>
    </row>
    <row r="6" spans="1:13" x14ac:dyDescent="0.3">
      <c r="A6" s="464"/>
      <c r="B6" s="464"/>
      <c r="C6" s="464"/>
      <c r="D6" s="464"/>
      <c r="E6" s="464"/>
      <c r="F6" s="461" t="s">
        <v>6</v>
      </c>
      <c r="G6" s="461"/>
      <c r="H6" s="461"/>
      <c r="I6" s="461"/>
      <c r="J6" s="461"/>
      <c r="K6" s="385" t="s">
        <v>111</v>
      </c>
      <c r="L6" s="449" t="s">
        <v>113</v>
      </c>
      <c r="M6" s="449"/>
    </row>
    <row r="7" spans="1:13" x14ac:dyDescent="0.3">
      <c r="A7" s="465"/>
      <c r="B7" s="465"/>
      <c r="C7" s="465"/>
      <c r="D7" s="465"/>
      <c r="E7" s="465"/>
      <c r="F7" s="389">
        <v>7</v>
      </c>
      <c r="G7" s="389">
        <v>8</v>
      </c>
      <c r="H7" s="389">
        <v>9</v>
      </c>
      <c r="I7" s="389">
        <v>10</v>
      </c>
      <c r="J7" s="389">
        <v>11</v>
      </c>
      <c r="K7" s="387" t="s">
        <v>112</v>
      </c>
      <c r="L7" s="388" t="s">
        <v>74</v>
      </c>
      <c r="M7" s="388" t="s">
        <v>46</v>
      </c>
    </row>
    <row r="8" spans="1:13" x14ac:dyDescent="0.3">
      <c r="A8" s="1">
        <v>1</v>
      </c>
      <c r="B8" s="6">
        <f>IF(SISWA!B8=0,"",SISWA!B8)</f>
        <v>4144</v>
      </c>
      <c r="C8" s="6" t="str">
        <f>IF(SISWA!C8=0,"",SISWA!C8)</f>
        <v>0056985470</v>
      </c>
      <c r="D8" s="6" t="str">
        <f>IF(SISWA!D8=0,"",SISWA!D8)</f>
        <v>80-162-001-8</v>
      </c>
      <c r="E8" s="195" t="str">
        <f>IF(SISWA!E8=0,"",SISWA!E8)</f>
        <v>ACHMAD ROZALI</v>
      </c>
      <c r="F8" s="157">
        <v>80</v>
      </c>
      <c r="G8" s="157">
        <v>81</v>
      </c>
      <c r="H8" s="157">
        <v>78</v>
      </c>
      <c r="I8" s="157">
        <v>77</v>
      </c>
      <c r="J8" s="157">
        <v>80</v>
      </c>
      <c r="K8" s="157">
        <f>AVERAGE(F8:J8)</f>
        <v>79.2</v>
      </c>
      <c r="L8" s="270">
        <v>80</v>
      </c>
      <c r="M8" s="157">
        <f>K8</f>
        <v>79.2</v>
      </c>
    </row>
    <row r="9" spans="1:13" x14ac:dyDescent="0.3">
      <c r="A9" s="2">
        <v>2</v>
      </c>
      <c r="B9" s="6">
        <f>IF(SISWA!B9=0,"",SISWA!B9)</f>
        <v>4177</v>
      </c>
      <c r="C9" s="6" t="str">
        <f>IF(SISWA!C9=0,"",SISWA!C9)</f>
        <v>0046378836</v>
      </c>
      <c r="D9" s="6" t="str">
        <f>IF(SISWA!D9=0,"",SISWA!D9)</f>
        <v>80-162-002-7</v>
      </c>
      <c r="E9" s="195" t="str">
        <f>IF(SISWA!E9=0,"",SISWA!E9)</f>
        <v>ADELIA SEPTI BERTHA ANANDA</v>
      </c>
      <c r="F9" s="157">
        <v>80</v>
      </c>
      <c r="G9" s="157">
        <v>81</v>
      </c>
      <c r="H9" s="157">
        <v>78</v>
      </c>
      <c r="I9" s="157">
        <v>77</v>
      </c>
      <c r="J9" s="157">
        <v>81</v>
      </c>
      <c r="K9" s="157">
        <f t="shared" ref="K9:K67" si="0">AVERAGE(F9:J9)</f>
        <v>79.400000000000006</v>
      </c>
      <c r="L9" s="271">
        <v>80</v>
      </c>
      <c r="M9" s="157">
        <f t="shared" ref="M9:M64" si="1">K9</f>
        <v>79.400000000000006</v>
      </c>
    </row>
    <row r="10" spans="1:13" x14ac:dyDescent="0.3">
      <c r="A10" s="2">
        <v>3</v>
      </c>
      <c r="B10" s="6">
        <f>IF(SISWA!B10=0,"",SISWA!B10)</f>
        <v>4178</v>
      </c>
      <c r="C10" s="6" t="str">
        <f>IF(SISWA!C10=0,"",SISWA!C10)</f>
        <v>0045705633</v>
      </c>
      <c r="D10" s="6" t="str">
        <f>IF(SISWA!D10=0,"",SISWA!D10)</f>
        <v>80-162-003-6</v>
      </c>
      <c r="E10" s="195" t="str">
        <f>IF(SISWA!E10=0,"",SISWA!E10)</f>
        <v>ADELINA KHILYATUL MILLAH</v>
      </c>
      <c r="F10" s="157">
        <v>80</v>
      </c>
      <c r="G10" s="157">
        <v>79</v>
      </c>
      <c r="H10" s="157">
        <v>78</v>
      </c>
      <c r="I10" s="157">
        <v>75</v>
      </c>
      <c r="J10" s="157">
        <v>81</v>
      </c>
      <c r="K10" s="157">
        <f t="shared" si="0"/>
        <v>78.599999999999994</v>
      </c>
      <c r="L10" s="270">
        <v>80</v>
      </c>
      <c r="M10" s="157">
        <f t="shared" si="1"/>
        <v>78.599999999999994</v>
      </c>
    </row>
    <row r="11" spans="1:13" x14ac:dyDescent="0.3">
      <c r="A11" s="2">
        <v>4</v>
      </c>
      <c r="B11" s="6">
        <f>IF(SISWA!B11=0,"",SISWA!B11)</f>
        <v>4145</v>
      </c>
      <c r="C11" s="6" t="str">
        <f>IF(SISWA!C11=0,"",SISWA!C11)</f>
        <v>0049232525</v>
      </c>
      <c r="D11" s="6" t="str">
        <f>IF(SISWA!D11=0,"",SISWA!D11)</f>
        <v>80-162-004-5</v>
      </c>
      <c r="E11" s="195" t="str">
        <f>IF(SISWA!E11=0,"",SISWA!E11)</f>
        <v>AHMAD RIZKI JAELANI</v>
      </c>
      <c r="F11" s="157">
        <v>77</v>
      </c>
      <c r="G11" s="157">
        <v>79</v>
      </c>
      <c r="H11" s="157">
        <v>79</v>
      </c>
      <c r="I11" s="157">
        <v>76</v>
      </c>
      <c r="J11" s="157">
        <v>81</v>
      </c>
      <c r="K11" s="157">
        <f t="shared" si="0"/>
        <v>78.400000000000006</v>
      </c>
      <c r="L11" s="271">
        <v>85</v>
      </c>
      <c r="M11" s="157">
        <f t="shared" si="1"/>
        <v>78.400000000000006</v>
      </c>
    </row>
    <row r="12" spans="1:13" x14ac:dyDescent="0.3">
      <c r="A12" s="2">
        <v>5</v>
      </c>
      <c r="B12" s="6">
        <f>IF(SISWA!B12=0,"",SISWA!B12)</f>
        <v>4174</v>
      </c>
      <c r="C12" s="6" t="str">
        <f>IF(SISWA!C12=0,"",SISWA!C12)</f>
        <v xml:space="preserve">0044118618 </v>
      </c>
      <c r="D12" s="6" t="str">
        <f>IF(SISWA!D12=0,"",SISWA!D12)</f>
        <v>80-162-005-4</v>
      </c>
      <c r="E12" s="195" t="str">
        <f>IF(SISWA!E12=0,"",SISWA!E12)</f>
        <v>AHMAD SHOHIBI</v>
      </c>
      <c r="F12" s="157">
        <v>79</v>
      </c>
      <c r="G12" s="157">
        <v>78</v>
      </c>
      <c r="H12" s="157">
        <v>77</v>
      </c>
      <c r="I12" s="157">
        <v>78</v>
      </c>
      <c r="J12" s="157">
        <v>81</v>
      </c>
      <c r="K12" s="157">
        <f t="shared" si="0"/>
        <v>78.599999999999994</v>
      </c>
      <c r="L12" s="270">
        <v>80</v>
      </c>
      <c r="M12" s="157">
        <f t="shared" si="1"/>
        <v>78.599999999999994</v>
      </c>
    </row>
    <row r="13" spans="1:13" x14ac:dyDescent="0.3">
      <c r="A13" s="2">
        <v>6</v>
      </c>
      <c r="B13" s="6">
        <f>IF(SISWA!B13=0,"",SISWA!B13)</f>
        <v>4146</v>
      </c>
      <c r="C13" s="6" t="str">
        <f>IF(SISWA!C13=0,"",SISWA!C13)</f>
        <v>0049865303</v>
      </c>
      <c r="D13" s="6" t="str">
        <f>IF(SISWA!D13=0,"",SISWA!D13)</f>
        <v>80-162-006-3</v>
      </c>
      <c r="E13" s="195" t="str">
        <f>IF(SISWA!E13=0,"",SISWA!E13)</f>
        <v>AHMAD ZAINURI</v>
      </c>
      <c r="F13" s="157">
        <v>80</v>
      </c>
      <c r="G13" s="157">
        <v>80</v>
      </c>
      <c r="H13" s="157">
        <v>78</v>
      </c>
      <c r="I13" s="157">
        <v>76</v>
      </c>
      <c r="J13" s="157">
        <v>79</v>
      </c>
      <c r="K13" s="157">
        <f t="shared" si="0"/>
        <v>78.599999999999994</v>
      </c>
      <c r="L13" s="271">
        <v>80</v>
      </c>
      <c r="M13" s="157">
        <f t="shared" si="1"/>
        <v>78.599999999999994</v>
      </c>
    </row>
    <row r="14" spans="1:13" x14ac:dyDescent="0.3">
      <c r="A14" s="2">
        <v>7</v>
      </c>
      <c r="B14" s="6">
        <f>IF(SISWA!B14=0,"",SISWA!B14)</f>
        <v>4147</v>
      </c>
      <c r="C14" s="6" t="str">
        <f>IF(SISWA!C14=0,"",SISWA!C14)</f>
        <v>0047929910</v>
      </c>
      <c r="D14" s="6" t="str">
        <f>IF(SISWA!D14=0,"",SISWA!D14)</f>
        <v>80-162-007-2</v>
      </c>
      <c r="E14" s="195" t="str">
        <f>IF(SISWA!E14=0,"",SISWA!E14)</f>
        <v>AKHMAD AMBARI</v>
      </c>
      <c r="F14" s="157">
        <v>77</v>
      </c>
      <c r="G14" s="157">
        <v>76</v>
      </c>
      <c r="H14" s="157">
        <v>78</v>
      </c>
      <c r="I14" s="157">
        <v>77</v>
      </c>
      <c r="J14" s="157">
        <v>80</v>
      </c>
      <c r="K14" s="157">
        <f t="shared" si="0"/>
        <v>77.599999999999994</v>
      </c>
      <c r="L14" s="270">
        <v>80</v>
      </c>
      <c r="M14" s="157">
        <f t="shared" si="1"/>
        <v>77.599999999999994</v>
      </c>
    </row>
    <row r="15" spans="1:13" x14ac:dyDescent="0.3">
      <c r="A15" s="2">
        <v>8</v>
      </c>
      <c r="B15" s="6">
        <f>IF(SISWA!B15=0,"",SISWA!B15)</f>
        <v>4148</v>
      </c>
      <c r="C15" s="6" t="str">
        <f>IF(SISWA!C15=0,"",SISWA!C15)</f>
        <v>0041566084</v>
      </c>
      <c r="D15" s="6" t="str">
        <f>IF(SISWA!D15=0,"",SISWA!D15)</f>
        <v>80-162-008-9</v>
      </c>
      <c r="E15" s="195" t="str">
        <f>IF(SISWA!E15=0,"",SISWA!E15)</f>
        <v>BIMA LUTFIYAN FIRDAUS</v>
      </c>
      <c r="F15" s="157">
        <v>75</v>
      </c>
      <c r="G15" s="157">
        <v>82</v>
      </c>
      <c r="H15" s="157">
        <v>80</v>
      </c>
      <c r="I15" s="157">
        <v>76</v>
      </c>
      <c r="J15" s="157">
        <v>81</v>
      </c>
      <c r="K15" s="157">
        <f t="shared" si="0"/>
        <v>78.8</v>
      </c>
      <c r="L15" s="271">
        <v>80</v>
      </c>
      <c r="M15" s="157">
        <f t="shared" si="1"/>
        <v>78.8</v>
      </c>
    </row>
    <row r="16" spans="1:13" x14ac:dyDescent="0.3">
      <c r="A16" s="2">
        <v>9</v>
      </c>
      <c r="B16" s="6">
        <f>IF(SISWA!B16=0,"",SISWA!B16)</f>
        <v>4122</v>
      </c>
      <c r="C16" s="6" t="str">
        <f>IF(SISWA!C16=0,"",SISWA!C16)</f>
        <v>0043541247</v>
      </c>
      <c r="D16" s="6" t="str">
        <f>IF(SISWA!D16=0,"",SISWA!D16)</f>
        <v>80-162-009-8</v>
      </c>
      <c r="E16" s="195" t="str">
        <f>IF(SISWA!E16=0,"",SISWA!E16)</f>
        <v>ERINA DWI RAMADHANI</v>
      </c>
      <c r="F16" s="157">
        <v>78</v>
      </c>
      <c r="G16" s="157">
        <v>84</v>
      </c>
      <c r="H16" s="157">
        <v>80</v>
      </c>
      <c r="I16" s="157">
        <v>76</v>
      </c>
      <c r="J16" s="157">
        <v>83</v>
      </c>
      <c r="K16" s="157">
        <f t="shared" si="0"/>
        <v>80.2</v>
      </c>
      <c r="L16" s="270">
        <v>80</v>
      </c>
      <c r="M16" s="157">
        <f t="shared" si="1"/>
        <v>80.2</v>
      </c>
    </row>
    <row r="17" spans="1:13" x14ac:dyDescent="0.3">
      <c r="A17" s="2">
        <v>10</v>
      </c>
      <c r="B17" s="6">
        <f>IF(SISWA!B17=0,"",SISWA!B17)</f>
        <v>4179</v>
      </c>
      <c r="C17" s="6" t="str">
        <f>IF(SISWA!C17=0,"",SISWA!C17)</f>
        <v>0045820842</v>
      </c>
      <c r="D17" s="6" t="str">
        <f>IF(SISWA!D17=0,"",SISWA!D17)</f>
        <v>80-162-010-7</v>
      </c>
      <c r="E17" s="195" t="str">
        <f>IF(SISWA!E17=0,"",SISWA!E17)</f>
        <v>FITRI NUR AINI</v>
      </c>
      <c r="F17" s="157">
        <v>75</v>
      </c>
      <c r="G17" s="157">
        <v>80</v>
      </c>
      <c r="H17" s="157">
        <v>77</v>
      </c>
      <c r="I17" s="157"/>
      <c r="J17" s="157">
        <v>76</v>
      </c>
      <c r="K17" s="157">
        <f t="shared" si="0"/>
        <v>77</v>
      </c>
      <c r="L17" s="271">
        <v>80</v>
      </c>
      <c r="M17" s="157">
        <f t="shared" si="1"/>
        <v>77</v>
      </c>
    </row>
    <row r="18" spans="1:13" x14ac:dyDescent="0.3">
      <c r="A18" s="2">
        <v>11</v>
      </c>
      <c r="B18" s="6">
        <f>IF(SISWA!B18=0,"",SISWA!B18)</f>
        <v>4149</v>
      </c>
      <c r="C18" s="6" t="str">
        <f>IF(SISWA!C18=0,"",SISWA!C18)</f>
        <v>0047917461</v>
      </c>
      <c r="D18" s="6" t="str">
        <f>IF(SISWA!D18=0,"",SISWA!D18)</f>
        <v>80-162-011-6</v>
      </c>
      <c r="E18" s="195" t="str">
        <f>IF(SISWA!E18=0,"",SISWA!E18)</f>
        <v>MAYANGTIKA ANIL HAWA</v>
      </c>
      <c r="F18" s="157">
        <v>82</v>
      </c>
      <c r="G18" s="157">
        <v>81</v>
      </c>
      <c r="H18" s="157">
        <v>82</v>
      </c>
      <c r="I18" s="157">
        <v>73</v>
      </c>
      <c r="J18" s="157">
        <v>84</v>
      </c>
      <c r="K18" s="157">
        <f t="shared" si="0"/>
        <v>80.400000000000006</v>
      </c>
      <c r="L18" s="270">
        <v>80</v>
      </c>
      <c r="M18" s="157">
        <f t="shared" si="1"/>
        <v>80.400000000000006</v>
      </c>
    </row>
    <row r="19" spans="1:13" x14ac:dyDescent="0.3">
      <c r="A19" s="2">
        <v>12</v>
      </c>
      <c r="B19" s="6">
        <f>IF(SISWA!B19=0,"",SISWA!B19)</f>
        <v>4180</v>
      </c>
      <c r="C19" s="6" t="str">
        <f>IF(SISWA!C19=0,"",SISWA!C19)</f>
        <v>0049252066</v>
      </c>
      <c r="D19" s="6" t="str">
        <f>IF(SISWA!D19=0,"",SISWA!D19)</f>
        <v>80-162-012-5</v>
      </c>
      <c r="E19" s="195" t="str">
        <f>IF(SISWA!E19=0,"",SISWA!E19)</f>
        <v>MIR`ATUL KHOIROH</v>
      </c>
      <c r="F19" s="157">
        <v>82</v>
      </c>
      <c r="G19" s="157">
        <v>81</v>
      </c>
      <c r="H19" s="157">
        <v>79</v>
      </c>
      <c r="I19" s="157">
        <v>73</v>
      </c>
      <c r="J19" s="157">
        <v>85</v>
      </c>
      <c r="K19" s="157">
        <f t="shared" si="0"/>
        <v>80</v>
      </c>
      <c r="L19" s="271">
        <v>81</v>
      </c>
      <c r="M19" s="157">
        <f t="shared" si="1"/>
        <v>80</v>
      </c>
    </row>
    <row r="20" spans="1:13" x14ac:dyDescent="0.3">
      <c r="A20" s="2">
        <v>13</v>
      </c>
      <c r="B20" s="6">
        <f>IF(SISWA!B20=0,"",SISWA!B20)</f>
        <v>4181</v>
      </c>
      <c r="C20" s="6" t="str">
        <f>IF(SISWA!C20=0,"",SISWA!C20)</f>
        <v>0048021171</v>
      </c>
      <c r="D20" s="6" t="str">
        <f>IF(SISWA!D20=0,"",SISWA!D20)</f>
        <v>80-162-013-4</v>
      </c>
      <c r="E20" s="195" t="str">
        <f>IF(SISWA!E20=0,"",SISWA!E20)</f>
        <v>MOCHAMAD ABIR EKA FIRMANSYA</v>
      </c>
      <c r="F20" s="157">
        <v>82</v>
      </c>
      <c r="G20" s="157">
        <v>79</v>
      </c>
      <c r="H20" s="157">
        <v>80</v>
      </c>
      <c r="I20" s="157">
        <v>79</v>
      </c>
      <c r="J20" s="157">
        <v>82</v>
      </c>
      <c r="K20" s="157">
        <f t="shared" si="0"/>
        <v>80.400000000000006</v>
      </c>
      <c r="L20" s="270">
        <v>81</v>
      </c>
      <c r="M20" s="157">
        <f t="shared" si="1"/>
        <v>80.400000000000006</v>
      </c>
    </row>
    <row r="21" spans="1:13" x14ac:dyDescent="0.3">
      <c r="A21" s="2">
        <v>14</v>
      </c>
      <c r="B21" s="6">
        <f>IF(SISWA!B21=0,"",SISWA!B21)</f>
        <v>4150</v>
      </c>
      <c r="C21" s="6" t="str">
        <f>IF(SISWA!C21=0,"",SISWA!C21)</f>
        <v>0055851984</v>
      </c>
      <c r="D21" s="6" t="str">
        <f>IF(SISWA!D21=0,"",SISWA!D21)</f>
        <v>80-162-014-3</v>
      </c>
      <c r="E21" s="195" t="str">
        <f>IF(SISWA!E21=0,"",SISWA!E21)</f>
        <v>MOHAMMAD DANANG PRAYOGA</v>
      </c>
      <c r="F21" s="157">
        <v>77</v>
      </c>
      <c r="G21" s="157">
        <v>79</v>
      </c>
      <c r="H21" s="157">
        <v>80</v>
      </c>
      <c r="I21" s="157">
        <v>76</v>
      </c>
      <c r="J21" s="157">
        <v>81</v>
      </c>
      <c r="K21" s="157">
        <f t="shared" si="0"/>
        <v>78.599999999999994</v>
      </c>
      <c r="L21" s="271">
        <v>80</v>
      </c>
      <c r="M21" s="157">
        <f t="shared" si="1"/>
        <v>78.599999999999994</v>
      </c>
    </row>
    <row r="22" spans="1:13" x14ac:dyDescent="0.3">
      <c r="A22" s="2">
        <v>15</v>
      </c>
      <c r="B22" s="6">
        <f>IF(SISWA!B22=0,"",SISWA!B22)</f>
        <v>4184</v>
      </c>
      <c r="C22" s="6" t="str">
        <f>IF(SISWA!C22=0,"",SISWA!C22)</f>
        <v>0049465874</v>
      </c>
      <c r="D22" s="6" t="str">
        <f>IF(SISWA!D22=0,"",SISWA!D22)</f>
        <v>80-162-015-2</v>
      </c>
      <c r="E22" s="195" t="str">
        <f>IF(SISWA!E22=0,"",SISWA!E22)</f>
        <v>MUCHAMAD ADITIYA PUTRA FEBRYANSYAH</v>
      </c>
      <c r="F22" s="157">
        <v>77</v>
      </c>
      <c r="G22" s="157">
        <v>79</v>
      </c>
      <c r="H22" s="157">
        <v>81</v>
      </c>
      <c r="I22" s="157">
        <v>76</v>
      </c>
      <c r="J22" s="157">
        <v>84</v>
      </c>
      <c r="K22" s="157">
        <f t="shared" si="0"/>
        <v>79.400000000000006</v>
      </c>
      <c r="L22" s="270">
        <v>85</v>
      </c>
      <c r="M22" s="157">
        <f t="shared" si="1"/>
        <v>79.400000000000006</v>
      </c>
    </row>
    <row r="23" spans="1:13" x14ac:dyDescent="0.3">
      <c r="A23" s="2">
        <v>16</v>
      </c>
      <c r="B23" s="6">
        <f>IF(SISWA!B23=0,"",SISWA!B23)</f>
        <v>4185</v>
      </c>
      <c r="C23" s="6" t="str">
        <f>IF(SISWA!C23=0,"",SISWA!C23)</f>
        <v>0048515206</v>
      </c>
      <c r="D23" s="6" t="str">
        <f>IF(SISWA!D23=0,"",SISWA!D23)</f>
        <v>80-162-016-9</v>
      </c>
      <c r="E23" s="195" t="str">
        <f>IF(SISWA!E23=0,"",SISWA!E23)</f>
        <v>MUHAMAD DAIFA ROBBIT ATTIJANI</v>
      </c>
      <c r="F23" s="157">
        <v>70</v>
      </c>
      <c r="G23" s="157">
        <v>78</v>
      </c>
      <c r="H23" s="157">
        <v>78</v>
      </c>
      <c r="I23" s="157">
        <v>77</v>
      </c>
      <c r="J23" s="157">
        <v>85</v>
      </c>
      <c r="K23" s="157">
        <f t="shared" si="0"/>
        <v>77.599999999999994</v>
      </c>
      <c r="L23" s="271">
        <v>84</v>
      </c>
      <c r="M23" s="157">
        <f t="shared" si="1"/>
        <v>77.599999999999994</v>
      </c>
    </row>
    <row r="24" spans="1:13" x14ac:dyDescent="0.3">
      <c r="A24" s="2">
        <v>17</v>
      </c>
      <c r="B24" s="6">
        <f>IF(SISWA!B24=0,"",SISWA!B24)</f>
        <v>4151</v>
      </c>
      <c r="C24" s="6" t="str">
        <f>IF(SISWA!C24=0,"",SISWA!C24)</f>
        <v>0044956543</v>
      </c>
      <c r="D24" s="6" t="str">
        <f>IF(SISWA!D24=0,"",SISWA!D24)</f>
        <v>80-162-017-8</v>
      </c>
      <c r="E24" s="195" t="str">
        <f>IF(SISWA!E24=0,"",SISWA!E24)</f>
        <v>MUHAMMAD IZZUL AKROM</v>
      </c>
      <c r="F24" s="157">
        <v>82</v>
      </c>
      <c r="G24" s="157">
        <v>82</v>
      </c>
      <c r="H24" s="157">
        <v>84</v>
      </c>
      <c r="I24" s="157">
        <v>78</v>
      </c>
      <c r="J24" s="157">
        <v>87</v>
      </c>
      <c r="K24" s="157">
        <f t="shared" si="0"/>
        <v>82.6</v>
      </c>
      <c r="L24" s="270">
        <v>87</v>
      </c>
      <c r="M24" s="157">
        <f t="shared" si="1"/>
        <v>82.6</v>
      </c>
    </row>
    <row r="25" spans="1:13" x14ac:dyDescent="0.3">
      <c r="A25" s="2">
        <v>18</v>
      </c>
      <c r="B25" s="6">
        <f>IF(SISWA!B25=0,"",SISWA!B25)</f>
        <v>4152</v>
      </c>
      <c r="C25" s="6" t="str">
        <f>IF(SISWA!C25=0,"",SISWA!C25)</f>
        <v>0044952609</v>
      </c>
      <c r="D25" s="6" t="str">
        <f>IF(SISWA!D25=0,"",SISWA!D25)</f>
        <v>80-162-018-7</v>
      </c>
      <c r="E25" s="195" t="str">
        <f>IF(SISWA!E25=0,"",SISWA!E25)</f>
        <v>MUHAMMAD NOVAL NURSASI</v>
      </c>
      <c r="F25" s="157">
        <v>82</v>
      </c>
      <c r="G25" s="157">
        <v>83</v>
      </c>
      <c r="H25" s="157">
        <v>82</v>
      </c>
      <c r="I25" s="157">
        <v>76</v>
      </c>
      <c r="J25" s="157">
        <v>82</v>
      </c>
      <c r="K25" s="157">
        <f t="shared" si="0"/>
        <v>81</v>
      </c>
      <c r="L25" s="271">
        <v>80</v>
      </c>
      <c r="M25" s="157">
        <f t="shared" si="1"/>
        <v>81</v>
      </c>
    </row>
    <row r="26" spans="1:13" x14ac:dyDescent="0.3">
      <c r="A26" s="2">
        <v>19</v>
      </c>
      <c r="B26" s="6">
        <f>IF(SISWA!B26=0,"",SISWA!B26)</f>
        <v>4153</v>
      </c>
      <c r="C26" s="6" t="str">
        <f>IF(SISWA!C26=0,"",SISWA!C26)</f>
        <v>0049269355</v>
      </c>
      <c r="D26" s="6" t="str">
        <f>IF(SISWA!D26=0,"",SISWA!D26)</f>
        <v>80-162-019-6</v>
      </c>
      <c r="E26" s="195" t="str">
        <f>IF(SISWA!E26=0,"",SISWA!E26)</f>
        <v>MUHAMMAD NUR KHOLIS</v>
      </c>
      <c r="F26" s="157">
        <v>77</v>
      </c>
      <c r="G26" s="157">
        <v>81</v>
      </c>
      <c r="H26" s="157">
        <v>81</v>
      </c>
      <c r="I26" s="157">
        <v>75</v>
      </c>
      <c r="J26" s="157">
        <v>82</v>
      </c>
      <c r="K26" s="157">
        <f t="shared" si="0"/>
        <v>79.2</v>
      </c>
      <c r="L26" s="270">
        <v>80</v>
      </c>
      <c r="M26" s="157">
        <f t="shared" si="1"/>
        <v>79.2</v>
      </c>
    </row>
    <row r="27" spans="1:13" x14ac:dyDescent="0.3">
      <c r="A27" s="2">
        <v>20</v>
      </c>
      <c r="B27" s="6">
        <f>IF(SISWA!B27=0,"",SISWA!B27)</f>
        <v>4154</v>
      </c>
      <c r="C27" s="6" t="str">
        <f>IF(SISWA!C27=0,"",SISWA!C27)</f>
        <v>0053577869</v>
      </c>
      <c r="D27" s="6" t="str">
        <f>IF(SISWA!D27=0,"",SISWA!D27)</f>
        <v>80-162-020-5</v>
      </c>
      <c r="E27" s="195" t="str">
        <f>IF(SISWA!E27=0,"",SISWA!E27)</f>
        <v>NAFISSATUL KHOIROH</v>
      </c>
      <c r="F27" s="157">
        <v>77</v>
      </c>
      <c r="G27" s="157">
        <v>79</v>
      </c>
      <c r="H27" s="157">
        <v>79</v>
      </c>
      <c r="I27" s="157">
        <v>76</v>
      </c>
      <c r="J27" s="157">
        <v>84</v>
      </c>
      <c r="K27" s="157">
        <f t="shared" si="0"/>
        <v>79</v>
      </c>
      <c r="L27" s="271">
        <v>80</v>
      </c>
      <c r="M27" s="157">
        <f t="shared" si="1"/>
        <v>79</v>
      </c>
    </row>
    <row r="28" spans="1:13" x14ac:dyDescent="0.3">
      <c r="A28" s="2">
        <v>21</v>
      </c>
      <c r="B28" s="6">
        <f>IF(SISWA!B28=0,"",SISWA!B28)</f>
        <v>4039</v>
      </c>
      <c r="C28" s="6" t="str">
        <f>IF(SISWA!C28=0,"",SISWA!C28)</f>
        <v>0025417838</v>
      </c>
      <c r="D28" s="6" t="str">
        <f>IF(SISWA!D28=0,"",SISWA!D28)</f>
        <v>80-162-021-4</v>
      </c>
      <c r="E28" s="195" t="str">
        <f>IF(SISWA!E28=0,"",SISWA!E28)</f>
        <v>NAJWA MUFARRICHA</v>
      </c>
      <c r="F28" s="157">
        <v>78</v>
      </c>
      <c r="G28" s="157">
        <v>83</v>
      </c>
      <c r="H28" s="157">
        <v>78</v>
      </c>
      <c r="I28" s="157">
        <v>78</v>
      </c>
      <c r="J28" s="157">
        <v>73</v>
      </c>
      <c r="K28" s="157">
        <f t="shared" si="0"/>
        <v>78</v>
      </c>
      <c r="L28" s="270">
        <v>81</v>
      </c>
      <c r="M28" s="157">
        <f t="shared" si="1"/>
        <v>78</v>
      </c>
    </row>
    <row r="29" spans="1:13" x14ac:dyDescent="0.3">
      <c r="A29" s="2">
        <v>22</v>
      </c>
      <c r="B29" s="6">
        <f>IF(SISWA!B29=0,"",SISWA!B29)</f>
        <v>4133</v>
      </c>
      <c r="C29" s="6" t="str">
        <f>IF(SISWA!C29=0,"",SISWA!C29)</f>
        <v>0042084522</v>
      </c>
      <c r="D29" s="6" t="str">
        <f>IF(SISWA!D29=0,"",SISWA!D29)</f>
        <v>80-162-022-3</v>
      </c>
      <c r="E29" s="195" t="str">
        <f>IF(SISWA!E29=0,"",SISWA!E29)</f>
        <v>NAUFAL DAFFA ANWAR</v>
      </c>
      <c r="F29" s="157">
        <v>78</v>
      </c>
      <c r="G29" s="157">
        <v>79</v>
      </c>
      <c r="H29" s="157">
        <v>81</v>
      </c>
      <c r="I29" s="157">
        <v>76</v>
      </c>
      <c r="J29" s="157">
        <v>80</v>
      </c>
      <c r="K29" s="157">
        <f t="shared" si="0"/>
        <v>78.8</v>
      </c>
      <c r="L29" s="271">
        <v>80</v>
      </c>
      <c r="M29" s="157">
        <f t="shared" si="1"/>
        <v>78.8</v>
      </c>
    </row>
    <row r="30" spans="1:13" x14ac:dyDescent="0.3">
      <c r="A30" s="2">
        <v>23</v>
      </c>
      <c r="B30" s="6">
        <f>IF(SISWA!B30=0,"",SISWA!B30)</f>
        <v>4187</v>
      </c>
      <c r="C30" s="6" t="str">
        <f>IF(SISWA!C30=0,"",SISWA!C30)</f>
        <v>0038037937</v>
      </c>
      <c r="D30" s="6" t="str">
        <f>IF(SISWA!D30=0,"",SISWA!D30)</f>
        <v>80-162-023-2</v>
      </c>
      <c r="E30" s="195" t="str">
        <f>IF(SISWA!E30=0,"",SISWA!E30)</f>
        <v>NIKE CANDRA KURNIA DEWI</v>
      </c>
      <c r="F30" s="157">
        <v>80</v>
      </c>
      <c r="G30" s="157">
        <v>81</v>
      </c>
      <c r="H30" s="157">
        <v>78</v>
      </c>
      <c r="I30" s="157">
        <v>75</v>
      </c>
      <c r="J30" s="157">
        <v>83</v>
      </c>
      <c r="K30" s="157">
        <f t="shared" si="0"/>
        <v>79.400000000000006</v>
      </c>
      <c r="L30" s="270">
        <v>81</v>
      </c>
      <c r="M30" s="157">
        <f t="shared" si="1"/>
        <v>79.400000000000006</v>
      </c>
    </row>
    <row r="31" spans="1:13" x14ac:dyDescent="0.3">
      <c r="A31" s="2">
        <v>24</v>
      </c>
      <c r="B31" s="6">
        <f>IF(SISWA!B31=0,"",SISWA!B31)</f>
        <v>4186</v>
      </c>
      <c r="C31" s="6" t="str">
        <f>IF(SISWA!C31=0,"",SISWA!C31)</f>
        <v>0046677584</v>
      </c>
      <c r="D31" s="6" t="str">
        <f>IF(SISWA!D31=0,"",SISWA!D31)</f>
        <v>80-162-024-9</v>
      </c>
      <c r="E31" s="195" t="str">
        <f>IF(SISWA!E31=0,"",SISWA!E31)</f>
        <v>NUR AFNI DWI MAULIDIYAH</v>
      </c>
      <c r="F31" s="157">
        <v>78</v>
      </c>
      <c r="G31" s="157">
        <v>81</v>
      </c>
      <c r="H31" s="157">
        <v>80</v>
      </c>
      <c r="I31" s="157">
        <v>75</v>
      </c>
      <c r="J31" s="157">
        <v>84</v>
      </c>
      <c r="K31" s="157">
        <f t="shared" si="0"/>
        <v>79.599999999999994</v>
      </c>
      <c r="L31" s="271">
        <v>81</v>
      </c>
      <c r="M31" s="157">
        <f t="shared" si="1"/>
        <v>79.599999999999994</v>
      </c>
    </row>
    <row r="32" spans="1:13" x14ac:dyDescent="0.3">
      <c r="A32" s="2">
        <v>25</v>
      </c>
      <c r="B32" s="6">
        <f>IF(SISWA!B32=0,"",SISWA!B32)</f>
        <v>4155</v>
      </c>
      <c r="C32" s="6" t="str">
        <f>IF(SISWA!C32=0,"",SISWA!C32)</f>
        <v>0047653214</v>
      </c>
      <c r="D32" s="6" t="str">
        <f>IF(SISWA!D32=0,"",SISWA!D32)</f>
        <v>80-162-025-8</v>
      </c>
      <c r="E32" s="195" t="str">
        <f>IF(SISWA!E32=0,"",SISWA!E32)</f>
        <v>SAFIRA FIRNANDA ARTAMEVIA</v>
      </c>
      <c r="F32" s="157">
        <v>78</v>
      </c>
      <c r="G32" s="157">
        <v>80</v>
      </c>
      <c r="H32" s="157">
        <v>78</v>
      </c>
      <c r="I32" s="157">
        <v>77</v>
      </c>
      <c r="J32" s="157">
        <v>83</v>
      </c>
      <c r="K32" s="157">
        <f t="shared" si="0"/>
        <v>79.2</v>
      </c>
      <c r="L32" s="270">
        <v>81</v>
      </c>
      <c r="M32" s="157">
        <f t="shared" si="1"/>
        <v>79.2</v>
      </c>
    </row>
    <row r="33" spans="1:13" x14ac:dyDescent="0.3">
      <c r="A33" s="2">
        <v>26</v>
      </c>
      <c r="B33" s="6">
        <f>IF(SISWA!B33=0,"",SISWA!B33)</f>
        <v>4183</v>
      </c>
      <c r="C33" s="6" t="str">
        <f>IF(SISWA!C33=0,"",SISWA!C33)</f>
        <v>0044270200</v>
      </c>
      <c r="D33" s="6" t="str">
        <f>IF(SISWA!D33=0,"",SISWA!D33)</f>
        <v>80-162-026-7</v>
      </c>
      <c r="E33" s="195" t="str">
        <f>IF(SISWA!E33=0,"",SISWA!E33)</f>
        <v>SITI WIFAQOTUL IMAMATUR ROHMAH</v>
      </c>
      <c r="F33" s="157">
        <v>77</v>
      </c>
      <c r="G33" s="157">
        <v>81</v>
      </c>
      <c r="H33" s="157">
        <v>77</v>
      </c>
      <c r="I33" s="157">
        <v>79</v>
      </c>
      <c r="J33" s="157">
        <v>83</v>
      </c>
      <c r="K33" s="157">
        <f t="shared" si="0"/>
        <v>79.400000000000006</v>
      </c>
      <c r="L33" s="271">
        <v>81</v>
      </c>
      <c r="M33" s="157">
        <f t="shared" si="1"/>
        <v>79.400000000000006</v>
      </c>
    </row>
    <row r="34" spans="1:13" x14ac:dyDescent="0.3">
      <c r="A34" s="2">
        <v>27</v>
      </c>
      <c r="B34" s="6">
        <f>IF(SISWA!B34=0,"",SISWA!B34)</f>
        <v>4191</v>
      </c>
      <c r="C34" s="6" t="str">
        <f>IF(SISWA!C34=0,"",SISWA!C34)</f>
        <v>0054015246</v>
      </c>
      <c r="D34" s="6" t="str">
        <f>IF(SISWA!D34=0,"",SISWA!D34)</f>
        <v>80-162-027-6</v>
      </c>
      <c r="E34" s="195" t="str">
        <f>IF(SISWA!E34=0,"",SISWA!E34)</f>
        <v>ACHMAD MAULANA ADITYA FAHREZA</v>
      </c>
      <c r="F34" s="157">
        <v>70</v>
      </c>
      <c r="G34" s="157">
        <v>80</v>
      </c>
      <c r="H34" s="157">
        <v>82</v>
      </c>
      <c r="I34" s="157">
        <v>77</v>
      </c>
      <c r="J34" s="157">
        <v>86</v>
      </c>
      <c r="K34" s="157">
        <f t="shared" si="0"/>
        <v>79</v>
      </c>
      <c r="L34" s="270"/>
      <c r="M34" s="157">
        <f t="shared" si="1"/>
        <v>79</v>
      </c>
    </row>
    <row r="35" spans="1:13" x14ac:dyDescent="0.3">
      <c r="A35" s="2">
        <v>28</v>
      </c>
      <c r="B35" s="6">
        <f>IF(SISWA!B35=0,"",SISWA!B35)</f>
        <v>4159</v>
      </c>
      <c r="C35" s="6" t="str">
        <f>IF(SISWA!C35=0,"",SISWA!C35)</f>
        <v>0044650772</v>
      </c>
      <c r="D35" s="6" t="str">
        <f>IF(SISWA!D35=0,"",SISWA!D35)</f>
        <v>80-162-028-5</v>
      </c>
      <c r="E35" s="195" t="str">
        <f>IF(SISWA!E35=0,"",SISWA!E35)</f>
        <v>AHMAT ZAINURI</v>
      </c>
      <c r="F35" s="157">
        <v>75</v>
      </c>
      <c r="G35" s="157">
        <v>83</v>
      </c>
      <c r="H35" s="157">
        <v>79</v>
      </c>
      <c r="I35" s="157">
        <v>76</v>
      </c>
      <c r="J35" s="157">
        <v>84</v>
      </c>
      <c r="K35" s="157">
        <f t="shared" si="0"/>
        <v>79.400000000000006</v>
      </c>
      <c r="L35" s="271"/>
      <c r="M35" s="157">
        <f t="shared" si="1"/>
        <v>79.400000000000006</v>
      </c>
    </row>
    <row r="36" spans="1:13" x14ac:dyDescent="0.3">
      <c r="A36" s="2">
        <v>29</v>
      </c>
      <c r="B36" s="6">
        <f>IF(SISWA!B36=0,"",SISWA!B36)</f>
        <v>4188</v>
      </c>
      <c r="C36" s="6" t="str">
        <f>IF(SISWA!C36=0,"",SISWA!C36)</f>
        <v>0048691920</v>
      </c>
      <c r="D36" s="6" t="str">
        <f>IF(SISWA!D36=0,"",SISWA!D36)</f>
        <v>80-162-029-4</v>
      </c>
      <c r="E36" s="195" t="str">
        <f>IF(SISWA!E36=0,"",SISWA!E36)</f>
        <v>AULIA SAFIRA</v>
      </c>
      <c r="F36" s="157">
        <v>70</v>
      </c>
      <c r="G36" s="157">
        <v>80</v>
      </c>
      <c r="H36" s="157">
        <v>77</v>
      </c>
      <c r="I36" s="157">
        <v>77</v>
      </c>
      <c r="J36" s="157">
        <v>80</v>
      </c>
      <c r="K36" s="157">
        <f t="shared" si="0"/>
        <v>76.8</v>
      </c>
      <c r="L36" s="270"/>
      <c r="M36" s="157">
        <f t="shared" si="1"/>
        <v>76.8</v>
      </c>
    </row>
    <row r="37" spans="1:13" x14ac:dyDescent="0.3">
      <c r="A37" s="2">
        <v>30</v>
      </c>
      <c r="B37" s="6">
        <f>IF(SISWA!B37=0,"",SISWA!B37)</f>
        <v>4156</v>
      </c>
      <c r="C37" s="6" t="str">
        <f>IF(SISWA!C37=0,"",SISWA!C37)</f>
        <v>0047318391</v>
      </c>
      <c r="D37" s="6" t="str">
        <f>IF(SISWA!D37=0,"",SISWA!D37)</f>
        <v>80-162-030-3</v>
      </c>
      <c r="E37" s="195" t="str">
        <f>IF(SISWA!E37=0,"",SISWA!E37)</f>
        <v>DIVA SALWA SALSABILA</v>
      </c>
      <c r="F37" s="157">
        <v>70</v>
      </c>
      <c r="G37" s="157">
        <v>81</v>
      </c>
      <c r="H37" s="157">
        <v>76</v>
      </c>
      <c r="I37" s="157">
        <v>73</v>
      </c>
      <c r="J37" s="157">
        <v>79</v>
      </c>
      <c r="K37" s="157">
        <f t="shared" si="0"/>
        <v>75.8</v>
      </c>
      <c r="L37" s="271"/>
      <c r="M37" s="157">
        <f t="shared" si="1"/>
        <v>75.8</v>
      </c>
    </row>
    <row r="38" spans="1:13" x14ac:dyDescent="0.3">
      <c r="A38" s="2">
        <v>31</v>
      </c>
      <c r="B38" s="6">
        <f>IF(SISWA!B38=0,"",SISWA!B38)</f>
        <v>4190</v>
      </c>
      <c r="C38" s="6" t="str">
        <f>IF(SISWA!C38=0,"",SISWA!C38)</f>
        <v>0046181004</v>
      </c>
      <c r="D38" s="6" t="str">
        <f>IF(SISWA!D38=0,"",SISWA!D38)</f>
        <v>80-162-031-2</v>
      </c>
      <c r="E38" s="195" t="str">
        <f>IF(SISWA!E38=0,"",SISWA!E38)</f>
        <v>FILSAFAH KARINA NUR ALIFIA</v>
      </c>
      <c r="F38" s="157">
        <v>80</v>
      </c>
      <c r="G38" s="157">
        <v>82</v>
      </c>
      <c r="H38" s="157">
        <v>79</v>
      </c>
      <c r="I38" s="157">
        <v>76</v>
      </c>
      <c r="J38" s="157">
        <v>81</v>
      </c>
      <c r="K38" s="157">
        <f t="shared" si="0"/>
        <v>79.599999999999994</v>
      </c>
      <c r="L38" s="270"/>
      <c r="M38" s="157">
        <f t="shared" si="1"/>
        <v>79.599999999999994</v>
      </c>
    </row>
    <row r="39" spans="1:13" x14ac:dyDescent="0.3">
      <c r="A39" s="2">
        <v>32</v>
      </c>
      <c r="B39" s="6">
        <f>IF(SISWA!B39=0,"",SISWA!B39)</f>
        <v>4158</v>
      </c>
      <c r="C39" s="6" t="str">
        <f>IF(SISWA!C39=0,"",SISWA!C39)</f>
        <v>0044624062</v>
      </c>
      <c r="D39" s="6" t="str">
        <f>IF(SISWA!D39=0,"",SISWA!D39)</f>
        <v>80-162-032-9</v>
      </c>
      <c r="E39" s="195" t="str">
        <f>IF(SISWA!E39=0,"",SISWA!E39)</f>
        <v>HAMALNA DEWI NURHASANAH</v>
      </c>
      <c r="F39" s="157">
        <v>70</v>
      </c>
      <c r="G39" s="157">
        <v>80</v>
      </c>
      <c r="H39" s="157">
        <v>78</v>
      </c>
      <c r="I39" s="157">
        <v>75</v>
      </c>
      <c r="J39" s="157">
        <v>80</v>
      </c>
      <c r="K39" s="157">
        <f t="shared" si="0"/>
        <v>76.599999999999994</v>
      </c>
      <c r="L39" s="271"/>
      <c r="M39" s="157">
        <f t="shared" si="1"/>
        <v>76.599999999999994</v>
      </c>
    </row>
    <row r="40" spans="1:13" x14ac:dyDescent="0.3">
      <c r="A40" s="2">
        <v>33</v>
      </c>
      <c r="B40" s="6">
        <f>IF(SISWA!B40=0,"",SISWA!B40)</f>
        <v>4192</v>
      </c>
      <c r="C40" s="6" t="str">
        <f>IF(SISWA!C40=0,"",SISWA!C40)</f>
        <v>0046479735</v>
      </c>
      <c r="D40" s="6" t="str">
        <f>IF(SISWA!D40=0,"",SISWA!D40)</f>
        <v>80-162-033-8</v>
      </c>
      <c r="E40" s="195" t="str">
        <f>IF(SISWA!E40=0,"",SISWA!E40)</f>
        <v>INDAH ILMAWATUL FADIYAH</v>
      </c>
      <c r="F40" s="157">
        <v>75</v>
      </c>
      <c r="G40" s="157">
        <v>80</v>
      </c>
      <c r="H40" s="157">
        <v>77</v>
      </c>
      <c r="I40" s="157">
        <v>73</v>
      </c>
      <c r="J40" s="157">
        <v>80</v>
      </c>
      <c r="K40" s="157">
        <f t="shared" si="0"/>
        <v>77</v>
      </c>
      <c r="L40" s="270"/>
      <c r="M40" s="157">
        <f t="shared" si="1"/>
        <v>77</v>
      </c>
    </row>
    <row r="41" spans="1:13" x14ac:dyDescent="0.3">
      <c r="A41" s="2">
        <v>34</v>
      </c>
      <c r="B41" s="6">
        <f>IF(SISWA!B41=0,"",SISWA!B41)</f>
        <v>4132</v>
      </c>
      <c r="C41" s="6" t="str">
        <f>IF(SISWA!C41=0,"",SISWA!C41)</f>
        <v>0055794100</v>
      </c>
      <c r="D41" s="6" t="str">
        <f>IF(SISWA!D41=0,"",SISWA!D41)</f>
        <v>80-162-034-7</v>
      </c>
      <c r="E41" s="195" t="str">
        <f>IF(SISWA!E41=0,"",SISWA!E41)</f>
        <v>IZZA AFKARINA</v>
      </c>
      <c r="F41" s="157">
        <v>82</v>
      </c>
      <c r="G41" s="157">
        <v>80</v>
      </c>
      <c r="H41" s="157">
        <v>79</v>
      </c>
      <c r="I41" s="157">
        <v>75</v>
      </c>
      <c r="J41" s="157">
        <v>81</v>
      </c>
      <c r="K41" s="157">
        <f t="shared" si="0"/>
        <v>79.400000000000006</v>
      </c>
      <c r="L41" s="271"/>
      <c r="M41" s="157">
        <f t="shared" si="1"/>
        <v>79.400000000000006</v>
      </c>
    </row>
    <row r="42" spans="1:13" x14ac:dyDescent="0.3">
      <c r="A42" s="2">
        <v>35</v>
      </c>
      <c r="B42" s="6">
        <f>IF(SISWA!B42=0,"",SISWA!B42)</f>
        <v>4157</v>
      </c>
      <c r="C42" s="6" t="str">
        <f>IF(SISWA!C42=0,"",SISWA!C42)</f>
        <v>0031187077</v>
      </c>
      <c r="D42" s="6" t="str">
        <f>IF(SISWA!D42=0,"",SISWA!D42)</f>
        <v>80-162-035-6</v>
      </c>
      <c r="E42" s="195" t="str">
        <f>IF(SISWA!E42=0,"",SISWA!E42)</f>
        <v>JESIKA NUR SANJANA</v>
      </c>
      <c r="F42" s="157">
        <v>75</v>
      </c>
      <c r="G42" s="157">
        <v>80</v>
      </c>
      <c r="H42" s="157">
        <v>77</v>
      </c>
      <c r="I42" s="157">
        <v>77</v>
      </c>
      <c r="J42" s="157">
        <v>82</v>
      </c>
      <c r="K42" s="157">
        <f t="shared" si="0"/>
        <v>78.2</v>
      </c>
      <c r="L42" s="270"/>
      <c r="M42" s="157">
        <f t="shared" si="1"/>
        <v>78.2</v>
      </c>
    </row>
    <row r="43" spans="1:13" x14ac:dyDescent="0.3">
      <c r="A43" s="2">
        <v>36</v>
      </c>
      <c r="B43" s="6">
        <f>IF(SISWA!B43=0,"",SISWA!B43)</f>
        <v>4160</v>
      </c>
      <c r="C43" s="6" t="str">
        <f>IF(SISWA!C43=0,"",SISWA!C43)</f>
        <v>0043300454</v>
      </c>
      <c r="D43" s="6" t="str">
        <f>IF(SISWA!D43=0,"",SISWA!D43)</f>
        <v>80-162-036-5</v>
      </c>
      <c r="E43" s="195" t="str">
        <f>IF(SISWA!E43=0,"",SISWA!E43)</f>
        <v>KHAFIT I'ZAZ ABIYYU</v>
      </c>
      <c r="F43" s="157">
        <v>75</v>
      </c>
      <c r="G43" s="157">
        <v>78</v>
      </c>
      <c r="H43" s="157">
        <v>79</v>
      </c>
      <c r="I43" s="157">
        <v>79</v>
      </c>
      <c r="J43" s="157">
        <v>84</v>
      </c>
      <c r="K43" s="157">
        <f t="shared" si="0"/>
        <v>79</v>
      </c>
      <c r="L43" s="271"/>
      <c r="M43" s="157">
        <f t="shared" si="1"/>
        <v>79</v>
      </c>
    </row>
    <row r="44" spans="1:13" x14ac:dyDescent="0.3">
      <c r="A44" s="2">
        <v>37</v>
      </c>
      <c r="B44" s="6">
        <f>IF(SISWA!B44=0,"",SISWA!B44)</f>
        <v>4161</v>
      </c>
      <c r="C44" s="6" t="str">
        <f>IF(SISWA!C44=0,"",SISWA!C44)</f>
        <v>0047793756</v>
      </c>
      <c r="D44" s="6" t="str">
        <f>IF(SISWA!D44=0,"",SISWA!D44)</f>
        <v>80-162-037-4</v>
      </c>
      <c r="E44" s="195" t="str">
        <f>IF(SISWA!E44=0,"",SISWA!E44)</f>
        <v>KRISNA DWI WICAKSONO</v>
      </c>
      <c r="F44" s="157">
        <v>75</v>
      </c>
      <c r="G44" s="157">
        <v>79</v>
      </c>
      <c r="H44" s="157">
        <v>76</v>
      </c>
      <c r="I44" s="157">
        <v>74</v>
      </c>
      <c r="J44" s="157">
        <v>80</v>
      </c>
      <c r="K44" s="157">
        <f t="shared" si="0"/>
        <v>76.8</v>
      </c>
      <c r="L44" s="270"/>
      <c r="M44" s="157">
        <f t="shared" si="1"/>
        <v>76.8</v>
      </c>
    </row>
    <row r="45" spans="1:13" x14ac:dyDescent="0.3">
      <c r="A45" s="2">
        <v>38</v>
      </c>
      <c r="B45" s="6">
        <f>IF(SISWA!B45=0,"",SISWA!B45)</f>
        <v>4162</v>
      </c>
      <c r="C45" s="6" t="str">
        <f>IF(SISWA!C45=0,"",SISWA!C45)</f>
        <v>0055341921</v>
      </c>
      <c r="D45" s="6" t="str">
        <f>IF(SISWA!D45=0,"",SISWA!D45)</f>
        <v>80-162-038-3</v>
      </c>
      <c r="E45" s="195" t="str">
        <f>IF(SISWA!E45=0,"",SISWA!E45)</f>
        <v>LAILA AFIFAHTUR ROHMAH</v>
      </c>
      <c r="F45" s="157">
        <v>82</v>
      </c>
      <c r="G45" s="157">
        <v>82</v>
      </c>
      <c r="H45" s="157">
        <v>79</v>
      </c>
      <c r="I45" s="157">
        <v>72</v>
      </c>
      <c r="J45" s="157">
        <v>80</v>
      </c>
      <c r="K45" s="157">
        <f t="shared" si="0"/>
        <v>79</v>
      </c>
      <c r="L45" s="271"/>
      <c r="M45" s="157">
        <f t="shared" si="1"/>
        <v>79</v>
      </c>
    </row>
    <row r="46" spans="1:13" x14ac:dyDescent="0.3">
      <c r="A46" s="2">
        <v>39</v>
      </c>
      <c r="B46" s="6">
        <f>IF(SISWA!B46=0,"",SISWA!B46)</f>
        <v>4163</v>
      </c>
      <c r="C46" s="6" t="str">
        <f>IF(SISWA!C46=0,"",SISWA!C46)</f>
        <v>0049724648</v>
      </c>
      <c r="D46" s="6" t="str">
        <f>IF(SISWA!D46=0,"",SISWA!D46)</f>
        <v>80-162-039-2</v>
      </c>
      <c r="E46" s="195" t="str">
        <f>IF(SISWA!E46=0,"",SISWA!E46)</f>
        <v>LIA DAHLIA</v>
      </c>
      <c r="F46" s="157">
        <v>85</v>
      </c>
      <c r="G46" s="157">
        <v>82</v>
      </c>
      <c r="H46" s="157">
        <v>82</v>
      </c>
      <c r="I46" s="157">
        <v>79</v>
      </c>
      <c r="J46" s="157">
        <v>89</v>
      </c>
      <c r="K46" s="157">
        <f t="shared" si="0"/>
        <v>83.4</v>
      </c>
      <c r="L46" s="270"/>
      <c r="M46" s="157">
        <f t="shared" si="1"/>
        <v>83.4</v>
      </c>
    </row>
    <row r="47" spans="1:13" x14ac:dyDescent="0.3">
      <c r="A47" s="2">
        <v>40</v>
      </c>
      <c r="B47" s="6">
        <f>IF(SISWA!B47=0,"",SISWA!B47)</f>
        <v>4164</v>
      </c>
      <c r="C47" s="6" t="str">
        <f>IF(SISWA!C47=0,"",SISWA!C47)</f>
        <v>0042308111</v>
      </c>
      <c r="D47" s="6" t="str">
        <f>IF(SISWA!D47=0,"",SISWA!D47)</f>
        <v>80-162-040-9</v>
      </c>
      <c r="E47" s="195" t="str">
        <f>IF(SISWA!E47=0,"",SISWA!E47)</f>
        <v>MIFTAKHUS SURUR</v>
      </c>
      <c r="F47" s="157">
        <v>82</v>
      </c>
      <c r="G47" s="157">
        <v>81</v>
      </c>
      <c r="H47" s="157">
        <v>80</v>
      </c>
      <c r="I47" s="157">
        <v>79</v>
      </c>
      <c r="J47" s="157">
        <v>86</v>
      </c>
      <c r="K47" s="157">
        <f t="shared" si="0"/>
        <v>81.599999999999994</v>
      </c>
      <c r="L47" s="271"/>
      <c r="M47" s="157">
        <f t="shared" si="1"/>
        <v>81.599999999999994</v>
      </c>
    </row>
    <row r="48" spans="1:13" x14ac:dyDescent="0.3">
      <c r="A48" s="2">
        <v>41</v>
      </c>
      <c r="B48" s="6">
        <f>IF(SISWA!B48=0,"",SISWA!B48)</f>
        <v>4194</v>
      </c>
      <c r="C48" s="6" t="str">
        <f>IF(SISWA!C48=0,"",SISWA!C48)</f>
        <v>0048571340</v>
      </c>
      <c r="D48" s="6" t="str">
        <f>IF(SISWA!D48=0,"",SISWA!D48)</f>
        <v>80-162-041-8</v>
      </c>
      <c r="E48" s="195" t="str">
        <f>IF(SISWA!E48=0,"",SISWA!E48)</f>
        <v>MOCHAMAD ALIFAMADIO DWI ANANTA</v>
      </c>
      <c r="F48" s="157">
        <v>82</v>
      </c>
      <c r="G48" s="157">
        <v>81</v>
      </c>
      <c r="H48" s="157">
        <v>78</v>
      </c>
      <c r="I48" s="157">
        <v>77</v>
      </c>
      <c r="J48" s="157">
        <v>81</v>
      </c>
      <c r="K48" s="157">
        <f t="shared" si="0"/>
        <v>79.8</v>
      </c>
      <c r="L48" s="270"/>
      <c r="M48" s="157">
        <f t="shared" si="1"/>
        <v>79.8</v>
      </c>
    </row>
    <row r="49" spans="1:13" x14ac:dyDescent="0.3">
      <c r="A49" s="2">
        <v>42</v>
      </c>
      <c r="B49" s="6">
        <f>IF(SISWA!B49=0,"",SISWA!B49)</f>
        <v>4195</v>
      </c>
      <c r="C49" s="6" t="str">
        <f>IF(SISWA!C49=0,"",SISWA!C49)</f>
        <v>0049668688</v>
      </c>
      <c r="D49" s="6" t="str">
        <f>IF(SISWA!D49=0,"",SISWA!D49)</f>
        <v>80-162-042-7</v>
      </c>
      <c r="E49" s="195" t="str">
        <f>IF(SISWA!E49=0,"",SISWA!E49)</f>
        <v>MOHAMAD RIZKY ARDIANTO</v>
      </c>
      <c r="F49" s="157">
        <v>80</v>
      </c>
      <c r="G49" s="157">
        <v>80</v>
      </c>
      <c r="H49" s="157">
        <v>79</v>
      </c>
      <c r="I49" s="157">
        <v>78</v>
      </c>
      <c r="J49" s="157">
        <v>82</v>
      </c>
      <c r="K49" s="157">
        <f t="shared" si="0"/>
        <v>79.8</v>
      </c>
      <c r="L49" s="271"/>
      <c r="M49" s="157">
        <f t="shared" si="1"/>
        <v>79.8</v>
      </c>
    </row>
    <row r="50" spans="1:13" x14ac:dyDescent="0.3">
      <c r="A50" s="2">
        <v>43</v>
      </c>
      <c r="B50" s="6">
        <f>IF(SISWA!B50=0,"",SISWA!B50)</f>
        <v>4196</v>
      </c>
      <c r="C50" s="6" t="str">
        <f>IF(SISWA!C50=0,"",SISWA!C50)</f>
        <v>0053373334</v>
      </c>
      <c r="D50" s="6" t="str">
        <f>IF(SISWA!D50=0,"",SISWA!D50)</f>
        <v>80-162-043-6</v>
      </c>
      <c r="E50" s="195" t="str">
        <f>IF(SISWA!E50=0,"",SISWA!E50)</f>
        <v>MUHAMAD YOGA HALIM AKBAR</v>
      </c>
      <c r="F50" s="157"/>
      <c r="G50" s="157"/>
      <c r="H50" s="157">
        <v>83</v>
      </c>
      <c r="I50" s="157">
        <v>78</v>
      </c>
      <c r="J50" s="157">
        <v>90</v>
      </c>
      <c r="K50" s="157">
        <f t="shared" si="0"/>
        <v>83.666666666666671</v>
      </c>
      <c r="L50" s="270"/>
      <c r="M50" s="157">
        <f t="shared" si="1"/>
        <v>83.666666666666671</v>
      </c>
    </row>
    <row r="51" spans="1:13" x14ac:dyDescent="0.3">
      <c r="A51" s="2">
        <v>44</v>
      </c>
      <c r="B51" s="6">
        <f>IF(SISWA!B51=0,"",SISWA!B51)</f>
        <v>4165</v>
      </c>
      <c r="C51" s="6" t="str">
        <f>IF(SISWA!C51=0,"",SISWA!C51)</f>
        <v>0045389451</v>
      </c>
      <c r="D51" s="6" t="str">
        <f>IF(SISWA!D51=0,"",SISWA!D51)</f>
        <v>80-162-044-5</v>
      </c>
      <c r="E51" s="195" t="str">
        <f>IF(SISWA!E51=0,"",SISWA!E51)</f>
        <v>MUHAMMAD AKBAR MAULANA ISKHAQ</v>
      </c>
      <c r="F51" s="157">
        <v>78</v>
      </c>
      <c r="G51" s="157">
        <v>81</v>
      </c>
      <c r="H51" s="157">
        <v>85</v>
      </c>
      <c r="I51" s="157"/>
      <c r="J51" s="157">
        <v>85</v>
      </c>
      <c r="K51" s="157">
        <f t="shared" si="0"/>
        <v>82.25</v>
      </c>
      <c r="L51" s="271"/>
      <c r="M51" s="157">
        <f t="shared" si="1"/>
        <v>82.25</v>
      </c>
    </row>
    <row r="52" spans="1:13" x14ac:dyDescent="0.3">
      <c r="A52" s="2">
        <v>45</v>
      </c>
      <c r="B52" s="6">
        <f>IF(SISWA!B52=0,"",SISWA!B52)</f>
        <v>4166</v>
      </c>
      <c r="C52" s="6" t="str">
        <f>IF(SISWA!C52=0,"",SISWA!C52)</f>
        <v>0056992985</v>
      </c>
      <c r="D52" s="6" t="str">
        <f>IF(SISWA!D52=0,"",SISWA!D52)</f>
        <v>80-162-045-4</v>
      </c>
      <c r="E52" s="195" t="str">
        <f>IF(SISWA!E52=0,"",SISWA!E52)</f>
        <v>MUHAMMAD ARIS MAHENDRA</v>
      </c>
      <c r="F52" s="157">
        <v>70</v>
      </c>
      <c r="G52" s="157">
        <v>80</v>
      </c>
      <c r="H52" s="157">
        <v>79</v>
      </c>
      <c r="I52" s="157">
        <v>76</v>
      </c>
      <c r="J52" s="157">
        <v>82</v>
      </c>
      <c r="K52" s="157">
        <f t="shared" si="0"/>
        <v>77.400000000000006</v>
      </c>
      <c r="L52" s="270"/>
      <c r="M52" s="157">
        <f t="shared" si="1"/>
        <v>77.400000000000006</v>
      </c>
    </row>
    <row r="53" spans="1:13" x14ac:dyDescent="0.3">
      <c r="A53" s="2">
        <v>46</v>
      </c>
      <c r="B53" s="6">
        <f>IF(SISWA!B53=0,"",SISWA!B53)</f>
        <v>4167</v>
      </c>
      <c r="C53" s="6" t="str">
        <f>IF(SISWA!C53=0,"",SISWA!C53)</f>
        <v>0043548840</v>
      </c>
      <c r="D53" s="6" t="str">
        <f>IF(SISWA!D53=0,"",SISWA!D53)</f>
        <v>80-162-046-3</v>
      </c>
      <c r="E53" s="195" t="str">
        <f>IF(SISWA!E53=0,"",SISWA!E53)</f>
        <v>MUHAMMAD REZA NURDIANSYAH</v>
      </c>
      <c r="F53" s="157">
        <v>80</v>
      </c>
      <c r="G53" s="157">
        <v>80</v>
      </c>
      <c r="H53" s="157">
        <v>78</v>
      </c>
      <c r="I53" s="157">
        <v>76</v>
      </c>
      <c r="J53" s="157">
        <v>81</v>
      </c>
      <c r="K53" s="157">
        <f t="shared" si="0"/>
        <v>79</v>
      </c>
      <c r="L53" s="271"/>
      <c r="M53" s="157">
        <f t="shared" si="1"/>
        <v>79</v>
      </c>
    </row>
    <row r="54" spans="1:13" x14ac:dyDescent="0.3">
      <c r="A54" s="2">
        <v>47</v>
      </c>
      <c r="B54" s="6">
        <f>IF(SISWA!B54=0,"",SISWA!B54)</f>
        <v>4168</v>
      </c>
      <c r="C54" s="6" t="str">
        <f>IF(SISWA!C54=0,"",SISWA!C54)</f>
        <v>0042281947</v>
      </c>
      <c r="D54" s="6" t="str">
        <f>IF(SISWA!D54=0,"",SISWA!D54)</f>
        <v>80-162-047-2</v>
      </c>
      <c r="E54" s="195" t="str">
        <f>IF(SISWA!E54=0,"",SISWA!E54)</f>
        <v>MUHAMMAD SONI</v>
      </c>
      <c r="F54" s="157">
        <v>82</v>
      </c>
      <c r="G54" s="157">
        <v>81</v>
      </c>
      <c r="H54" s="157">
        <v>70</v>
      </c>
      <c r="I54" s="157">
        <v>75</v>
      </c>
      <c r="J54" s="157">
        <v>80</v>
      </c>
      <c r="K54" s="157">
        <f t="shared" si="0"/>
        <v>77.599999999999994</v>
      </c>
      <c r="L54" s="270"/>
      <c r="M54" s="157">
        <f t="shared" si="1"/>
        <v>77.599999999999994</v>
      </c>
    </row>
    <row r="55" spans="1:13" x14ac:dyDescent="0.3">
      <c r="A55" s="2">
        <v>48</v>
      </c>
      <c r="B55" s="6">
        <f>IF(SISWA!B55=0,"",SISWA!B55)</f>
        <v>4169</v>
      </c>
      <c r="C55" s="6" t="str">
        <f>IF(SISWA!C55=0,"",SISWA!C55)</f>
        <v>0047171711</v>
      </c>
      <c r="D55" s="6" t="str">
        <f>IF(SISWA!D55=0,"",SISWA!D55)</f>
        <v>80-162-048-9</v>
      </c>
      <c r="E55" s="195" t="str">
        <f>IF(SISWA!E55=0,"",SISWA!E55)</f>
        <v>MUHAMMAD YUSUF ABDILLAH</v>
      </c>
      <c r="F55" s="157">
        <v>80</v>
      </c>
      <c r="G55" s="157">
        <v>80</v>
      </c>
      <c r="H55" s="157">
        <v>80</v>
      </c>
      <c r="I55" s="157">
        <v>80</v>
      </c>
      <c r="J55" s="157">
        <v>81</v>
      </c>
      <c r="K55" s="157">
        <f t="shared" si="0"/>
        <v>80.2</v>
      </c>
      <c r="L55" s="271"/>
      <c r="M55" s="157">
        <f t="shared" si="1"/>
        <v>80.2</v>
      </c>
    </row>
    <row r="56" spans="1:13" x14ac:dyDescent="0.3">
      <c r="A56" s="2">
        <v>49</v>
      </c>
      <c r="B56" s="6">
        <f>IF(SISWA!B56=0,"",SISWA!B56)</f>
        <v>4197</v>
      </c>
      <c r="C56" s="6" t="str">
        <f>IF(SISWA!C56=0,"",SISWA!C56)</f>
        <v>0053900236</v>
      </c>
      <c r="D56" s="6" t="str">
        <f>IF(SISWA!D56=0,"",SISWA!D56)</f>
        <v>80-162-049-8</v>
      </c>
      <c r="E56" s="195" t="str">
        <f>IF(SISWA!E56=0,"",SISWA!E56)</f>
        <v>MUHAMMAD ZAYIN FADHLILLAH</v>
      </c>
      <c r="F56" s="157">
        <v>78</v>
      </c>
      <c r="G56" s="157">
        <v>80</v>
      </c>
      <c r="H56" s="157">
        <v>79</v>
      </c>
      <c r="I56" s="157">
        <v>77</v>
      </c>
      <c r="J56" s="157">
        <v>81</v>
      </c>
      <c r="K56" s="157">
        <f t="shared" si="0"/>
        <v>79</v>
      </c>
      <c r="L56" s="270"/>
      <c r="M56" s="157">
        <f t="shared" si="1"/>
        <v>79</v>
      </c>
    </row>
    <row r="57" spans="1:13" x14ac:dyDescent="0.3">
      <c r="A57" s="2">
        <v>50</v>
      </c>
      <c r="B57" s="6">
        <f>IF(SISWA!B57=0,"",SISWA!B57)</f>
        <v>4170</v>
      </c>
      <c r="C57" s="6" t="str">
        <f>IF(SISWA!C57=0,"",SISWA!C57)</f>
        <v>0059424115</v>
      </c>
      <c r="D57" s="6" t="str">
        <f>IF(SISWA!D57=0,"",SISWA!D57)</f>
        <v>80-162-050-7</v>
      </c>
      <c r="E57" s="195" t="str">
        <f>IF(SISWA!E57=0,"",SISWA!E57)</f>
        <v>NURUL ISLAKHATUL MAGHFIROH</v>
      </c>
      <c r="F57" s="157">
        <v>82</v>
      </c>
      <c r="G57" s="157">
        <v>82</v>
      </c>
      <c r="H57" s="157">
        <v>80</v>
      </c>
      <c r="I57" s="157">
        <v>77</v>
      </c>
      <c r="J57" s="157">
        <v>85</v>
      </c>
      <c r="K57" s="157">
        <f t="shared" si="0"/>
        <v>81.2</v>
      </c>
      <c r="L57" s="271"/>
      <c r="M57" s="157">
        <f t="shared" si="1"/>
        <v>81.2</v>
      </c>
    </row>
    <row r="58" spans="1:13" x14ac:dyDescent="0.3">
      <c r="A58" s="2">
        <v>51</v>
      </c>
      <c r="B58" s="6">
        <f>IF(SISWA!B58=0,"",SISWA!B58)</f>
        <v>4171</v>
      </c>
      <c r="C58" s="6" t="str">
        <f>IF(SISWA!C58=0,"",SISWA!C58)</f>
        <v>0047462155</v>
      </c>
      <c r="D58" s="6" t="str">
        <f>IF(SISWA!D58=0,"",SISWA!D58)</f>
        <v>80-162-051-6</v>
      </c>
      <c r="E58" s="195" t="str">
        <f>IF(SISWA!E58=0,"",SISWA!E58)</f>
        <v>SALIFA IHDAHLIA</v>
      </c>
      <c r="F58" s="157">
        <v>80</v>
      </c>
      <c r="G58" s="157">
        <v>82</v>
      </c>
      <c r="H58" s="157">
        <v>78</v>
      </c>
      <c r="I58" s="157">
        <v>77</v>
      </c>
      <c r="J58" s="157">
        <v>83</v>
      </c>
      <c r="K58" s="157">
        <f t="shared" si="0"/>
        <v>80</v>
      </c>
      <c r="L58" s="270"/>
      <c r="M58" s="157">
        <f t="shared" si="1"/>
        <v>80</v>
      </c>
    </row>
    <row r="59" spans="1:13" x14ac:dyDescent="0.3">
      <c r="A59" s="2">
        <v>52</v>
      </c>
      <c r="B59" s="6">
        <f>IF(SISWA!B59=0,"",SISWA!B59)</f>
        <v>4056</v>
      </c>
      <c r="C59" s="6" t="str">
        <f>IF(SISWA!C59=0,"",SISWA!C59)</f>
        <v>0025417842</v>
      </c>
      <c r="D59" s="6" t="str">
        <f>IF(SISWA!D59=0,"",SISWA!D59)</f>
        <v>80-162-052-5</v>
      </c>
      <c r="E59" s="195" t="str">
        <f>IF(SISWA!E59=0,"",SISWA!E59)</f>
        <v>YUNITA WARDATUL CHOIRIYAH</v>
      </c>
      <c r="F59" s="157">
        <v>85</v>
      </c>
      <c r="G59" s="157">
        <v>79</v>
      </c>
      <c r="H59" s="157">
        <v>79</v>
      </c>
      <c r="I59" s="157">
        <v>75</v>
      </c>
      <c r="J59" s="157">
        <v>84</v>
      </c>
      <c r="K59" s="157">
        <f t="shared" si="0"/>
        <v>80.400000000000006</v>
      </c>
      <c r="L59" s="271"/>
      <c r="M59" s="157">
        <f t="shared" si="1"/>
        <v>80.400000000000006</v>
      </c>
    </row>
    <row r="60" spans="1:13" x14ac:dyDescent="0.3">
      <c r="A60" s="2">
        <v>53</v>
      </c>
      <c r="B60" s="6">
        <f>IF(SISWA!B60=0,"",SISWA!B60)</f>
        <v>4172</v>
      </c>
      <c r="C60" s="6" t="str">
        <f>IF(SISWA!C60=0,"",SISWA!C60)</f>
        <v>0041942834</v>
      </c>
      <c r="D60" s="6" t="str">
        <f>IF(SISWA!D60=0,"",SISWA!D60)</f>
        <v>80-162-053-4</v>
      </c>
      <c r="E60" s="195" t="str">
        <f>IF(SISWA!E60=0,"",SISWA!E60)</f>
        <v>YUSFI RIZKY AZIZAH</v>
      </c>
      <c r="F60" s="157">
        <v>70</v>
      </c>
      <c r="G60" s="157">
        <v>82</v>
      </c>
      <c r="H60" s="157">
        <v>80</v>
      </c>
      <c r="I60" s="157">
        <v>79</v>
      </c>
      <c r="J60" s="157">
        <v>82</v>
      </c>
      <c r="K60" s="157">
        <f t="shared" si="0"/>
        <v>78.599999999999994</v>
      </c>
      <c r="L60" s="270"/>
      <c r="M60" s="157">
        <f t="shared" si="1"/>
        <v>78.599999999999994</v>
      </c>
    </row>
    <row r="61" spans="1:13" x14ac:dyDescent="0.3">
      <c r="A61" s="2">
        <v>54</v>
      </c>
      <c r="B61" s="6" t="str">
        <f>IF(SISWA!B61=0,"",SISWA!B61)</f>
        <v/>
      </c>
      <c r="C61" s="6" t="str">
        <f>IF(SISWA!C61=0,"",SISWA!C61)</f>
        <v/>
      </c>
      <c r="D61" s="6" t="str">
        <f>IF(SISWA!D61=0,"",SISWA!D61)</f>
        <v/>
      </c>
      <c r="E61" s="195" t="str">
        <f>IF(SISWA!E61=0,"",SISWA!E61)</f>
        <v/>
      </c>
      <c r="F61" s="157"/>
      <c r="G61" s="157"/>
      <c r="H61" s="157"/>
      <c r="I61" s="157"/>
      <c r="J61" s="157"/>
      <c r="K61" s="157" t="e">
        <f t="shared" si="0"/>
        <v>#DIV/0!</v>
      </c>
      <c r="L61" s="271"/>
      <c r="M61" s="157" t="e">
        <f t="shared" si="1"/>
        <v>#DIV/0!</v>
      </c>
    </row>
    <row r="62" spans="1:13" x14ac:dyDescent="0.3">
      <c r="A62" s="2">
        <v>55</v>
      </c>
      <c r="B62" s="6" t="str">
        <f>IF(SISWA!B62=0,"",SISWA!B62)</f>
        <v/>
      </c>
      <c r="C62" s="6" t="str">
        <f>IF(SISWA!C62=0,"",SISWA!C62)</f>
        <v/>
      </c>
      <c r="D62" s="6" t="str">
        <f>IF(SISWA!D62=0,"",SISWA!D62)</f>
        <v/>
      </c>
      <c r="E62" s="195" t="str">
        <f>IF(SISWA!E62=0,"",SISWA!E62)</f>
        <v/>
      </c>
      <c r="F62" s="157"/>
      <c r="G62" s="157"/>
      <c r="H62" s="157"/>
      <c r="I62" s="157"/>
      <c r="J62" s="157"/>
      <c r="K62" s="157" t="e">
        <f t="shared" si="0"/>
        <v>#DIV/0!</v>
      </c>
      <c r="L62" s="270"/>
      <c r="M62" s="157" t="e">
        <f t="shared" si="1"/>
        <v>#DIV/0!</v>
      </c>
    </row>
    <row r="63" spans="1:13" x14ac:dyDescent="0.3">
      <c r="A63" s="2">
        <v>56</v>
      </c>
      <c r="B63" s="6" t="str">
        <f>IF(SISWA!B63=0,"",SISWA!B63)</f>
        <v/>
      </c>
      <c r="C63" s="6" t="str">
        <f>IF(SISWA!C63=0,"",SISWA!C63)</f>
        <v/>
      </c>
      <c r="D63" s="6" t="str">
        <f>IF(SISWA!D63=0,"",SISWA!D63)</f>
        <v/>
      </c>
      <c r="E63" s="195" t="str">
        <f>IF(SISWA!E63=0,"",SISWA!E63)</f>
        <v/>
      </c>
      <c r="F63" s="157"/>
      <c r="G63" s="157"/>
      <c r="H63" s="157"/>
      <c r="I63" s="157"/>
      <c r="J63" s="157"/>
      <c r="K63" s="157" t="e">
        <f t="shared" si="0"/>
        <v>#DIV/0!</v>
      </c>
      <c r="L63" s="271"/>
      <c r="M63" s="157" t="e">
        <f t="shared" si="1"/>
        <v>#DIV/0!</v>
      </c>
    </row>
    <row r="64" spans="1:13" x14ac:dyDescent="0.3">
      <c r="A64" s="2">
        <v>57</v>
      </c>
      <c r="B64" s="6" t="str">
        <f>IF(SISWA!B64=0,"",SISWA!B64)</f>
        <v/>
      </c>
      <c r="C64" s="6" t="str">
        <f>IF(SISWA!C64=0,"",SISWA!C64)</f>
        <v/>
      </c>
      <c r="D64" s="6" t="str">
        <f>IF(SISWA!D64=0,"",SISWA!D64)</f>
        <v/>
      </c>
      <c r="E64" s="195" t="str">
        <f>IF(SISWA!E64=0,"",SISWA!E64)</f>
        <v/>
      </c>
      <c r="F64" s="157"/>
      <c r="G64" s="157"/>
      <c r="H64" s="157"/>
      <c r="I64" s="157"/>
      <c r="J64" s="157"/>
      <c r="K64" s="157" t="e">
        <f t="shared" si="0"/>
        <v>#DIV/0!</v>
      </c>
      <c r="L64" s="270"/>
      <c r="M64" s="157" t="e">
        <f t="shared" si="1"/>
        <v>#DIV/0!</v>
      </c>
    </row>
    <row r="65" spans="1:13" x14ac:dyDescent="0.3">
      <c r="A65" s="2">
        <v>58</v>
      </c>
      <c r="B65" s="6" t="str">
        <f>IF(SISWA!B65=0,"",SISWA!B65)</f>
        <v/>
      </c>
      <c r="C65" s="6" t="str">
        <f>IF(SISWA!C65=0,"",SISWA!C65)</f>
        <v/>
      </c>
      <c r="D65" s="6" t="str">
        <f>IF(SISWA!D65=0,"",SISWA!D65)</f>
        <v/>
      </c>
      <c r="E65" s="195" t="str">
        <f>IF(SISWA!E65=0,"",SISWA!E65)</f>
        <v/>
      </c>
      <c r="F65" s="157"/>
      <c r="G65" s="157"/>
      <c r="H65" s="157"/>
      <c r="I65" s="157"/>
      <c r="J65" s="157"/>
      <c r="K65" s="157" t="e">
        <f t="shared" si="0"/>
        <v>#DIV/0!</v>
      </c>
      <c r="L65" s="271"/>
      <c r="M65" s="157"/>
    </row>
    <row r="66" spans="1:13" x14ac:dyDescent="0.3">
      <c r="A66" s="2">
        <v>59</v>
      </c>
      <c r="B66" s="6" t="str">
        <f>IF(SISWA!B66=0,"",SISWA!B66)</f>
        <v/>
      </c>
      <c r="C66" s="6" t="str">
        <f>IF(SISWA!C66=0,"",SISWA!C66)</f>
        <v/>
      </c>
      <c r="D66" s="6" t="str">
        <f>IF(SISWA!D66=0,"",SISWA!D66)</f>
        <v/>
      </c>
      <c r="E66" s="195" t="str">
        <f>IF(SISWA!E66=0,"",SISWA!E66)</f>
        <v/>
      </c>
      <c r="F66" s="157"/>
      <c r="G66" s="157"/>
      <c r="H66" s="157"/>
      <c r="I66" s="157"/>
      <c r="J66" s="157"/>
      <c r="K66" s="157" t="e">
        <f t="shared" si="0"/>
        <v>#DIV/0!</v>
      </c>
      <c r="L66" s="270"/>
      <c r="M66" s="157"/>
    </row>
    <row r="67" spans="1:13" x14ac:dyDescent="0.3">
      <c r="A67" s="2">
        <v>60</v>
      </c>
      <c r="B67" s="6" t="str">
        <f>IF(SISWA!B67=0,"",SISWA!B67)</f>
        <v/>
      </c>
      <c r="C67" s="6" t="str">
        <f>IF(SISWA!C67=0,"",SISWA!C67)</f>
        <v/>
      </c>
      <c r="D67" s="6" t="str">
        <f>IF(SISWA!D67=0,"",SISWA!D67)</f>
        <v/>
      </c>
      <c r="E67" s="195" t="str">
        <f>IF(SISWA!E67=0,"",SISWA!E67)</f>
        <v/>
      </c>
      <c r="F67" s="157"/>
      <c r="G67" s="157"/>
      <c r="H67" s="157"/>
      <c r="I67" s="157"/>
      <c r="J67" s="157"/>
      <c r="K67" s="157" t="e">
        <f t="shared" si="0"/>
        <v>#DIV/0!</v>
      </c>
      <c r="L67" s="271"/>
      <c r="M67" s="157"/>
    </row>
    <row r="68" spans="1:13" x14ac:dyDescent="0.3">
      <c r="A68" s="2">
        <v>61</v>
      </c>
      <c r="B68" s="6" t="str">
        <f>IF(SISWA!B68=0,"",SISWA!B68)</f>
        <v/>
      </c>
      <c r="C68" s="6" t="str">
        <f>IF(SISWA!C68=0,"",SISWA!C68)</f>
        <v/>
      </c>
      <c r="D68" s="6" t="str">
        <f>IF(SISWA!D68=0,"",SISWA!D68)</f>
        <v/>
      </c>
      <c r="E68" s="195" t="str">
        <f>IF(SISWA!E68=0,"",SISWA!E68)</f>
        <v/>
      </c>
      <c r="F68" s="157"/>
      <c r="G68" s="157"/>
      <c r="H68" s="157"/>
      <c r="I68" s="157"/>
      <c r="J68" s="157"/>
      <c r="K68" s="157" t="e">
        <f t="shared" ref="K68:K131" si="2">AVERAGE(F68:J68)</f>
        <v>#DIV/0!</v>
      </c>
      <c r="L68" s="270"/>
      <c r="M68" s="157"/>
    </row>
    <row r="69" spans="1:13" x14ac:dyDescent="0.3">
      <c r="A69" s="2">
        <v>62</v>
      </c>
      <c r="B69" s="6" t="str">
        <f>IF(SISWA!B69=0,"",SISWA!B69)</f>
        <v/>
      </c>
      <c r="C69" s="6" t="str">
        <f>IF(SISWA!C69=0,"",SISWA!C69)</f>
        <v/>
      </c>
      <c r="D69" s="6" t="str">
        <f>IF(SISWA!D69=0,"",SISWA!D69)</f>
        <v/>
      </c>
      <c r="E69" s="195" t="str">
        <f>IF(SISWA!E69=0,"",SISWA!E69)</f>
        <v/>
      </c>
      <c r="F69" s="157"/>
      <c r="G69" s="157"/>
      <c r="H69" s="157"/>
      <c r="I69" s="157"/>
      <c r="J69" s="157"/>
      <c r="K69" s="157" t="e">
        <f t="shared" si="2"/>
        <v>#DIV/0!</v>
      </c>
      <c r="L69" s="271"/>
      <c r="M69" s="157"/>
    </row>
    <row r="70" spans="1:13" x14ac:dyDescent="0.3">
      <c r="A70" s="2">
        <v>63</v>
      </c>
      <c r="B70" s="6" t="str">
        <f>IF(SISWA!B70=0,"",SISWA!B70)</f>
        <v/>
      </c>
      <c r="C70" s="6" t="str">
        <f>IF(SISWA!C70=0,"",SISWA!C70)</f>
        <v/>
      </c>
      <c r="D70" s="6" t="str">
        <f>IF(SISWA!D70=0,"",SISWA!D70)</f>
        <v/>
      </c>
      <c r="E70" s="195" t="str">
        <f>IF(SISWA!E70=0,"",SISWA!E70)</f>
        <v/>
      </c>
      <c r="F70" s="157"/>
      <c r="G70" s="157"/>
      <c r="H70" s="157"/>
      <c r="I70" s="157"/>
      <c r="J70" s="157"/>
      <c r="K70" s="157" t="e">
        <f t="shared" si="2"/>
        <v>#DIV/0!</v>
      </c>
      <c r="L70" s="270"/>
      <c r="M70" s="157"/>
    </row>
    <row r="71" spans="1:13" x14ac:dyDescent="0.3">
      <c r="A71" s="2">
        <v>64</v>
      </c>
      <c r="B71" s="6" t="str">
        <f>IF(SISWA!B71=0,"",SISWA!B71)</f>
        <v/>
      </c>
      <c r="C71" s="6" t="str">
        <f>IF(SISWA!C71=0,"",SISWA!C71)</f>
        <v/>
      </c>
      <c r="D71" s="6" t="str">
        <f>IF(SISWA!D71=0,"",SISWA!D71)</f>
        <v/>
      </c>
      <c r="E71" s="195" t="str">
        <f>IF(SISWA!E71=0,"",SISWA!E71)</f>
        <v/>
      </c>
      <c r="F71" s="157"/>
      <c r="G71" s="157"/>
      <c r="H71" s="157"/>
      <c r="I71" s="157"/>
      <c r="J71" s="157"/>
      <c r="K71" s="157" t="e">
        <f t="shared" si="2"/>
        <v>#DIV/0!</v>
      </c>
      <c r="L71" s="271"/>
      <c r="M71" s="157"/>
    </row>
    <row r="72" spans="1:13" x14ac:dyDescent="0.3">
      <c r="A72" s="2">
        <v>65</v>
      </c>
      <c r="B72" s="6" t="str">
        <f>IF(SISWA!B72=0,"",SISWA!B72)</f>
        <v/>
      </c>
      <c r="C72" s="6" t="str">
        <f>IF(SISWA!C72=0,"",SISWA!C72)</f>
        <v/>
      </c>
      <c r="D72" s="6" t="str">
        <f>IF(SISWA!D72=0,"",SISWA!D72)</f>
        <v/>
      </c>
      <c r="E72" s="195" t="str">
        <f>IF(SISWA!E72=0,"",SISWA!E72)</f>
        <v/>
      </c>
      <c r="F72" s="157"/>
      <c r="G72" s="157"/>
      <c r="H72" s="157"/>
      <c r="I72" s="157"/>
      <c r="J72" s="157"/>
      <c r="K72" s="157" t="e">
        <f t="shared" si="2"/>
        <v>#DIV/0!</v>
      </c>
      <c r="L72" s="270"/>
      <c r="M72" s="157"/>
    </row>
    <row r="73" spans="1:13" x14ac:dyDescent="0.3">
      <c r="A73" s="2">
        <v>66</v>
      </c>
      <c r="B73" s="6" t="str">
        <f>IF(SISWA!B73=0,"",SISWA!B73)</f>
        <v/>
      </c>
      <c r="C73" s="6" t="str">
        <f>IF(SISWA!C73=0,"",SISWA!C73)</f>
        <v/>
      </c>
      <c r="D73" s="6" t="str">
        <f>IF(SISWA!D73=0,"",SISWA!D73)</f>
        <v/>
      </c>
      <c r="E73" s="195" t="str">
        <f>IF(SISWA!E73=0,"",SISWA!E73)</f>
        <v/>
      </c>
      <c r="F73" s="157"/>
      <c r="G73" s="157"/>
      <c r="H73" s="157"/>
      <c r="I73" s="157"/>
      <c r="J73" s="157"/>
      <c r="K73" s="157" t="e">
        <f t="shared" si="2"/>
        <v>#DIV/0!</v>
      </c>
      <c r="L73" s="271"/>
      <c r="M73" s="157"/>
    </row>
    <row r="74" spans="1:13" x14ac:dyDescent="0.3">
      <c r="A74" s="2">
        <v>67</v>
      </c>
      <c r="B74" s="6" t="str">
        <f>IF(SISWA!B74=0,"",SISWA!B74)</f>
        <v/>
      </c>
      <c r="C74" s="6" t="str">
        <f>IF(SISWA!C74=0,"",SISWA!C74)</f>
        <v/>
      </c>
      <c r="D74" s="6" t="str">
        <f>IF(SISWA!D74=0,"",SISWA!D74)</f>
        <v/>
      </c>
      <c r="E74" s="195" t="str">
        <f>IF(SISWA!E74=0,"",SISWA!E74)</f>
        <v/>
      </c>
      <c r="F74" s="157"/>
      <c r="G74" s="157"/>
      <c r="H74" s="157"/>
      <c r="I74" s="157"/>
      <c r="J74" s="157"/>
      <c r="K74" s="157" t="e">
        <f t="shared" si="2"/>
        <v>#DIV/0!</v>
      </c>
      <c r="L74" s="270"/>
      <c r="M74" s="157"/>
    </row>
    <row r="75" spans="1:13" x14ac:dyDescent="0.3">
      <c r="A75" s="2">
        <v>68</v>
      </c>
      <c r="B75" s="6" t="str">
        <f>IF(SISWA!B75=0,"",SISWA!B75)</f>
        <v/>
      </c>
      <c r="C75" s="6" t="str">
        <f>IF(SISWA!C75=0,"",SISWA!C75)</f>
        <v/>
      </c>
      <c r="D75" s="6" t="str">
        <f>IF(SISWA!D75=0,"",SISWA!D75)</f>
        <v/>
      </c>
      <c r="E75" s="195" t="str">
        <f>IF(SISWA!E75=0,"",SISWA!E75)</f>
        <v/>
      </c>
      <c r="F75" s="157"/>
      <c r="G75" s="157"/>
      <c r="H75" s="157"/>
      <c r="I75" s="157"/>
      <c r="J75" s="157"/>
      <c r="K75" s="157" t="e">
        <f t="shared" si="2"/>
        <v>#DIV/0!</v>
      </c>
      <c r="L75" s="271"/>
      <c r="M75" s="157"/>
    </row>
    <row r="76" spans="1:13" x14ac:dyDescent="0.3">
      <c r="A76" s="2">
        <v>69</v>
      </c>
      <c r="B76" s="6" t="str">
        <f>IF(SISWA!B76=0,"",SISWA!B76)</f>
        <v/>
      </c>
      <c r="C76" s="6" t="str">
        <f>IF(SISWA!C76=0,"",SISWA!C76)</f>
        <v/>
      </c>
      <c r="D76" s="6" t="str">
        <f>IF(SISWA!D76=0,"",SISWA!D76)</f>
        <v/>
      </c>
      <c r="E76" s="195" t="str">
        <f>IF(SISWA!E76=0,"",SISWA!E76)</f>
        <v/>
      </c>
      <c r="F76" s="157"/>
      <c r="G76" s="157"/>
      <c r="H76" s="157"/>
      <c r="I76" s="157"/>
      <c r="J76" s="157"/>
      <c r="K76" s="157" t="e">
        <f t="shared" si="2"/>
        <v>#DIV/0!</v>
      </c>
      <c r="L76" s="270"/>
      <c r="M76" s="157"/>
    </row>
    <row r="77" spans="1:13" x14ac:dyDescent="0.3">
      <c r="A77" s="2">
        <v>70</v>
      </c>
      <c r="B77" s="6" t="str">
        <f>IF(SISWA!B77=0,"",SISWA!B77)</f>
        <v/>
      </c>
      <c r="C77" s="6" t="str">
        <f>IF(SISWA!C77=0,"",SISWA!C77)</f>
        <v/>
      </c>
      <c r="D77" s="6" t="str">
        <f>IF(SISWA!D77=0,"",SISWA!D77)</f>
        <v/>
      </c>
      <c r="E77" s="195" t="str">
        <f>IF(SISWA!E77=0,"",SISWA!E77)</f>
        <v/>
      </c>
      <c r="F77" s="157"/>
      <c r="G77" s="157"/>
      <c r="H77" s="157"/>
      <c r="I77" s="157"/>
      <c r="J77" s="157"/>
      <c r="K77" s="157" t="e">
        <f t="shared" si="2"/>
        <v>#DIV/0!</v>
      </c>
      <c r="L77" s="271"/>
      <c r="M77" s="157"/>
    </row>
    <row r="78" spans="1:13" x14ac:dyDescent="0.3">
      <c r="A78" s="2">
        <v>71</v>
      </c>
      <c r="B78" s="6" t="str">
        <f>IF(SISWA!B78=0,"",SISWA!B78)</f>
        <v/>
      </c>
      <c r="C78" s="6" t="str">
        <f>IF(SISWA!C78=0,"",SISWA!C78)</f>
        <v/>
      </c>
      <c r="D78" s="6" t="str">
        <f>IF(SISWA!D78=0,"",SISWA!D78)</f>
        <v/>
      </c>
      <c r="E78" s="195" t="str">
        <f>IF(SISWA!E78=0,"",SISWA!E78)</f>
        <v/>
      </c>
      <c r="F78" s="157"/>
      <c r="G78" s="157"/>
      <c r="H78" s="157"/>
      <c r="I78" s="157"/>
      <c r="J78" s="157"/>
      <c r="K78" s="157" t="e">
        <f t="shared" si="2"/>
        <v>#DIV/0!</v>
      </c>
      <c r="L78" s="270"/>
      <c r="M78" s="157"/>
    </row>
    <row r="79" spans="1:13" x14ac:dyDescent="0.3">
      <c r="A79" s="2">
        <v>72</v>
      </c>
      <c r="B79" s="6" t="str">
        <f>IF(SISWA!B79=0,"",SISWA!B79)</f>
        <v/>
      </c>
      <c r="C79" s="6" t="str">
        <f>IF(SISWA!C79=0,"",SISWA!C79)</f>
        <v/>
      </c>
      <c r="D79" s="6" t="str">
        <f>IF(SISWA!D79=0,"",SISWA!D79)</f>
        <v/>
      </c>
      <c r="E79" s="195" t="str">
        <f>IF(SISWA!E79=0,"",SISWA!E79)</f>
        <v/>
      </c>
      <c r="F79" s="157"/>
      <c r="G79" s="157"/>
      <c r="H79" s="157"/>
      <c r="I79" s="157"/>
      <c r="J79" s="157"/>
      <c r="K79" s="157" t="e">
        <f t="shared" si="2"/>
        <v>#DIV/0!</v>
      </c>
      <c r="L79" s="271"/>
      <c r="M79" s="157"/>
    </row>
    <row r="80" spans="1:13" x14ac:dyDescent="0.3">
      <c r="A80" s="2">
        <v>73</v>
      </c>
      <c r="B80" s="6" t="str">
        <f>IF(SISWA!B80=0,"",SISWA!B80)</f>
        <v/>
      </c>
      <c r="C80" s="6" t="str">
        <f>IF(SISWA!C80=0,"",SISWA!C80)</f>
        <v/>
      </c>
      <c r="D80" s="6" t="str">
        <f>IF(SISWA!D80=0,"",SISWA!D80)</f>
        <v/>
      </c>
      <c r="E80" s="195" t="str">
        <f>IF(SISWA!E80=0,"",SISWA!E80)</f>
        <v/>
      </c>
      <c r="F80" s="157"/>
      <c r="G80" s="157"/>
      <c r="H80" s="157"/>
      <c r="I80" s="157"/>
      <c r="J80" s="157"/>
      <c r="K80" s="157" t="e">
        <f t="shared" si="2"/>
        <v>#DIV/0!</v>
      </c>
      <c r="L80" s="270"/>
      <c r="M80" s="157"/>
    </row>
    <row r="81" spans="1:13" x14ac:dyDescent="0.3">
      <c r="A81" s="2">
        <v>74</v>
      </c>
      <c r="B81" s="6" t="str">
        <f>IF(SISWA!B81=0,"",SISWA!B81)</f>
        <v/>
      </c>
      <c r="C81" s="6" t="str">
        <f>IF(SISWA!C81=0,"",SISWA!C81)</f>
        <v/>
      </c>
      <c r="D81" s="6" t="str">
        <f>IF(SISWA!D81=0,"",SISWA!D81)</f>
        <v/>
      </c>
      <c r="E81" s="195" t="str">
        <f>IF(SISWA!E81=0,"",SISWA!E81)</f>
        <v/>
      </c>
      <c r="F81" s="157"/>
      <c r="G81" s="157"/>
      <c r="H81" s="157"/>
      <c r="I81" s="157"/>
      <c r="J81" s="157"/>
      <c r="K81" s="157" t="e">
        <f t="shared" si="2"/>
        <v>#DIV/0!</v>
      </c>
      <c r="L81" s="271"/>
      <c r="M81" s="157"/>
    </row>
    <row r="82" spans="1:13" x14ac:dyDescent="0.3">
      <c r="A82" s="2">
        <v>75</v>
      </c>
      <c r="B82" s="6" t="str">
        <f>IF(SISWA!B82=0,"",SISWA!B82)</f>
        <v/>
      </c>
      <c r="C82" s="6" t="str">
        <f>IF(SISWA!C82=0,"",SISWA!C82)</f>
        <v/>
      </c>
      <c r="D82" s="6" t="str">
        <f>IF(SISWA!D82=0,"",SISWA!D82)</f>
        <v/>
      </c>
      <c r="E82" s="195" t="str">
        <f>IF(SISWA!E82=0,"",SISWA!E82)</f>
        <v/>
      </c>
      <c r="F82" s="157"/>
      <c r="G82" s="157"/>
      <c r="H82" s="157"/>
      <c r="I82" s="157"/>
      <c r="J82" s="157"/>
      <c r="K82" s="157" t="e">
        <f t="shared" si="2"/>
        <v>#DIV/0!</v>
      </c>
      <c r="L82" s="270"/>
      <c r="M82" s="157"/>
    </row>
    <row r="83" spans="1:13" x14ac:dyDescent="0.3">
      <c r="A83" s="2">
        <v>76</v>
      </c>
      <c r="B83" s="6" t="str">
        <f>IF(SISWA!B83=0,"",SISWA!B83)</f>
        <v/>
      </c>
      <c r="C83" s="6" t="str">
        <f>IF(SISWA!C83=0,"",SISWA!C83)</f>
        <v/>
      </c>
      <c r="D83" s="6" t="str">
        <f>IF(SISWA!D83=0,"",SISWA!D83)</f>
        <v/>
      </c>
      <c r="E83" s="195" t="str">
        <f>IF(SISWA!E83=0,"",SISWA!E83)</f>
        <v/>
      </c>
      <c r="F83" s="157"/>
      <c r="G83" s="157"/>
      <c r="H83" s="157"/>
      <c r="I83" s="157"/>
      <c r="J83" s="157"/>
      <c r="K83" s="157" t="e">
        <f t="shared" si="2"/>
        <v>#DIV/0!</v>
      </c>
      <c r="L83" s="271"/>
      <c r="M83" s="157"/>
    </row>
    <row r="84" spans="1:13" x14ac:dyDescent="0.3">
      <c r="A84" s="2">
        <v>77</v>
      </c>
      <c r="B84" s="6" t="str">
        <f>IF(SISWA!B84=0,"",SISWA!B84)</f>
        <v/>
      </c>
      <c r="C84" s="6" t="str">
        <f>IF(SISWA!C84=0,"",SISWA!C84)</f>
        <v/>
      </c>
      <c r="D84" s="6" t="str">
        <f>IF(SISWA!D84=0,"",SISWA!D84)</f>
        <v/>
      </c>
      <c r="E84" s="195" t="str">
        <f>IF(SISWA!E84=0,"",SISWA!E84)</f>
        <v/>
      </c>
      <c r="F84" s="157"/>
      <c r="G84" s="157"/>
      <c r="H84" s="157"/>
      <c r="I84" s="157"/>
      <c r="J84" s="157"/>
      <c r="K84" s="157" t="e">
        <f t="shared" si="2"/>
        <v>#DIV/0!</v>
      </c>
      <c r="L84" s="270"/>
      <c r="M84" s="157"/>
    </row>
    <row r="85" spans="1:13" x14ac:dyDescent="0.3">
      <c r="A85" s="2">
        <v>78</v>
      </c>
      <c r="B85" s="6" t="str">
        <f>IF(SISWA!B85=0,"",SISWA!B85)</f>
        <v/>
      </c>
      <c r="C85" s="6" t="str">
        <f>IF(SISWA!C85=0,"",SISWA!C85)</f>
        <v/>
      </c>
      <c r="D85" s="6" t="str">
        <f>IF(SISWA!D85=0,"",SISWA!D85)</f>
        <v/>
      </c>
      <c r="E85" s="195" t="str">
        <f>IF(SISWA!E85=0,"",SISWA!E85)</f>
        <v/>
      </c>
      <c r="F85" s="157"/>
      <c r="G85" s="157"/>
      <c r="H85" s="157"/>
      <c r="I85" s="157"/>
      <c r="J85" s="157"/>
      <c r="K85" s="157" t="e">
        <f t="shared" si="2"/>
        <v>#DIV/0!</v>
      </c>
      <c r="L85" s="271"/>
      <c r="M85" s="157"/>
    </row>
    <row r="86" spans="1:13" x14ac:dyDescent="0.3">
      <c r="A86" s="2">
        <v>79</v>
      </c>
      <c r="B86" s="6" t="str">
        <f>IF(SISWA!B86=0,"",SISWA!B86)</f>
        <v/>
      </c>
      <c r="C86" s="6" t="str">
        <f>IF(SISWA!C86=0,"",SISWA!C86)</f>
        <v/>
      </c>
      <c r="D86" s="6" t="str">
        <f>IF(SISWA!D86=0,"",SISWA!D86)</f>
        <v/>
      </c>
      <c r="E86" s="195" t="str">
        <f>IF(SISWA!E86=0,"",SISWA!E86)</f>
        <v/>
      </c>
      <c r="F86" s="157"/>
      <c r="G86" s="157"/>
      <c r="H86" s="157"/>
      <c r="I86" s="157"/>
      <c r="J86" s="157"/>
      <c r="K86" s="157" t="e">
        <f t="shared" si="2"/>
        <v>#DIV/0!</v>
      </c>
      <c r="L86" s="270"/>
      <c r="M86" s="157"/>
    </row>
    <row r="87" spans="1:13" x14ac:dyDescent="0.3">
      <c r="A87" s="2">
        <v>80</v>
      </c>
      <c r="B87" s="6" t="str">
        <f>IF(SISWA!B87=0,"",SISWA!B87)</f>
        <v/>
      </c>
      <c r="C87" s="6" t="str">
        <f>IF(SISWA!C87=0,"",SISWA!C87)</f>
        <v/>
      </c>
      <c r="D87" s="6" t="str">
        <f>IF(SISWA!D87=0,"",SISWA!D87)</f>
        <v/>
      </c>
      <c r="E87" s="195" t="str">
        <f>IF(SISWA!E87=0,"",SISWA!E87)</f>
        <v/>
      </c>
      <c r="F87" s="157"/>
      <c r="G87" s="157"/>
      <c r="H87" s="157"/>
      <c r="I87" s="157"/>
      <c r="J87" s="157"/>
      <c r="K87" s="157" t="e">
        <f t="shared" si="2"/>
        <v>#DIV/0!</v>
      </c>
      <c r="L87" s="271"/>
      <c r="M87" s="157"/>
    </row>
    <row r="88" spans="1:13" x14ac:dyDescent="0.3">
      <c r="A88" s="2">
        <v>81</v>
      </c>
      <c r="B88" s="6" t="str">
        <f>IF(SISWA!B88=0,"",SISWA!B88)</f>
        <v/>
      </c>
      <c r="C88" s="6" t="str">
        <f>IF(SISWA!C88=0,"",SISWA!C88)</f>
        <v/>
      </c>
      <c r="D88" s="6" t="str">
        <f>IF(SISWA!D88=0,"",SISWA!D88)</f>
        <v/>
      </c>
      <c r="E88" s="195" t="str">
        <f>IF(SISWA!E88=0,"",SISWA!E88)</f>
        <v/>
      </c>
      <c r="F88" s="157"/>
      <c r="G88" s="157"/>
      <c r="H88" s="157"/>
      <c r="I88" s="157"/>
      <c r="J88" s="157"/>
      <c r="K88" s="157" t="e">
        <f t="shared" si="2"/>
        <v>#DIV/0!</v>
      </c>
      <c r="L88" s="270"/>
      <c r="M88" s="157"/>
    </row>
    <row r="89" spans="1:13" x14ac:dyDescent="0.3">
      <c r="A89" s="2">
        <v>82</v>
      </c>
      <c r="B89" s="6" t="str">
        <f>IF(SISWA!B89=0,"",SISWA!B89)</f>
        <v/>
      </c>
      <c r="C89" s="6" t="str">
        <f>IF(SISWA!C89=0,"",SISWA!C89)</f>
        <v/>
      </c>
      <c r="D89" s="6" t="str">
        <f>IF(SISWA!D89=0,"",SISWA!D89)</f>
        <v/>
      </c>
      <c r="E89" s="195" t="str">
        <f>IF(SISWA!E89=0,"",SISWA!E89)</f>
        <v/>
      </c>
      <c r="F89" s="157"/>
      <c r="G89" s="157"/>
      <c r="H89" s="157"/>
      <c r="I89" s="157"/>
      <c r="J89" s="157"/>
      <c r="K89" s="157" t="e">
        <f t="shared" si="2"/>
        <v>#DIV/0!</v>
      </c>
      <c r="L89" s="271"/>
      <c r="M89" s="157"/>
    </row>
    <row r="90" spans="1:13" x14ac:dyDescent="0.3">
      <c r="A90" s="2">
        <v>83</v>
      </c>
      <c r="B90" s="6" t="str">
        <f>IF(SISWA!B90=0,"",SISWA!B90)</f>
        <v/>
      </c>
      <c r="C90" s="6" t="str">
        <f>IF(SISWA!C90=0,"",SISWA!C90)</f>
        <v/>
      </c>
      <c r="D90" s="6" t="str">
        <f>IF(SISWA!D90=0,"",SISWA!D90)</f>
        <v/>
      </c>
      <c r="E90" s="195" t="str">
        <f>IF(SISWA!E90=0,"",SISWA!E90)</f>
        <v/>
      </c>
      <c r="F90" s="157"/>
      <c r="G90" s="157"/>
      <c r="H90" s="157"/>
      <c r="I90" s="157"/>
      <c r="J90" s="157"/>
      <c r="K90" s="157" t="e">
        <f t="shared" si="2"/>
        <v>#DIV/0!</v>
      </c>
      <c r="L90" s="270"/>
      <c r="M90" s="157"/>
    </row>
    <row r="91" spans="1:13" x14ac:dyDescent="0.3">
      <c r="A91" s="2">
        <v>84</v>
      </c>
      <c r="B91" s="6" t="str">
        <f>IF(SISWA!B91=0,"",SISWA!B91)</f>
        <v/>
      </c>
      <c r="C91" s="6" t="str">
        <f>IF(SISWA!C91=0,"",SISWA!C91)</f>
        <v/>
      </c>
      <c r="D91" s="6" t="str">
        <f>IF(SISWA!D91=0,"",SISWA!D91)</f>
        <v/>
      </c>
      <c r="E91" s="195" t="str">
        <f>IF(SISWA!E91=0,"",SISWA!E91)</f>
        <v/>
      </c>
      <c r="F91" s="157"/>
      <c r="G91" s="157"/>
      <c r="H91" s="157"/>
      <c r="I91" s="157"/>
      <c r="J91" s="157"/>
      <c r="K91" s="157" t="e">
        <f t="shared" si="2"/>
        <v>#DIV/0!</v>
      </c>
      <c r="L91" s="271"/>
      <c r="M91" s="157"/>
    </row>
    <row r="92" spans="1:13" x14ac:dyDescent="0.3">
      <c r="A92" s="2">
        <v>85</v>
      </c>
      <c r="B92" s="6" t="str">
        <f>IF(SISWA!B92=0,"",SISWA!B92)</f>
        <v/>
      </c>
      <c r="C92" s="6" t="str">
        <f>IF(SISWA!C92=0,"",SISWA!C92)</f>
        <v/>
      </c>
      <c r="D92" s="6" t="str">
        <f>IF(SISWA!D92=0,"",SISWA!D92)</f>
        <v/>
      </c>
      <c r="E92" s="195" t="str">
        <f>IF(SISWA!E92=0,"",SISWA!E92)</f>
        <v/>
      </c>
      <c r="F92" s="157"/>
      <c r="G92" s="157"/>
      <c r="H92" s="157"/>
      <c r="I92" s="157"/>
      <c r="J92" s="157"/>
      <c r="K92" s="157" t="e">
        <f t="shared" si="2"/>
        <v>#DIV/0!</v>
      </c>
      <c r="L92" s="270"/>
      <c r="M92" s="157"/>
    </row>
    <row r="93" spans="1:13" x14ac:dyDescent="0.3">
      <c r="A93" s="2">
        <v>86</v>
      </c>
      <c r="B93" s="6" t="str">
        <f>IF(SISWA!B93=0,"",SISWA!B93)</f>
        <v/>
      </c>
      <c r="C93" s="6" t="str">
        <f>IF(SISWA!C93=0,"",SISWA!C93)</f>
        <v/>
      </c>
      <c r="D93" s="6" t="str">
        <f>IF(SISWA!D93=0,"",SISWA!D93)</f>
        <v/>
      </c>
      <c r="E93" s="195" t="str">
        <f>IF(SISWA!E93=0,"",SISWA!E93)</f>
        <v/>
      </c>
      <c r="F93" s="157"/>
      <c r="G93" s="157"/>
      <c r="H93" s="157"/>
      <c r="I93" s="157"/>
      <c r="J93" s="157"/>
      <c r="K93" s="157" t="e">
        <f t="shared" si="2"/>
        <v>#DIV/0!</v>
      </c>
      <c r="L93" s="271"/>
      <c r="M93" s="157"/>
    </row>
    <row r="94" spans="1:13" x14ac:dyDescent="0.3">
      <c r="A94" s="2">
        <v>87</v>
      </c>
      <c r="B94" s="6" t="str">
        <f>IF(SISWA!B94=0,"",SISWA!B94)</f>
        <v/>
      </c>
      <c r="C94" s="6" t="str">
        <f>IF(SISWA!C94=0,"",SISWA!C94)</f>
        <v/>
      </c>
      <c r="D94" s="6" t="str">
        <f>IF(SISWA!D94=0,"",SISWA!D94)</f>
        <v/>
      </c>
      <c r="E94" s="195" t="str">
        <f>IF(SISWA!E94=0,"",SISWA!E94)</f>
        <v/>
      </c>
      <c r="F94" s="157"/>
      <c r="G94" s="157"/>
      <c r="H94" s="157"/>
      <c r="I94" s="157"/>
      <c r="J94" s="157"/>
      <c r="K94" s="157" t="e">
        <f t="shared" si="2"/>
        <v>#DIV/0!</v>
      </c>
      <c r="L94" s="270"/>
      <c r="M94" s="157"/>
    </row>
    <row r="95" spans="1:13" x14ac:dyDescent="0.3">
      <c r="A95" s="2">
        <v>88</v>
      </c>
      <c r="B95" s="6" t="str">
        <f>IF(SISWA!B95=0,"",SISWA!B95)</f>
        <v/>
      </c>
      <c r="C95" s="6" t="str">
        <f>IF(SISWA!C95=0,"",SISWA!C95)</f>
        <v/>
      </c>
      <c r="D95" s="6" t="str">
        <f>IF(SISWA!D95=0,"",SISWA!D95)</f>
        <v/>
      </c>
      <c r="E95" s="195" t="str">
        <f>IF(SISWA!E95=0,"",SISWA!E95)</f>
        <v/>
      </c>
      <c r="F95" s="157"/>
      <c r="G95" s="157"/>
      <c r="H95" s="157"/>
      <c r="I95" s="157"/>
      <c r="J95" s="157"/>
      <c r="K95" s="157" t="e">
        <f t="shared" si="2"/>
        <v>#DIV/0!</v>
      </c>
      <c r="L95" s="271"/>
      <c r="M95" s="157"/>
    </row>
    <row r="96" spans="1:13" x14ac:dyDescent="0.3">
      <c r="A96" s="2">
        <v>89</v>
      </c>
      <c r="B96" s="6" t="str">
        <f>IF(SISWA!B96=0,"",SISWA!B96)</f>
        <v/>
      </c>
      <c r="C96" s="6" t="str">
        <f>IF(SISWA!C96=0,"",SISWA!C96)</f>
        <v/>
      </c>
      <c r="D96" s="6" t="str">
        <f>IF(SISWA!D96=0,"",SISWA!D96)</f>
        <v/>
      </c>
      <c r="E96" s="195" t="str">
        <f>IF(SISWA!E96=0,"",SISWA!E96)</f>
        <v/>
      </c>
      <c r="F96" s="157"/>
      <c r="G96" s="157"/>
      <c r="H96" s="157"/>
      <c r="I96" s="157"/>
      <c r="J96" s="157"/>
      <c r="K96" s="157" t="e">
        <f t="shared" si="2"/>
        <v>#DIV/0!</v>
      </c>
      <c r="L96" s="270"/>
      <c r="M96" s="157"/>
    </row>
    <row r="97" spans="1:13" x14ac:dyDescent="0.3">
      <c r="A97" s="2">
        <v>90</v>
      </c>
      <c r="B97" s="6" t="str">
        <f>IF(SISWA!B97=0,"",SISWA!B97)</f>
        <v/>
      </c>
      <c r="C97" s="6" t="str">
        <f>IF(SISWA!C97=0,"",SISWA!C97)</f>
        <v/>
      </c>
      <c r="D97" s="6" t="str">
        <f>IF(SISWA!D97=0,"",SISWA!D97)</f>
        <v/>
      </c>
      <c r="E97" s="195" t="str">
        <f>IF(SISWA!E97=0,"",SISWA!E97)</f>
        <v/>
      </c>
      <c r="F97" s="157"/>
      <c r="G97" s="157"/>
      <c r="H97" s="157"/>
      <c r="I97" s="157"/>
      <c r="J97" s="157"/>
      <c r="K97" s="157" t="e">
        <f t="shared" si="2"/>
        <v>#DIV/0!</v>
      </c>
      <c r="L97" s="271"/>
      <c r="M97" s="157"/>
    </row>
    <row r="98" spans="1:13" x14ac:dyDescent="0.3">
      <c r="A98" s="2">
        <v>91</v>
      </c>
      <c r="B98" s="6" t="str">
        <f>IF(SISWA!B98=0,"",SISWA!B98)</f>
        <v/>
      </c>
      <c r="C98" s="6" t="str">
        <f>IF(SISWA!C98=0,"",SISWA!C98)</f>
        <v/>
      </c>
      <c r="D98" s="6" t="str">
        <f>IF(SISWA!D98=0,"",SISWA!D98)</f>
        <v/>
      </c>
      <c r="E98" s="195" t="str">
        <f>IF(SISWA!E98=0,"",SISWA!E98)</f>
        <v/>
      </c>
      <c r="F98" s="157"/>
      <c r="G98" s="157"/>
      <c r="H98" s="157"/>
      <c r="I98" s="157"/>
      <c r="J98" s="157"/>
      <c r="K98" s="157" t="e">
        <f t="shared" si="2"/>
        <v>#DIV/0!</v>
      </c>
      <c r="L98" s="270"/>
      <c r="M98" s="157"/>
    </row>
    <row r="99" spans="1:13" x14ac:dyDescent="0.3">
      <c r="A99" s="2">
        <v>92</v>
      </c>
      <c r="B99" s="6" t="str">
        <f>IF(SISWA!B99=0,"",SISWA!B99)</f>
        <v/>
      </c>
      <c r="C99" s="6" t="str">
        <f>IF(SISWA!C99=0,"",SISWA!C99)</f>
        <v/>
      </c>
      <c r="D99" s="6" t="str">
        <f>IF(SISWA!D99=0,"",SISWA!D99)</f>
        <v/>
      </c>
      <c r="E99" s="195" t="str">
        <f>IF(SISWA!E99=0,"",SISWA!E99)</f>
        <v/>
      </c>
      <c r="F99" s="157"/>
      <c r="G99" s="157"/>
      <c r="H99" s="157"/>
      <c r="I99" s="157"/>
      <c r="J99" s="157"/>
      <c r="K99" s="157" t="e">
        <f t="shared" si="2"/>
        <v>#DIV/0!</v>
      </c>
      <c r="L99" s="271"/>
      <c r="M99" s="157"/>
    </row>
    <row r="100" spans="1:13" x14ac:dyDescent="0.3">
      <c r="A100" s="2">
        <v>93</v>
      </c>
      <c r="B100" s="6" t="str">
        <f>IF(SISWA!B100=0,"",SISWA!B100)</f>
        <v/>
      </c>
      <c r="C100" s="6" t="str">
        <f>IF(SISWA!C100=0,"",SISWA!C100)</f>
        <v/>
      </c>
      <c r="D100" s="6" t="str">
        <f>IF(SISWA!D100=0,"",SISWA!D100)</f>
        <v/>
      </c>
      <c r="E100" s="195" t="str">
        <f>IF(SISWA!E100=0,"",SISWA!E100)</f>
        <v/>
      </c>
      <c r="F100" s="157"/>
      <c r="G100" s="157"/>
      <c r="H100" s="157"/>
      <c r="I100" s="157"/>
      <c r="J100" s="157"/>
      <c r="K100" s="157" t="e">
        <f t="shared" si="2"/>
        <v>#DIV/0!</v>
      </c>
      <c r="L100" s="270"/>
      <c r="M100" s="157"/>
    </row>
    <row r="101" spans="1:13" x14ac:dyDescent="0.3">
      <c r="A101" s="2">
        <v>94</v>
      </c>
      <c r="B101" s="6" t="str">
        <f>IF(SISWA!B101=0,"",SISWA!B101)</f>
        <v/>
      </c>
      <c r="C101" s="6" t="str">
        <f>IF(SISWA!C101=0,"",SISWA!C101)</f>
        <v/>
      </c>
      <c r="D101" s="6" t="str">
        <f>IF(SISWA!D101=0,"",SISWA!D101)</f>
        <v/>
      </c>
      <c r="E101" s="195" t="str">
        <f>IF(SISWA!E101=0,"",SISWA!E101)</f>
        <v/>
      </c>
      <c r="F101" s="157"/>
      <c r="G101" s="157"/>
      <c r="H101" s="157"/>
      <c r="I101" s="157"/>
      <c r="J101" s="157"/>
      <c r="K101" s="157" t="e">
        <f t="shared" si="2"/>
        <v>#DIV/0!</v>
      </c>
      <c r="L101" s="271"/>
      <c r="M101" s="157"/>
    </row>
    <row r="102" spans="1:13" x14ac:dyDescent="0.3">
      <c r="A102" s="2">
        <v>95</v>
      </c>
      <c r="B102" s="6" t="str">
        <f>IF(SISWA!B102=0,"",SISWA!B102)</f>
        <v/>
      </c>
      <c r="C102" s="6" t="str">
        <f>IF(SISWA!C102=0,"",SISWA!C102)</f>
        <v/>
      </c>
      <c r="D102" s="6" t="str">
        <f>IF(SISWA!D102=0,"",SISWA!D102)</f>
        <v/>
      </c>
      <c r="E102" s="195" t="str">
        <f>IF(SISWA!E102=0,"",SISWA!E102)</f>
        <v/>
      </c>
      <c r="F102" s="157"/>
      <c r="G102" s="157"/>
      <c r="H102" s="157"/>
      <c r="I102" s="157"/>
      <c r="J102" s="157"/>
      <c r="K102" s="157" t="e">
        <f t="shared" si="2"/>
        <v>#DIV/0!</v>
      </c>
      <c r="L102" s="270"/>
      <c r="M102" s="157"/>
    </row>
    <row r="103" spans="1:13" x14ac:dyDescent="0.3">
      <c r="A103" s="2">
        <v>96</v>
      </c>
      <c r="B103" s="6" t="str">
        <f>IF(SISWA!B103=0,"",SISWA!B103)</f>
        <v/>
      </c>
      <c r="C103" s="6" t="str">
        <f>IF(SISWA!C103=0,"",SISWA!C103)</f>
        <v/>
      </c>
      <c r="D103" s="6" t="str">
        <f>IF(SISWA!D103=0,"",SISWA!D103)</f>
        <v/>
      </c>
      <c r="E103" s="195" t="str">
        <f>IF(SISWA!E103=0,"",SISWA!E103)</f>
        <v/>
      </c>
      <c r="F103" s="157"/>
      <c r="G103" s="157"/>
      <c r="H103" s="157"/>
      <c r="I103" s="157"/>
      <c r="J103" s="157"/>
      <c r="K103" s="157" t="e">
        <f t="shared" si="2"/>
        <v>#DIV/0!</v>
      </c>
      <c r="L103" s="271"/>
      <c r="M103" s="157"/>
    </row>
    <row r="104" spans="1:13" x14ac:dyDescent="0.3">
      <c r="A104" s="2">
        <v>97</v>
      </c>
      <c r="B104" s="6" t="str">
        <f>IF(SISWA!B104=0,"",SISWA!B104)</f>
        <v/>
      </c>
      <c r="C104" s="6" t="str">
        <f>IF(SISWA!C104=0,"",SISWA!C104)</f>
        <v/>
      </c>
      <c r="D104" s="6" t="str">
        <f>IF(SISWA!D104=0,"",SISWA!D104)</f>
        <v/>
      </c>
      <c r="E104" s="195" t="str">
        <f>IF(SISWA!E104=0,"",SISWA!E104)</f>
        <v/>
      </c>
      <c r="F104" s="157"/>
      <c r="G104" s="157"/>
      <c r="H104" s="157"/>
      <c r="I104" s="157"/>
      <c r="J104" s="157"/>
      <c r="K104" s="157" t="e">
        <f t="shared" si="2"/>
        <v>#DIV/0!</v>
      </c>
      <c r="L104" s="270"/>
      <c r="M104" s="157"/>
    </row>
    <row r="105" spans="1:13" x14ac:dyDescent="0.3">
      <c r="A105" s="2">
        <v>98</v>
      </c>
      <c r="B105" s="6" t="str">
        <f>IF(SISWA!B105=0,"",SISWA!B105)</f>
        <v/>
      </c>
      <c r="C105" s="6" t="str">
        <f>IF(SISWA!C105=0,"",SISWA!C105)</f>
        <v/>
      </c>
      <c r="D105" s="6" t="str">
        <f>IF(SISWA!D105=0,"",SISWA!D105)</f>
        <v/>
      </c>
      <c r="E105" s="195" t="str">
        <f>IF(SISWA!E105=0,"",SISWA!E105)</f>
        <v/>
      </c>
      <c r="F105" s="157"/>
      <c r="G105" s="157"/>
      <c r="H105" s="157"/>
      <c r="I105" s="157"/>
      <c r="J105" s="157"/>
      <c r="K105" s="157" t="e">
        <f t="shared" si="2"/>
        <v>#DIV/0!</v>
      </c>
      <c r="L105" s="271"/>
      <c r="M105" s="157"/>
    </row>
    <row r="106" spans="1:13" x14ac:dyDescent="0.3">
      <c r="A106" s="2">
        <v>99</v>
      </c>
      <c r="B106" s="6" t="str">
        <f>IF(SISWA!B106=0,"",SISWA!B106)</f>
        <v/>
      </c>
      <c r="C106" s="6" t="str">
        <f>IF(SISWA!C106=0,"",SISWA!C106)</f>
        <v/>
      </c>
      <c r="D106" s="6" t="str">
        <f>IF(SISWA!D106=0,"",SISWA!D106)</f>
        <v/>
      </c>
      <c r="E106" s="195" t="str">
        <f>IF(SISWA!E106=0,"",SISWA!E106)</f>
        <v/>
      </c>
      <c r="F106" s="157"/>
      <c r="G106" s="157"/>
      <c r="H106" s="157"/>
      <c r="I106" s="157"/>
      <c r="J106" s="157"/>
      <c r="K106" s="157" t="e">
        <f t="shared" si="2"/>
        <v>#DIV/0!</v>
      </c>
      <c r="L106" s="270"/>
      <c r="M106" s="157"/>
    </row>
    <row r="107" spans="1:13" x14ac:dyDescent="0.3">
      <c r="A107" s="2">
        <v>100</v>
      </c>
      <c r="B107" s="6" t="str">
        <f>IF(SISWA!B107=0,"",SISWA!B107)</f>
        <v/>
      </c>
      <c r="C107" s="6" t="str">
        <f>IF(SISWA!C107=0,"",SISWA!C107)</f>
        <v/>
      </c>
      <c r="D107" s="6" t="str">
        <f>IF(SISWA!D107=0,"",SISWA!D107)</f>
        <v/>
      </c>
      <c r="E107" s="195" t="str">
        <f>IF(SISWA!E107=0,"",SISWA!E107)</f>
        <v/>
      </c>
      <c r="F107" s="157"/>
      <c r="G107" s="157"/>
      <c r="H107" s="157"/>
      <c r="I107" s="157"/>
      <c r="J107" s="157"/>
      <c r="K107" s="157" t="e">
        <f t="shared" si="2"/>
        <v>#DIV/0!</v>
      </c>
      <c r="L107" s="271"/>
      <c r="M107" s="157"/>
    </row>
    <row r="108" spans="1:13" x14ac:dyDescent="0.3">
      <c r="A108" s="2">
        <v>101</v>
      </c>
      <c r="B108" s="6" t="str">
        <f>IF(SISWA!B108=0,"",SISWA!B108)</f>
        <v/>
      </c>
      <c r="C108" s="6" t="str">
        <f>IF(SISWA!C108=0,"",SISWA!C108)</f>
        <v/>
      </c>
      <c r="D108" s="6" t="str">
        <f>IF(SISWA!D108=0,"",SISWA!D108)</f>
        <v/>
      </c>
      <c r="E108" s="195" t="str">
        <f>IF(SISWA!E108=0,"",SISWA!E108)</f>
        <v/>
      </c>
      <c r="F108" s="157"/>
      <c r="G108" s="157"/>
      <c r="H108" s="157"/>
      <c r="I108" s="157"/>
      <c r="J108" s="157"/>
      <c r="K108" s="157" t="e">
        <f t="shared" si="2"/>
        <v>#DIV/0!</v>
      </c>
      <c r="L108" s="270"/>
      <c r="M108" s="157"/>
    </row>
    <row r="109" spans="1:13" x14ac:dyDescent="0.3">
      <c r="A109" s="2">
        <v>102</v>
      </c>
      <c r="B109" s="6" t="str">
        <f>IF(SISWA!B109=0,"",SISWA!B109)</f>
        <v/>
      </c>
      <c r="C109" s="6" t="str">
        <f>IF(SISWA!C109=0,"",SISWA!C109)</f>
        <v/>
      </c>
      <c r="D109" s="6" t="str">
        <f>IF(SISWA!D109=0,"",SISWA!D109)</f>
        <v/>
      </c>
      <c r="E109" s="195" t="str">
        <f>IF(SISWA!E109=0,"",SISWA!E109)</f>
        <v/>
      </c>
      <c r="F109" s="157"/>
      <c r="G109" s="157"/>
      <c r="H109" s="157"/>
      <c r="I109" s="157"/>
      <c r="J109" s="157"/>
      <c r="K109" s="157" t="e">
        <f t="shared" si="2"/>
        <v>#DIV/0!</v>
      </c>
      <c r="L109" s="271"/>
      <c r="M109" s="157"/>
    </row>
    <row r="110" spans="1:13" x14ac:dyDescent="0.3">
      <c r="A110" s="2">
        <v>103</v>
      </c>
      <c r="B110" s="6" t="str">
        <f>IF(SISWA!B110=0,"",SISWA!B110)</f>
        <v/>
      </c>
      <c r="C110" s="6" t="str">
        <f>IF(SISWA!C110=0,"",SISWA!C110)</f>
        <v/>
      </c>
      <c r="D110" s="6" t="str">
        <f>IF(SISWA!D110=0,"",SISWA!D110)</f>
        <v/>
      </c>
      <c r="E110" s="195" t="str">
        <f>IF(SISWA!E110=0,"",SISWA!E110)</f>
        <v/>
      </c>
      <c r="F110" s="157"/>
      <c r="G110" s="157"/>
      <c r="H110" s="157"/>
      <c r="I110" s="157"/>
      <c r="J110" s="157"/>
      <c r="K110" s="157" t="e">
        <f t="shared" si="2"/>
        <v>#DIV/0!</v>
      </c>
      <c r="L110" s="270"/>
      <c r="M110" s="157"/>
    </row>
    <row r="111" spans="1:13" x14ac:dyDescent="0.3">
      <c r="A111" s="2">
        <v>104</v>
      </c>
      <c r="B111" s="6" t="str">
        <f>IF(SISWA!B111=0,"",SISWA!B111)</f>
        <v/>
      </c>
      <c r="C111" s="6" t="str">
        <f>IF(SISWA!C111=0,"",SISWA!C111)</f>
        <v/>
      </c>
      <c r="D111" s="6" t="str">
        <f>IF(SISWA!D111=0,"",SISWA!D111)</f>
        <v/>
      </c>
      <c r="E111" s="195" t="str">
        <f>IF(SISWA!E111=0,"",SISWA!E111)</f>
        <v/>
      </c>
      <c r="F111" s="157"/>
      <c r="G111" s="157"/>
      <c r="H111" s="157"/>
      <c r="I111" s="157"/>
      <c r="J111" s="157"/>
      <c r="K111" s="157" t="e">
        <f t="shared" si="2"/>
        <v>#DIV/0!</v>
      </c>
      <c r="L111" s="271"/>
      <c r="M111" s="157"/>
    </row>
    <row r="112" spans="1:13" x14ac:dyDescent="0.3">
      <c r="A112" s="2">
        <v>105</v>
      </c>
      <c r="B112" s="6" t="str">
        <f>IF(SISWA!B112=0,"",SISWA!B112)</f>
        <v/>
      </c>
      <c r="C112" s="6" t="str">
        <f>IF(SISWA!C112=0,"",SISWA!C112)</f>
        <v/>
      </c>
      <c r="D112" s="6" t="str">
        <f>IF(SISWA!D112=0,"",SISWA!D112)</f>
        <v/>
      </c>
      <c r="E112" s="195" t="str">
        <f>IF(SISWA!E112=0,"",SISWA!E112)</f>
        <v/>
      </c>
      <c r="F112" s="157"/>
      <c r="G112" s="157"/>
      <c r="H112" s="157"/>
      <c r="I112" s="157"/>
      <c r="J112" s="157"/>
      <c r="K112" s="157" t="e">
        <f t="shared" si="2"/>
        <v>#DIV/0!</v>
      </c>
      <c r="L112" s="270"/>
      <c r="M112" s="157"/>
    </row>
    <row r="113" spans="1:13" x14ac:dyDescent="0.3">
      <c r="A113" s="2">
        <v>106</v>
      </c>
      <c r="B113" s="6" t="str">
        <f>IF(SISWA!B113=0,"",SISWA!B113)</f>
        <v/>
      </c>
      <c r="C113" s="6" t="str">
        <f>IF(SISWA!C113=0,"",SISWA!C113)</f>
        <v/>
      </c>
      <c r="D113" s="6" t="str">
        <f>IF(SISWA!D113=0,"",SISWA!D113)</f>
        <v/>
      </c>
      <c r="E113" s="195" t="str">
        <f>IF(SISWA!E113=0,"",SISWA!E113)</f>
        <v/>
      </c>
      <c r="F113" s="157"/>
      <c r="G113" s="157"/>
      <c r="H113" s="157"/>
      <c r="I113" s="157"/>
      <c r="J113" s="157"/>
      <c r="K113" s="157" t="e">
        <f t="shared" si="2"/>
        <v>#DIV/0!</v>
      </c>
      <c r="L113" s="271"/>
      <c r="M113" s="157"/>
    </row>
    <row r="114" spans="1:13" x14ac:dyDescent="0.3">
      <c r="A114" s="2">
        <v>107</v>
      </c>
      <c r="B114" s="6" t="str">
        <f>IF(SISWA!B114=0,"",SISWA!B114)</f>
        <v/>
      </c>
      <c r="C114" s="6" t="str">
        <f>IF(SISWA!C114=0,"",SISWA!C114)</f>
        <v/>
      </c>
      <c r="D114" s="6" t="str">
        <f>IF(SISWA!D114=0,"",SISWA!D114)</f>
        <v/>
      </c>
      <c r="E114" s="195" t="str">
        <f>IF(SISWA!E114=0,"",SISWA!E114)</f>
        <v/>
      </c>
      <c r="F114" s="157"/>
      <c r="G114" s="157"/>
      <c r="H114" s="157"/>
      <c r="I114" s="157"/>
      <c r="J114" s="157"/>
      <c r="K114" s="157" t="e">
        <f t="shared" si="2"/>
        <v>#DIV/0!</v>
      </c>
      <c r="L114" s="270"/>
      <c r="M114" s="157"/>
    </row>
    <row r="115" spans="1:13" x14ac:dyDescent="0.3">
      <c r="A115" s="2">
        <v>108</v>
      </c>
      <c r="B115" s="6" t="str">
        <f>IF(SISWA!B115=0,"",SISWA!B115)</f>
        <v/>
      </c>
      <c r="C115" s="6" t="str">
        <f>IF(SISWA!C115=0,"",SISWA!C115)</f>
        <v/>
      </c>
      <c r="D115" s="6" t="str">
        <f>IF(SISWA!D115=0,"",SISWA!D115)</f>
        <v/>
      </c>
      <c r="E115" s="195" t="str">
        <f>IF(SISWA!E115=0,"",SISWA!E115)</f>
        <v/>
      </c>
      <c r="F115" s="157"/>
      <c r="G115" s="157"/>
      <c r="H115" s="157"/>
      <c r="I115" s="157"/>
      <c r="J115" s="157"/>
      <c r="K115" s="157" t="e">
        <f t="shared" si="2"/>
        <v>#DIV/0!</v>
      </c>
      <c r="L115" s="271"/>
      <c r="M115" s="157"/>
    </row>
    <row r="116" spans="1:13" x14ac:dyDescent="0.3">
      <c r="A116" s="2">
        <v>109</v>
      </c>
      <c r="B116" s="6" t="str">
        <f>IF(SISWA!B116=0,"",SISWA!B116)</f>
        <v/>
      </c>
      <c r="C116" s="6" t="str">
        <f>IF(SISWA!C116=0,"",SISWA!C116)</f>
        <v/>
      </c>
      <c r="D116" s="6" t="str">
        <f>IF(SISWA!D116=0,"",SISWA!D116)</f>
        <v/>
      </c>
      <c r="E116" s="195" t="str">
        <f>IF(SISWA!E116=0,"",SISWA!E116)</f>
        <v/>
      </c>
      <c r="F116" s="157"/>
      <c r="G116" s="157"/>
      <c r="H116" s="157"/>
      <c r="I116" s="157"/>
      <c r="J116" s="157"/>
      <c r="K116" s="157" t="e">
        <f t="shared" si="2"/>
        <v>#DIV/0!</v>
      </c>
      <c r="L116" s="270"/>
      <c r="M116" s="157"/>
    </row>
    <row r="117" spans="1:13" x14ac:dyDescent="0.3">
      <c r="A117" s="2">
        <v>110</v>
      </c>
      <c r="B117" s="6" t="str">
        <f>IF(SISWA!B117=0,"",SISWA!B117)</f>
        <v/>
      </c>
      <c r="C117" s="6" t="str">
        <f>IF(SISWA!C117=0,"",SISWA!C117)</f>
        <v/>
      </c>
      <c r="D117" s="6" t="str">
        <f>IF(SISWA!D117=0,"",SISWA!D117)</f>
        <v/>
      </c>
      <c r="E117" s="195" t="str">
        <f>IF(SISWA!E117=0,"",SISWA!E117)</f>
        <v/>
      </c>
      <c r="F117" s="157"/>
      <c r="G117" s="157"/>
      <c r="H117" s="157"/>
      <c r="I117" s="157"/>
      <c r="J117" s="157"/>
      <c r="K117" s="157" t="e">
        <f t="shared" si="2"/>
        <v>#DIV/0!</v>
      </c>
      <c r="L117" s="271"/>
      <c r="M117" s="157"/>
    </row>
    <row r="118" spans="1:13" x14ac:dyDescent="0.3">
      <c r="A118" s="2">
        <v>111</v>
      </c>
      <c r="B118" s="6" t="str">
        <f>IF(SISWA!B118=0,"",SISWA!B118)</f>
        <v/>
      </c>
      <c r="C118" s="6" t="str">
        <f>IF(SISWA!C118=0,"",SISWA!C118)</f>
        <v/>
      </c>
      <c r="D118" s="6" t="str">
        <f>IF(SISWA!D118=0,"",SISWA!D118)</f>
        <v/>
      </c>
      <c r="E118" s="195" t="str">
        <f>IF(SISWA!E118=0,"",SISWA!E118)</f>
        <v/>
      </c>
      <c r="F118" s="157"/>
      <c r="G118" s="157"/>
      <c r="H118" s="157"/>
      <c r="I118" s="157"/>
      <c r="J118" s="157"/>
      <c r="K118" s="157" t="e">
        <f t="shared" si="2"/>
        <v>#DIV/0!</v>
      </c>
      <c r="L118" s="270"/>
      <c r="M118" s="157"/>
    </row>
    <row r="119" spans="1:13" x14ac:dyDescent="0.3">
      <c r="A119" s="2">
        <v>112</v>
      </c>
      <c r="B119" s="6" t="str">
        <f>IF(SISWA!B119=0,"",SISWA!B119)</f>
        <v/>
      </c>
      <c r="C119" s="6" t="str">
        <f>IF(SISWA!C119=0,"",SISWA!C119)</f>
        <v/>
      </c>
      <c r="D119" s="6" t="str">
        <f>IF(SISWA!D119=0,"",SISWA!D119)</f>
        <v/>
      </c>
      <c r="E119" s="195" t="str">
        <f>IF(SISWA!E119=0,"",SISWA!E119)</f>
        <v/>
      </c>
      <c r="F119" s="157"/>
      <c r="G119" s="157"/>
      <c r="H119" s="157"/>
      <c r="I119" s="157"/>
      <c r="J119" s="157"/>
      <c r="K119" s="157" t="e">
        <f t="shared" si="2"/>
        <v>#DIV/0!</v>
      </c>
      <c r="L119" s="271"/>
      <c r="M119" s="157"/>
    </row>
    <row r="120" spans="1:13" x14ac:dyDescent="0.3">
      <c r="A120" s="2">
        <v>113</v>
      </c>
      <c r="B120" s="6" t="str">
        <f>IF(SISWA!B120=0,"",SISWA!B120)</f>
        <v/>
      </c>
      <c r="C120" s="6" t="str">
        <f>IF(SISWA!C120=0,"",SISWA!C120)</f>
        <v/>
      </c>
      <c r="D120" s="6" t="str">
        <f>IF(SISWA!D120=0,"",SISWA!D120)</f>
        <v/>
      </c>
      <c r="E120" s="195" t="str">
        <f>IF(SISWA!E120=0,"",SISWA!E120)</f>
        <v/>
      </c>
      <c r="F120" s="157"/>
      <c r="G120" s="157"/>
      <c r="H120" s="157"/>
      <c r="I120" s="157"/>
      <c r="J120" s="157"/>
      <c r="K120" s="157" t="e">
        <f t="shared" si="2"/>
        <v>#DIV/0!</v>
      </c>
      <c r="L120" s="270"/>
      <c r="M120" s="157"/>
    </row>
    <row r="121" spans="1:13" x14ac:dyDescent="0.3">
      <c r="A121" s="2">
        <v>114</v>
      </c>
      <c r="B121" s="6" t="str">
        <f>IF(SISWA!B121=0,"",SISWA!B121)</f>
        <v/>
      </c>
      <c r="C121" s="6" t="str">
        <f>IF(SISWA!C121=0,"",SISWA!C121)</f>
        <v/>
      </c>
      <c r="D121" s="6" t="str">
        <f>IF(SISWA!D121=0,"",SISWA!D121)</f>
        <v/>
      </c>
      <c r="E121" s="195" t="str">
        <f>IF(SISWA!E121=0,"",SISWA!E121)</f>
        <v/>
      </c>
      <c r="F121" s="157"/>
      <c r="G121" s="157"/>
      <c r="H121" s="157"/>
      <c r="I121" s="157"/>
      <c r="J121" s="157"/>
      <c r="K121" s="157" t="e">
        <f t="shared" si="2"/>
        <v>#DIV/0!</v>
      </c>
      <c r="L121" s="271"/>
      <c r="M121" s="157"/>
    </row>
    <row r="122" spans="1:13" x14ac:dyDescent="0.3">
      <c r="A122" s="2">
        <v>115</v>
      </c>
      <c r="B122" s="6" t="str">
        <f>IF(SISWA!B122=0,"",SISWA!B122)</f>
        <v/>
      </c>
      <c r="C122" s="6" t="str">
        <f>IF(SISWA!C122=0,"",SISWA!C122)</f>
        <v/>
      </c>
      <c r="D122" s="6" t="str">
        <f>IF(SISWA!D122=0,"",SISWA!D122)</f>
        <v/>
      </c>
      <c r="E122" s="195" t="str">
        <f>IF(SISWA!E122=0,"",SISWA!E122)</f>
        <v/>
      </c>
      <c r="F122" s="157"/>
      <c r="G122" s="157"/>
      <c r="H122" s="157"/>
      <c r="I122" s="157"/>
      <c r="J122" s="157"/>
      <c r="K122" s="157" t="e">
        <f t="shared" si="2"/>
        <v>#DIV/0!</v>
      </c>
      <c r="L122" s="270"/>
      <c r="M122" s="157"/>
    </row>
    <row r="123" spans="1:13" x14ac:dyDescent="0.3">
      <c r="A123" s="2">
        <v>116</v>
      </c>
      <c r="B123" s="6" t="str">
        <f>IF(SISWA!B123=0,"",SISWA!B123)</f>
        <v/>
      </c>
      <c r="C123" s="6" t="str">
        <f>IF(SISWA!C123=0,"",SISWA!C123)</f>
        <v/>
      </c>
      <c r="D123" s="6" t="str">
        <f>IF(SISWA!D123=0,"",SISWA!D123)</f>
        <v/>
      </c>
      <c r="E123" s="195" t="str">
        <f>IF(SISWA!E123=0,"",SISWA!E123)</f>
        <v/>
      </c>
      <c r="F123" s="157"/>
      <c r="G123" s="157"/>
      <c r="H123" s="157"/>
      <c r="I123" s="157"/>
      <c r="J123" s="157"/>
      <c r="K123" s="157" t="e">
        <f t="shared" si="2"/>
        <v>#DIV/0!</v>
      </c>
      <c r="L123" s="271"/>
      <c r="M123" s="157"/>
    </row>
    <row r="124" spans="1:13" x14ac:dyDescent="0.3">
      <c r="A124" s="2">
        <v>117</v>
      </c>
      <c r="B124" s="6" t="str">
        <f>IF(SISWA!B124=0,"",SISWA!B124)</f>
        <v/>
      </c>
      <c r="C124" s="6" t="str">
        <f>IF(SISWA!C124=0,"",SISWA!C124)</f>
        <v/>
      </c>
      <c r="D124" s="6" t="str">
        <f>IF(SISWA!D124=0,"",SISWA!D124)</f>
        <v/>
      </c>
      <c r="E124" s="195" t="str">
        <f>IF(SISWA!E124=0,"",SISWA!E124)</f>
        <v/>
      </c>
      <c r="F124" s="157"/>
      <c r="G124" s="157"/>
      <c r="H124" s="157"/>
      <c r="I124" s="157"/>
      <c r="J124" s="157"/>
      <c r="K124" s="157" t="e">
        <f t="shared" si="2"/>
        <v>#DIV/0!</v>
      </c>
      <c r="L124" s="270"/>
      <c r="M124" s="157"/>
    </row>
    <row r="125" spans="1:13" x14ac:dyDescent="0.3">
      <c r="A125" s="2">
        <v>118</v>
      </c>
      <c r="B125" s="6" t="str">
        <f>IF(SISWA!B125=0,"",SISWA!B125)</f>
        <v/>
      </c>
      <c r="C125" s="6" t="str">
        <f>IF(SISWA!C125=0,"",SISWA!C125)</f>
        <v/>
      </c>
      <c r="D125" s="6" t="str">
        <f>IF(SISWA!D125=0,"",SISWA!D125)</f>
        <v/>
      </c>
      <c r="E125" s="195" t="str">
        <f>IF(SISWA!E125=0,"",SISWA!E125)</f>
        <v/>
      </c>
      <c r="F125" s="157"/>
      <c r="G125" s="157"/>
      <c r="H125" s="157"/>
      <c r="I125" s="157"/>
      <c r="J125" s="157"/>
      <c r="K125" s="157" t="e">
        <f t="shared" si="2"/>
        <v>#DIV/0!</v>
      </c>
      <c r="L125" s="271"/>
      <c r="M125" s="157"/>
    </row>
    <row r="126" spans="1:13" x14ac:dyDescent="0.3">
      <c r="A126" s="2">
        <v>119</v>
      </c>
      <c r="B126" s="6" t="str">
        <f>IF(SISWA!B126=0,"",SISWA!B126)</f>
        <v/>
      </c>
      <c r="C126" s="6" t="str">
        <f>IF(SISWA!C126=0,"",SISWA!C126)</f>
        <v/>
      </c>
      <c r="D126" s="6" t="str">
        <f>IF(SISWA!D126=0,"",SISWA!D126)</f>
        <v/>
      </c>
      <c r="E126" s="195" t="str">
        <f>IF(SISWA!E126=0,"",SISWA!E126)</f>
        <v/>
      </c>
      <c r="F126" s="157"/>
      <c r="G126" s="157"/>
      <c r="H126" s="157"/>
      <c r="I126" s="157"/>
      <c r="J126" s="157"/>
      <c r="K126" s="157" t="e">
        <f t="shared" si="2"/>
        <v>#DIV/0!</v>
      </c>
      <c r="L126" s="270"/>
      <c r="M126" s="157"/>
    </row>
    <row r="127" spans="1:13" x14ac:dyDescent="0.3">
      <c r="A127" s="2">
        <v>120</v>
      </c>
      <c r="B127" s="6" t="str">
        <f>IF(SISWA!B127=0,"",SISWA!B127)</f>
        <v/>
      </c>
      <c r="C127" s="6" t="str">
        <f>IF(SISWA!C127=0,"",SISWA!C127)</f>
        <v/>
      </c>
      <c r="D127" s="6" t="str">
        <f>IF(SISWA!D127=0,"",SISWA!D127)</f>
        <v/>
      </c>
      <c r="E127" s="195" t="str">
        <f>IF(SISWA!E127=0,"",SISWA!E127)</f>
        <v/>
      </c>
      <c r="F127" s="157"/>
      <c r="G127" s="157"/>
      <c r="H127" s="157"/>
      <c r="I127" s="157"/>
      <c r="J127" s="157"/>
      <c r="K127" s="157" t="e">
        <f t="shared" si="2"/>
        <v>#DIV/0!</v>
      </c>
      <c r="L127" s="271"/>
      <c r="M127" s="157"/>
    </row>
    <row r="128" spans="1:13" x14ac:dyDescent="0.3">
      <c r="A128" s="2">
        <v>121</v>
      </c>
      <c r="B128" s="6" t="str">
        <f>IF(SISWA!B128=0,"",SISWA!B128)</f>
        <v/>
      </c>
      <c r="C128" s="6" t="str">
        <f>IF(SISWA!C128=0,"",SISWA!C128)</f>
        <v/>
      </c>
      <c r="D128" s="6" t="str">
        <f>IF(SISWA!D128=0,"",SISWA!D128)</f>
        <v/>
      </c>
      <c r="E128" s="195" t="str">
        <f>IF(SISWA!E128=0,"",SISWA!E128)</f>
        <v/>
      </c>
      <c r="F128" s="157"/>
      <c r="G128" s="157"/>
      <c r="H128" s="157"/>
      <c r="I128" s="157"/>
      <c r="J128" s="157"/>
      <c r="K128" s="157" t="e">
        <f t="shared" si="2"/>
        <v>#DIV/0!</v>
      </c>
      <c r="L128" s="270"/>
      <c r="M128" s="157"/>
    </row>
    <row r="129" spans="1:13" x14ac:dyDescent="0.3">
      <c r="A129" s="2">
        <v>122</v>
      </c>
      <c r="B129" s="6" t="str">
        <f>IF(SISWA!B129=0,"",SISWA!B129)</f>
        <v/>
      </c>
      <c r="C129" s="6" t="str">
        <f>IF(SISWA!C129=0,"",SISWA!C129)</f>
        <v/>
      </c>
      <c r="D129" s="6" t="str">
        <f>IF(SISWA!D129=0,"",SISWA!D129)</f>
        <v/>
      </c>
      <c r="E129" s="195" t="str">
        <f>IF(SISWA!E129=0,"",SISWA!E129)</f>
        <v/>
      </c>
      <c r="F129" s="157"/>
      <c r="G129" s="157"/>
      <c r="H129" s="157"/>
      <c r="I129" s="157"/>
      <c r="J129" s="157"/>
      <c r="K129" s="157" t="e">
        <f t="shared" si="2"/>
        <v>#DIV/0!</v>
      </c>
      <c r="L129" s="271"/>
      <c r="M129" s="157"/>
    </row>
    <row r="130" spans="1:13" x14ac:dyDescent="0.3">
      <c r="A130" s="2">
        <v>123</v>
      </c>
      <c r="B130" s="6" t="str">
        <f>IF(SISWA!B130=0,"",SISWA!B130)</f>
        <v/>
      </c>
      <c r="C130" s="6" t="str">
        <f>IF(SISWA!C130=0,"",SISWA!C130)</f>
        <v/>
      </c>
      <c r="D130" s="6" t="str">
        <f>IF(SISWA!D130=0,"",SISWA!D130)</f>
        <v/>
      </c>
      <c r="E130" s="195" t="str">
        <f>IF(SISWA!E130=0,"",SISWA!E130)</f>
        <v/>
      </c>
      <c r="F130" s="157"/>
      <c r="G130" s="157"/>
      <c r="H130" s="157"/>
      <c r="I130" s="157"/>
      <c r="J130" s="157"/>
      <c r="K130" s="157" t="e">
        <f t="shared" si="2"/>
        <v>#DIV/0!</v>
      </c>
      <c r="L130" s="270"/>
      <c r="M130" s="157"/>
    </row>
    <row r="131" spans="1:13" x14ac:dyDescent="0.3">
      <c r="A131" s="2">
        <v>124</v>
      </c>
      <c r="B131" s="6" t="str">
        <f>IF(SISWA!B131=0,"",SISWA!B131)</f>
        <v/>
      </c>
      <c r="C131" s="6" t="str">
        <f>IF(SISWA!C131=0,"",SISWA!C131)</f>
        <v/>
      </c>
      <c r="D131" s="6" t="str">
        <f>IF(SISWA!D131=0,"",SISWA!D131)</f>
        <v/>
      </c>
      <c r="E131" s="195" t="str">
        <f>IF(SISWA!E131=0,"",SISWA!E131)</f>
        <v/>
      </c>
      <c r="F131" s="157"/>
      <c r="G131" s="157"/>
      <c r="H131" s="157"/>
      <c r="I131" s="157"/>
      <c r="J131" s="157"/>
      <c r="K131" s="157" t="e">
        <f t="shared" si="2"/>
        <v>#DIV/0!</v>
      </c>
      <c r="L131" s="271"/>
      <c r="M131" s="157"/>
    </row>
    <row r="132" spans="1:13" x14ac:dyDescent="0.3">
      <c r="A132" s="2">
        <v>125</v>
      </c>
      <c r="B132" s="6" t="str">
        <f>IF(SISWA!B132=0,"",SISWA!B132)</f>
        <v/>
      </c>
      <c r="C132" s="6" t="str">
        <f>IF(SISWA!C132=0,"",SISWA!C132)</f>
        <v/>
      </c>
      <c r="D132" s="6" t="str">
        <f>IF(SISWA!D132=0,"",SISWA!D132)</f>
        <v/>
      </c>
      <c r="E132" s="195" t="str">
        <f>IF(SISWA!E132=0,"",SISWA!E132)</f>
        <v/>
      </c>
      <c r="F132" s="157"/>
      <c r="G132" s="157"/>
      <c r="H132" s="157"/>
      <c r="I132" s="157"/>
      <c r="J132" s="157"/>
      <c r="K132" s="157" t="e">
        <f t="shared" ref="K132:K195" si="3">AVERAGE(F132:J132)</f>
        <v>#DIV/0!</v>
      </c>
      <c r="L132" s="270"/>
      <c r="M132" s="157"/>
    </row>
    <row r="133" spans="1:13" x14ac:dyDescent="0.3">
      <c r="A133" s="2">
        <v>126</v>
      </c>
      <c r="B133" s="6" t="str">
        <f>IF(SISWA!B133=0,"",SISWA!B133)</f>
        <v/>
      </c>
      <c r="C133" s="6" t="str">
        <f>IF(SISWA!C133=0,"",SISWA!C133)</f>
        <v/>
      </c>
      <c r="D133" s="6" t="str">
        <f>IF(SISWA!D133=0,"",SISWA!D133)</f>
        <v/>
      </c>
      <c r="E133" s="195" t="str">
        <f>IF(SISWA!E133=0,"",SISWA!E133)</f>
        <v/>
      </c>
      <c r="F133" s="157"/>
      <c r="G133" s="157"/>
      <c r="H133" s="157"/>
      <c r="I133" s="157"/>
      <c r="J133" s="157"/>
      <c r="K133" s="157" t="e">
        <f t="shared" si="3"/>
        <v>#DIV/0!</v>
      </c>
      <c r="L133" s="271"/>
      <c r="M133" s="157"/>
    </row>
    <row r="134" spans="1:13" x14ac:dyDescent="0.3">
      <c r="A134" s="2">
        <v>127</v>
      </c>
      <c r="B134" s="6" t="str">
        <f>IF(SISWA!B134=0,"",SISWA!B134)</f>
        <v/>
      </c>
      <c r="C134" s="6" t="str">
        <f>IF(SISWA!C134=0,"",SISWA!C134)</f>
        <v/>
      </c>
      <c r="D134" s="6" t="str">
        <f>IF(SISWA!D134=0,"",SISWA!D134)</f>
        <v/>
      </c>
      <c r="E134" s="195" t="str">
        <f>IF(SISWA!E134=0,"",SISWA!E134)</f>
        <v/>
      </c>
      <c r="F134" s="157"/>
      <c r="G134" s="157"/>
      <c r="H134" s="157"/>
      <c r="I134" s="157"/>
      <c r="J134" s="157"/>
      <c r="K134" s="157" t="e">
        <f t="shared" si="3"/>
        <v>#DIV/0!</v>
      </c>
      <c r="L134" s="270"/>
      <c r="M134" s="157"/>
    </row>
    <row r="135" spans="1:13" x14ac:dyDescent="0.3">
      <c r="A135" s="2">
        <v>128</v>
      </c>
      <c r="B135" s="6" t="str">
        <f>IF(SISWA!B135=0,"",SISWA!B135)</f>
        <v/>
      </c>
      <c r="C135" s="6" t="str">
        <f>IF(SISWA!C135=0,"",SISWA!C135)</f>
        <v/>
      </c>
      <c r="D135" s="6" t="str">
        <f>IF(SISWA!D135=0,"",SISWA!D135)</f>
        <v/>
      </c>
      <c r="E135" s="195" t="str">
        <f>IF(SISWA!E135=0,"",SISWA!E135)</f>
        <v/>
      </c>
      <c r="F135" s="157"/>
      <c r="G135" s="157"/>
      <c r="H135" s="157"/>
      <c r="I135" s="157"/>
      <c r="J135" s="157"/>
      <c r="K135" s="157" t="e">
        <f t="shared" si="3"/>
        <v>#DIV/0!</v>
      </c>
      <c r="L135" s="271"/>
      <c r="M135" s="157"/>
    </row>
    <row r="136" spans="1:13" x14ac:dyDescent="0.3">
      <c r="A136" s="2">
        <v>129</v>
      </c>
      <c r="B136" s="6" t="str">
        <f>IF(SISWA!B136=0,"",SISWA!B136)</f>
        <v/>
      </c>
      <c r="C136" s="6" t="str">
        <f>IF(SISWA!C136=0,"",SISWA!C136)</f>
        <v/>
      </c>
      <c r="D136" s="6" t="str">
        <f>IF(SISWA!D136=0,"",SISWA!D136)</f>
        <v/>
      </c>
      <c r="E136" s="195" t="str">
        <f>IF(SISWA!E136=0,"",SISWA!E136)</f>
        <v/>
      </c>
      <c r="F136" s="157"/>
      <c r="G136" s="157"/>
      <c r="H136" s="157"/>
      <c r="I136" s="157"/>
      <c r="J136" s="157"/>
      <c r="K136" s="157" t="e">
        <f t="shared" si="3"/>
        <v>#DIV/0!</v>
      </c>
      <c r="L136" s="270"/>
      <c r="M136" s="157"/>
    </row>
    <row r="137" spans="1:13" x14ac:dyDescent="0.3">
      <c r="A137" s="2">
        <v>130</v>
      </c>
      <c r="B137" s="6" t="str">
        <f>IF(SISWA!B137=0,"",SISWA!B137)</f>
        <v/>
      </c>
      <c r="C137" s="6" t="str">
        <f>IF(SISWA!C137=0,"",SISWA!C137)</f>
        <v/>
      </c>
      <c r="D137" s="6" t="str">
        <f>IF(SISWA!D137=0,"",SISWA!D137)</f>
        <v/>
      </c>
      <c r="E137" s="195" t="str">
        <f>IF(SISWA!E137=0,"",SISWA!E137)</f>
        <v/>
      </c>
      <c r="F137" s="157"/>
      <c r="G137" s="157"/>
      <c r="H137" s="157"/>
      <c r="I137" s="157"/>
      <c r="J137" s="157"/>
      <c r="K137" s="157" t="e">
        <f t="shared" si="3"/>
        <v>#DIV/0!</v>
      </c>
      <c r="L137" s="271"/>
      <c r="M137" s="157"/>
    </row>
    <row r="138" spans="1:13" x14ac:dyDescent="0.3">
      <c r="A138" s="2">
        <v>131</v>
      </c>
      <c r="B138" s="6" t="str">
        <f>IF(SISWA!B138=0,"",SISWA!B138)</f>
        <v/>
      </c>
      <c r="C138" s="6" t="str">
        <f>IF(SISWA!C138=0,"",SISWA!C138)</f>
        <v/>
      </c>
      <c r="D138" s="6" t="str">
        <f>IF(SISWA!D138=0,"",SISWA!D138)</f>
        <v/>
      </c>
      <c r="E138" s="195" t="str">
        <f>IF(SISWA!E138=0,"",SISWA!E138)</f>
        <v/>
      </c>
      <c r="F138" s="157"/>
      <c r="G138" s="157"/>
      <c r="H138" s="157"/>
      <c r="I138" s="157"/>
      <c r="J138" s="157"/>
      <c r="K138" s="157" t="e">
        <f t="shared" si="3"/>
        <v>#DIV/0!</v>
      </c>
      <c r="L138" s="270"/>
      <c r="M138" s="157"/>
    </row>
    <row r="139" spans="1:13" x14ac:dyDescent="0.3">
      <c r="A139" s="2">
        <v>132</v>
      </c>
      <c r="B139" s="6" t="str">
        <f>IF(SISWA!B139=0,"",SISWA!B139)</f>
        <v/>
      </c>
      <c r="C139" s="6" t="str">
        <f>IF(SISWA!C139=0,"",SISWA!C139)</f>
        <v/>
      </c>
      <c r="D139" s="6" t="str">
        <f>IF(SISWA!D139=0,"",SISWA!D139)</f>
        <v/>
      </c>
      <c r="E139" s="195" t="str">
        <f>IF(SISWA!E139=0,"",SISWA!E139)</f>
        <v/>
      </c>
      <c r="F139" s="157"/>
      <c r="G139" s="157"/>
      <c r="H139" s="157"/>
      <c r="I139" s="157"/>
      <c r="J139" s="157"/>
      <c r="K139" s="157" t="e">
        <f t="shared" si="3"/>
        <v>#DIV/0!</v>
      </c>
      <c r="L139" s="271"/>
      <c r="M139" s="157"/>
    </row>
    <row r="140" spans="1:13" x14ac:dyDescent="0.3">
      <c r="A140" s="2">
        <v>133</v>
      </c>
      <c r="B140" s="6" t="str">
        <f>IF(SISWA!B140=0,"",SISWA!B140)</f>
        <v/>
      </c>
      <c r="C140" s="6" t="str">
        <f>IF(SISWA!C140=0,"",SISWA!C140)</f>
        <v/>
      </c>
      <c r="D140" s="6" t="str">
        <f>IF(SISWA!D140=0,"",SISWA!D140)</f>
        <v/>
      </c>
      <c r="E140" s="195" t="str">
        <f>IF(SISWA!E140=0,"",SISWA!E140)</f>
        <v/>
      </c>
      <c r="F140" s="157"/>
      <c r="G140" s="157"/>
      <c r="H140" s="157"/>
      <c r="I140" s="157"/>
      <c r="J140" s="157"/>
      <c r="K140" s="157" t="e">
        <f t="shared" si="3"/>
        <v>#DIV/0!</v>
      </c>
      <c r="L140" s="270"/>
      <c r="M140" s="157"/>
    </row>
    <row r="141" spans="1:13" x14ac:dyDescent="0.3">
      <c r="A141" s="2">
        <v>134</v>
      </c>
      <c r="B141" s="6" t="str">
        <f>IF(SISWA!B141=0,"",SISWA!B141)</f>
        <v/>
      </c>
      <c r="C141" s="6" t="str">
        <f>IF(SISWA!C141=0,"",SISWA!C141)</f>
        <v/>
      </c>
      <c r="D141" s="6" t="str">
        <f>IF(SISWA!D141=0,"",SISWA!D141)</f>
        <v/>
      </c>
      <c r="E141" s="195" t="str">
        <f>IF(SISWA!E141=0,"",SISWA!E141)</f>
        <v/>
      </c>
      <c r="F141" s="157"/>
      <c r="G141" s="157"/>
      <c r="H141" s="157"/>
      <c r="I141" s="157"/>
      <c r="J141" s="157"/>
      <c r="K141" s="157" t="e">
        <f t="shared" si="3"/>
        <v>#DIV/0!</v>
      </c>
      <c r="L141" s="271"/>
      <c r="M141" s="157"/>
    </row>
    <row r="142" spans="1:13" x14ac:dyDescent="0.3">
      <c r="A142" s="2">
        <v>135</v>
      </c>
      <c r="B142" s="6" t="str">
        <f>IF(SISWA!B142=0,"",SISWA!B142)</f>
        <v/>
      </c>
      <c r="C142" s="6" t="str">
        <f>IF(SISWA!C142=0,"",SISWA!C142)</f>
        <v/>
      </c>
      <c r="D142" s="6" t="str">
        <f>IF(SISWA!D142=0,"",SISWA!D142)</f>
        <v/>
      </c>
      <c r="E142" s="195" t="str">
        <f>IF(SISWA!E142=0,"",SISWA!E142)</f>
        <v/>
      </c>
      <c r="F142" s="157"/>
      <c r="G142" s="157"/>
      <c r="H142" s="157"/>
      <c r="I142" s="157"/>
      <c r="J142" s="157"/>
      <c r="K142" s="157" t="e">
        <f t="shared" si="3"/>
        <v>#DIV/0!</v>
      </c>
      <c r="L142" s="270"/>
      <c r="M142" s="157"/>
    </row>
    <row r="143" spans="1:13" x14ac:dyDescent="0.3">
      <c r="A143" s="2">
        <v>136</v>
      </c>
      <c r="B143" s="6" t="str">
        <f>IF(SISWA!B143=0,"",SISWA!B143)</f>
        <v/>
      </c>
      <c r="C143" s="6" t="str">
        <f>IF(SISWA!C143=0,"",SISWA!C143)</f>
        <v/>
      </c>
      <c r="D143" s="6" t="str">
        <f>IF(SISWA!D143=0,"",SISWA!D143)</f>
        <v/>
      </c>
      <c r="E143" s="195" t="str">
        <f>IF(SISWA!E143=0,"",SISWA!E143)</f>
        <v/>
      </c>
      <c r="F143" s="157"/>
      <c r="G143" s="157"/>
      <c r="H143" s="157"/>
      <c r="I143" s="157"/>
      <c r="J143" s="157"/>
      <c r="K143" s="157" t="e">
        <f t="shared" si="3"/>
        <v>#DIV/0!</v>
      </c>
      <c r="L143" s="271"/>
      <c r="M143" s="157"/>
    </row>
    <row r="144" spans="1:13" x14ac:dyDescent="0.3">
      <c r="A144" s="2">
        <v>137</v>
      </c>
      <c r="B144" s="6" t="str">
        <f>IF(SISWA!B144=0,"",SISWA!B144)</f>
        <v/>
      </c>
      <c r="C144" s="6" t="str">
        <f>IF(SISWA!C144=0,"",SISWA!C144)</f>
        <v/>
      </c>
      <c r="D144" s="6" t="str">
        <f>IF(SISWA!D144=0,"",SISWA!D144)</f>
        <v/>
      </c>
      <c r="E144" s="195" t="str">
        <f>IF(SISWA!E144=0,"",SISWA!E144)</f>
        <v/>
      </c>
      <c r="F144" s="157"/>
      <c r="G144" s="157"/>
      <c r="H144" s="157"/>
      <c r="I144" s="157"/>
      <c r="J144" s="157"/>
      <c r="K144" s="157" t="e">
        <f t="shared" si="3"/>
        <v>#DIV/0!</v>
      </c>
      <c r="L144" s="270"/>
      <c r="M144" s="157"/>
    </row>
    <row r="145" spans="1:13" x14ac:dyDescent="0.3">
      <c r="A145" s="2">
        <v>138</v>
      </c>
      <c r="B145" s="6" t="str">
        <f>IF(SISWA!B145=0,"",SISWA!B145)</f>
        <v/>
      </c>
      <c r="C145" s="6" t="str">
        <f>IF(SISWA!C145=0,"",SISWA!C145)</f>
        <v/>
      </c>
      <c r="D145" s="6" t="str">
        <f>IF(SISWA!D145=0,"",SISWA!D145)</f>
        <v/>
      </c>
      <c r="E145" s="195" t="str">
        <f>IF(SISWA!E145=0,"",SISWA!E145)</f>
        <v/>
      </c>
      <c r="F145" s="157"/>
      <c r="G145" s="157"/>
      <c r="H145" s="157"/>
      <c r="I145" s="157"/>
      <c r="J145" s="157"/>
      <c r="K145" s="157" t="e">
        <f t="shared" si="3"/>
        <v>#DIV/0!</v>
      </c>
      <c r="L145" s="271"/>
      <c r="M145" s="157"/>
    </row>
    <row r="146" spans="1:13" x14ac:dyDescent="0.3">
      <c r="A146" s="2">
        <v>139</v>
      </c>
      <c r="B146" s="6" t="str">
        <f>IF(SISWA!B146=0,"",SISWA!B146)</f>
        <v/>
      </c>
      <c r="C146" s="6" t="str">
        <f>IF(SISWA!C146=0,"",SISWA!C146)</f>
        <v/>
      </c>
      <c r="D146" s="6" t="str">
        <f>IF(SISWA!D146=0,"",SISWA!D146)</f>
        <v/>
      </c>
      <c r="E146" s="195" t="str">
        <f>IF(SISWA!E146=0,"",SISWA!E146)</f>
        <v/>
      </c>
      <c r="F146" s="157"/>
      <c r="G146" s="157"/>
      <c r="H146" s="157"/>
      <c r="I146" s="157"/>
      <c r="J146" s="157"/>
      <c r="K146" s="157" t="e">
        <f t="shared" si="3"/>
        <v>#DIV/0!</v>
      </c>
      <c r="L146" s="270"/>
      <c r="M146" s="157"/>
    </row>
    <row r="147" spans="1:13" x14ac:dyDescent="0.3">
      <c r="A147" s="2">
        <v>140</v>
      </c>
      <c r="B147" s="6" t="str">
        <f>IF(SISWA!B147=0,"",SISWA!B147)</f>
        <v/>
      </c>
      <c r="C147" s="6" t="str">
        <f>IF(SISWA!C147=0,"",SISWA!C147)</f>
        <v/>
      </c>
      <c r="D147" s="6" t="str">
        <f>IF(SISWA!D147=0,"",SISWA!D147)</f>
        <v/>
      </c>
      <c r="E147" s="195" t="str">
        <f>IF(SISWA!E147=0,"",SISWA!E147)</f>
        <v/>
      </c>
      <c r="F147" s="157"/>
      <c r="G147" s="157"/>
      <c r="H147" s="157"/>
      <c r="I147" s="157"/>
      <c r="J147" s="157"/>
      <c r="K147" s="157" t="e">
        <f t="shared" si="3"/>
        <v>#DIV/0!</v>
      </c>
      <c r="L147" s="271"/>
      <c r="M147" s="157"/>
    </row>
    <row r="148" spans="1:13" x14ac:dyDescent="0.3">
      <c r="A148" s="2">
        <v>141</v>
      </c>
      <c r="B148" s="6" t="str">
        <f>IF(SISWA!B148=0,"",SISWA!B148)</f>
        <v/>
      </c>
      <c r="C148" s="6" t="str">
        <f>IF(SISWA!C148=0,"",SISWA!C148)</f>
        <v/>
      </c>
      <c r="D148" s="6" t="str">
        <f>IF(SISWA!D148=0,"",SISWA!D148)</f>
        <v/>
      </c>
      <c r="E148" s="195" t="str">
        <f>IF(SISWA!E148=0,"",SISWA!E148)</f>
        <v/>
      </c>
      <c r="F148" s="157"/>
      <c r="G148" s="157"/>
      <c r="H148" s="157"/>
      <c r="I148" s="157"/>
      <c r="J148" s="157"/>
      <c r="K148" s="157" t="e">
        <f t="shared" si="3"/>
        <v>#DIV/0!</v>
      </c>
      <c r="L148" s="270"/>
      <c r="M148" s="157"/>
    </row>
    <row r="149" spans="1:13" x14ac:dyDescent="0.3">
      <c r="A149" s="2">
        <v>142</v>
      </c>
      <c r="B149" s="6" t="str">
        <f>IF(SISWA!B149=0,"",SISWA!B149)</f>
        <v/>
      </c>
      <c r="C149" s="6" t="str">
        <f>IF(SISWA!C149=0,"",SISWA!C149)</f>
        <v/>
      </c>
      <c r="D149" s="6" t="str">
        <f>IF(SISWA!D149=0,"",SISWA!D149)</f>
        <v/>
      </c>
      <c r="E149" s="195" t="str">
        <f>IF(SISWA!E149=0,"",SISWA!E149)</f>
        <v/>
      </c>
      <c r="F149" s="157"/>
      <c r="G149" s="157"/>
      <c r="H149" s="157"/>
      <c r="I149" s="157"/>
      <c r="J149" s="157"/>
      <c r="K149" s="157" t="e">
        <f t="shared" si="3"/>
        <v>#DIV/0!</v>
      </c>
      <c r="L149" s="271"/>
      <c r="M149" s="157"/>
    </row>
    <row r="150" spans="1:13" x14ac:dyDescent="0.3">
      <c r="A150" s="2">
        <v>143</v>
      </c>
      <c r="B150" s="6" t="str">
        <f>IF(SISWA!B150=0,"",SISWA!B150)</f>
        <v/>
      </c>
      <c r="C150" s="6" t="str">
        <f>IF(SISWA!C150=0,"",SISWA!C150)</f>
        <v/>
      </c>
      <c r="D150" s="6" t="str">
        <f>IF(SISWA!D150=0,"",SISWA!D150)</f>
        <v/>
      </c>
      <c r="E150" s="195" t="str">
        <f>IF(SISWA!E150=0,"",SISWA!E150)</f>
        <v/>
      </c>
      <c r="F150" s="157"/>
      <c r="G150" s="157"/>
      <c r="H150" s="157"/>
      <c r="I150" s="157"/>
      <c r="J150" s="157"/>
      <c r="K150" s="157" t="e">
        <f t="shared" si="3"/>
        <v>#DIV/0!</v>
      </c>
      <c r="L150" s="270"/>
      <c r="M150" s="157"/>
    </row>
    <row r="151" spans="1:13" x14ac:dyDescent="0.3">
      <c r="A151" s="2">
        <v>144</v>
      </c>
      <c r="B151" s="6" t="str">
        <f>IF(SISWA!B151=0,"",SISWA!B151)</f>
        <v/>
      </c>
      <c r="C151" s="6" t="str">
        <f>IF(SISWA!C151=0,"",SISWA!C151)</f>
        <v/>
      </c>
      <c r="D151" s="6" t="str">
        <f>IF(SISWA!D151=0,"",SISWA!D151)</f>
        <v/>
      </c>
      <c r="E151" s="195" t="str">
        <f>IF(SISWA!E151=0,"",SISWA!E151)</f>
        <v/>
      </c>
      <c r="F151" s="157"/>
      <c r="G151" s="157"/>
      <c r="H151" s="157"/>
      <c r="I151" s="157"/>
      <c r="J151" s="157"/>
      <c r="K151" s="157" t="e">
        <f t="shared" si="3"/>
        <v>#DIV/0!</v>
      </c>
      <c r="L151" s="271"/>
      <c r="M151" s="157"/>
    </row>
    <row r="152" spans="1:13" x14ac:dyDescent="0.3">
      <c r="A152" s="2">
        <v>145</v>
      </c>
      <c r="B152" s="6" t="str">
        <f>IF(SISWA!B152=0,"",SISWA!B152)</f>
        <v/>
      </c>
      <c r="C152" s="6" t="str">
        <f>IF(SISWA!C152=0,"",SISWA!C152)</f>
        <v/>
      </c>
      <c r="D152" s="6" t="str">
        <f>IF(SISWA!D152=0,"",SISWA!D152)</f>
        <v/>
      </c>
      <c r="E152" s="195" t="str">
        <f>IF(SISWA!E152=0,"",SISWA!E152)</f>
        <v/>
      </c>
      <c r="F152" s="157"/>
      <c r="G152" s="157"/>
      <c r="H152" s="157"/>
      <c r="I152" s="157"/>
      <c r="J152" s="157"/>
      <c r="K152" s="157" t="e">
        <f t="shared" si="3"/>
        <v>#DIV/0!</v>
      </c>
      <c r="L152" s="270"/>
      <c r="M152" s="157"/>
    </row>
    <row r="153" spans="1:13" x14ac:dyDescent="0.3">
      <c r="A153" s="2">
        <v>146</v>
      </c>
      <c r="B153" s="6" t="str">
        <f>IF(SISWA!B153=0,"",SISWA!B153)</f>
        <v/>
      </c>
      <c r="C153" s="6" t="str">
        <f>IF(SISWA!C153=0,"",SISWA!C153)</f>
        <v/>
      </c>
      <c r="D153" s="6" t="str">
        <f>IF(SISWA!D153=0,"",SISWA!D153)</f>
        <v/>
      </c>
      <c r="E153" s="195" t="str">
        <f>IF(SISWA!E153=0,"",SISWA!E153)</f>
        <v/>
      </c>
      <c r="F153" s="157"/>
      <c r="G153" s="157"/>
      <c r="H153" s="157"/>
      <c r="I153" s="157"/>
      <c r="J153" s="157"/>
      <c r="K153" s="157" t="e">
        <f t="shared" si="3"/>
        <v>#DIV/0!</v>
      </c>
      <c r="L153" s="271"/>
      <c r="M153" s="157"/>
    </row>
    <row r="154" spans="1:13" x14ac:dyDescent="0.3">
      <c r="A154" s="2">
        <v>147</v>
      </c>
      <c r="B154" s="6" t="str">
        <f>IF(SISWA!B154=0,"",SISWA!B154)</f>
        <v/>
      </c>
      <c r="C154" s="6" t="str">
        <f>IF(SISWA!C154=0,"",SISWA!C154)</f>
        <v/>
      </c>
      <c r="D154" s="6" t="str">
        <f>IF(SISWA!D154=0,"",SISWA!D154)</f>
        <v/>
      </c>
      <c r="E154" s="195" t="str">
        <f>IF(SISWA!E154=0,"",SISWA!E154)</f>
        <v/>
      </c>
      <c r="F154" s="157"/>
      <c r="G154" s="157"/>
      <c r="H154" s="157"/>
      <c r="I154" s="157"/>
      <c r="J154" s="157"/>
      <c r="K154" s="157" t="e">
        <f t="shared" si="3"/>
        <v>#DIV/0!</v>
      </c>
      <c r="L154" s="270"/>
      <c r="M154" s="157"/>
    </row>
    <row r="155" spans="1:13" x14ac:dyDescent="0.3">
      <c r="A155" s="2">
        <v>148</v>
      </c>
      <c r="B155" s="6" t="str">
        <f>IF(SISWA!B155=0,"",SISWA!B155)</f>
        <v/>
      </c>
      <c r="C155" s="6" t="str">
        <f>IF(SISWA!C155=0,"",SISWA!C155)</f>
        <v/>
      </c>
      <c r="D155" s="6" t="str">
        <f>IF(SISWA!D155=0,"",SISWA!D155)</f>
        <v/>
      </c>
      <c r="E155" s="195" t="str">
        <f>IF(SISWA!E155=0,"",SISWA!E155)</f>
        <v/>
      </c>
      <c r="F155" s="157"/>
      <c r="G155" s="157"/>
      <c r="H155" s="157"/>
      <c r="I155" s="157"/>
      <c r="J155" s="157"/>
      <c r="K155" s="157" t="e">
        <f t="shared" si="3"/>
        <v>#DIV/0!</v>
      </c>
      <c r="L155" s="271"/>
      <c r="M155" s="157"/>
    </row>
    <row r="156" spans="1:13" x14ac:dyDescent="0.3">
      <c r="A156" s="2">
        <v>149</v>
      </c>
      <c r="B156" s="6" t="str">
        <f>IF(SISWA!B156=0,"",SISWA!B156)</f>
        <v/>
      </c>
      <c r="C156" s="6" t="str">
        <f>IF(SISWA!C156=0,"",SISWA!C156)</f>
        <v/>
      </c>
      <c r="D156" s="6" t="str">
        <f>IF(SISWA!D156=0,"",SISWA!D156)</f>
        <v/>
      </c>
      <c r="E156" s="195" t="str">
        <f>IF(SISWA!E156=0,"",SISWA!E156)</f>
        <v/>
      </c>
      <c r="F156" s="157"/>
      <c r="G156" s="157"/>
      <c r="H156" s="157"/>
      <c r="I156" s="157"/>
      <c r="J156" s="157"/>
      <c r="K156" s="157" t="e">
        <f t="shared" si="3"/>
        <v>#DIV/0!</v>
      </c>
      <c r="L156" s="270"/>
      <c r="M156" s="157"/>
    </row>
    <row r="157" spans="1:13" x14ac:dyDescent="0.3">
      <c r="A157" s="2">
        <v>150</v>
      </c>
      <c r="B157" s="6" t="str">
        <f>IF(SISWA!B157=0,"",SISWA!B157)</f>
        <v/>
      </c>
      <c r="C157" s="6" t="str">
        <f>IF(SISWA!C157=0,"",SISWA!C157)</f>
        <v/>
      </c>
      <c r="D157" s="6" t="str">
        <f>IF(SISWA!D157=0,"",SISWA!D157)</f>
        <v/>
      </c>
      <c r="E157" s="195" t="str">
        <f>IF(SISWA!E157=0,"",SISWA!E157)</f>
        <v/>
      </c>
      <c r="F157" s="157"/>
      <c r="G157" s="157"/>
      <c r="H157" s="157"/>
      <c r="I157" s="157"/>
      <c r="J157" s="157"/>
      <c r="K157" s="157" t="e">
        <f t="shared" si="3"/>
        <v>#DIV/0!</v>
      </c>
      <c r="L157" s="271"/>
      <c r="M157" s="157"/>
    </row>
    <row r="158" spans="1:13" x14ac:dyDescent="0.3">
      <c r="A158" s="2">
        <v>151</v>
      </c>
      <c r="B158" s="6" t="str">
        <f>IF(SISWA!B158=0,"",SISWA!B158)</f>
        <v/>
      </c>
      <c r="C158" s="6" t="str">
        <f>IF(SISWA!C158=0,"",SISWA!C158)</f>
        <v/>
      </c>
      <c r="D158" s="6" t="str">
        <f>IF(SISWA!D158=0,"",SISWA!D158)</f>
        <v/>
      </c>
      <c r="E158" s="195" t="str">
        <f>IF(SISWA!E158=0,"",SISWA!E158)</f>
        <v/>
      </c>
      <c r="F158" s="157"/>
      <c r="G158" s="157"/>
      <c r="H158" s="157"/>
      <c r="I158" s="157"/>
      <c r="J158" s="157"/>
      <c r="K158" s="157" t="e">
        <f t="shared" si="3"/>
        <v>#DIV/0!</v>
      </c>
      <c r="L158" s="270"/>
      <c r="M158" s="157"/>
    </row>
    <row r="159" spans="1:13" x14ac:dyDescent="0.3">
      <c r="A159" s="2">
        <v>152</v>
      </c>
      <c r="B159" s="6" t="str">
        <f>IF(SISWA!B159=0,"",SISWA!B159)</f>
        <v/>
      </c>
      <c r="C159" s="6" t="str">
        <f>IF(SISWA!C159=0,"",SISWA!C159)</f>
        <v/>
      </c>
      <c r="D159" s="6" t="str">
        <f>IF(SISWA!D159=0,"",SISWA!D159)</f>
        <v/>
      </c>
      <c r="E159" s="195" t="str">
        <f>IF(SISWA!E159=0,"",SISWA!E159)</f>
        <v/>
      </c>
      <c r="F159" s="157"/>
      <c r="G159" s="157"/>
      <c r="H159" s="157"/>
      <c r="I159" s="157"/>
      <c r="J159" s="157"/>
      <c r="K159" s="157" t="e">
        <f t="shared" si="3"/>
        <v>#DIV/0!</v>
      </c>
      <c r="L159" s="271"/>
      <c r="M159" s="157"/>
    </row>
    <row r="160" spans="1:13" x14ac:dyDescent="0.3">
      <c r="A160" s="2">
        <v>153</v>
      </c>
      <c r="B160" s="6" t="str">
        <f>IF(SISWA!B160=0,"",SISWA!B160)</f>
        <v/>
      </c>
      <c r="C160" s="6" t="str">
        <f>IF(SISWA!C160=0,"",SISWA!C160)</f>
        <v/>
      </c>
      <c r="D160" s="6" t="str">
        <f>IF(SISWA!D160=0,"",SISWA!D160)</f>
        <v/>
      </c>
      <c r="E160" s="195" t="str">
        <f>IF(SISWA!E160=0,"",SISWA!E160)</f>
        <v/>
      </c>
      <c r="F160" s="157"/>
      <c r="G160" s="157"/>
      <c r="H160" s="157"/>
      <c r="I160" s="157"/>
      <c r="J160" s="157"/>
      <c r="K160" s="157" t="e">
        <f t="shared" si="3"/>
        <v>#DIV/0!</v>
      </c>
      <c r="L160" s="270"/>
      <c r="M160" s="157"/>
    </row>
    <row r="161" spans="1:13" x14ac:dyDescent="0.3">
      <c r="A161" s="2">
        <v>154</v>
      </c>
      <c r="B161" s="6" t="str">
        <f>IF(SISWA!B161=0,"",SISWA!B161)</f>
        <v/>
      </c>
      <c r="C161" s="6" t="str">
        <f>IF(SISWA!C161=0,"",SISWA!C161)</f>
        <v/>
      </c>
      <c r="D161" s="6" t="str">
        <f>IF(SISWA!D161=0,"",SISWA!D161)</f>
        <v/>
      </c>
      <c r="E161" s="195" t="str">
        <f>IF(SISWA!E161=0,"",SISWA!E161)</f>
        <v/>
      </c>
      <c r="F161" s="157"/>
      <c r="G161" s="157"/>
      <c r="H161" s="157"/>
      <c r="I161" s="157"/>
      <c r="J161" s="157"/>
      <c r="K161" s="157" t="e">
        <f t="shared" si="3"/>
        <v>#DIV/0!</v>
      </c>
      <c r="L161" s="271"/>
      <c r="M161" s="157"/>
    </row>
    <row r="162" spans="1:13" x14ac:dyDescent="0.3">
      <c r="A162" s="2">
        <v>155</v>
      </c>
      <c r="B162" s="6" t="str">
        <f>IF(SISWA!B162=0,"",SISWA!B162)</f>
        <v/>
      </c>
      <c r="C162" s="6" t="str">
        <f>IF(SISWA!C162=0,"",SISWA!C162)</f>
        <v/>
      </c>
      <c r="D162" s="6" t="str">
        <f>IF(SISWA!D162=0,"",SISWA!D162)</f>
        <v/>
      </c>
      <c r="E162" s="195" t="str">
        <f>IF(SISWA!E162=0,"",SISWA!E162)</f>
        <v/>
      </c>
      <c r="F162" s="157"/>
      <c r="G162" s="157"/>
      <c r="H162" s="157"/>
      <c r="I162" s="157"/>
      <c r="J162" s="157"/>
      <c r="K162" s="157" t="e">
        <f t="shared" si="3"/>
        <v>#DIV/0!</v>
      </c>
      <c r="L162" s="270"/>
      <c r="M162" s="157"/>
    </row>
    <row r="163" spans="1:13" x14ac:dyDescent="0.3">
      <c r="A163" s="2">
        <v>156</v>
      </c>
      <c r="B163" s="6" t="str">
        <f>IF(SISWA!B163=0,"",SISWA!B163)</f>
        <v/>
      </c>
      <c r="C163" s="6" t="str">
        <f>IF(SISWA!C163=0,"",SISWA!C163)</f>
        <v/>
      </c>
      <c r="D163" s="6" t="str">
        <f>IF(SISWA!D163=0,"",SISWA!D163)</f>
        <v/>
      </c>
      <c r="E163" s="195" t="str">
        <f>IF(SISWA!E163=0,"",SISWA!E163)</f>
        <v/>
      </c>
      <c r="F163" s="157"/>
      <c r="G163" s="157"/>
      <c r="H163" s="157"/>
      <c r="I163" s="157"/>
      <c r="J163" s="157"/>
      <c r="K163" s="157" t="e">
        <f t="shared" si="3"/>
        <v>#DIV/0!</v>
      </c>
      <c r="L163" s="271"/>
      <c r="M163" s="157"/>
    </row>
    <row r="164" spans="1:13" x14ac:dyDescent="0.3">
      <c r="A164" s="2">
        <v>157</v>
      </c>
      <c r="B164" s="6" t="str">
        <f>IF(SISWA!B164=0,"",SISWA!B164)</f>
        <v/>
      </c>
      <c r="C164" s="6" t="str">
        <f>IF(SISWA!C164=0,"",SISWA!C164)</f>
        <v/>
      </c>
      <c r="D164" s="6" t="str">
        <f>IF(SISWA!D164=0,"",SISWA!D164)</f>
        <v/>
      </c>
      <c r="E164" s="195" t="str">
        <f>IF(SISWA!E164=0,"",SISWA!E164)</f>
        <v/>
      </c>
      <c r="F164" s="157"/>
      <c r="G164" s="157"/>
      <c r="H164" s="157"/>
      <c r="I164" s="157"/>
      <c r="J164" s="157"/>
      <c r="K164" s="157" t="e">
        <f t="shared" si="3"/>
        <v>#DIV/0!</v>
      </c>
      <c r="L164" s="270"/>
      <c r="M164" s="157"/>
    </row>
    <row r="165" spans="1:13" x14ac:dyDescent="0.3">
      <c r="A165" s="2">
        <v>158</v>
      </c>
      <c r="B165" s="6" t="str">
        <f>IF(SISWA!B165=0,"",SISWA!B165)</f>
        <v/>
      </c>
      <c r="C165" s="6" t="str">
        <f>IF(SISWA!C165=0,"",SISWA!C165)</f>
        <v/>
      </c>
      <c r="D165" s="6" t="str">
        <f>IF(SISWA!D165=0,"",SISWA!D165)</f>
        <v/>
      </c>
      <c r="E165" s="195" t="str">
        <f>IF(SISWA!E165=0,"",SISWA!E165)</f>
        <v/>
      </c>
      <c r="F165" s="157"/>
      <c r="G165" s="157"/>
      <c r="H165" s="157"/>
      <c r="I165" s="157"/>
      <c r="J165" s="157"/>
      <c r="K165" s="157" t="e">
        <f t="shared" si="3"/>
        <v>#DIV/0!</v>
      </c>
      <c r="L165" s="271"/>
      <c r="M165" s="157"/>
    </row>
    <row r="166" spans="1:13" x14ac:dyDescent="0.3">
      <c r="A166" s="2">
        <v>159</v>
      </c>
      <c r="B166" s="6" t="str">
        <f>IF(SISWA!B166=0,"",SISWA!B166)</f>
        <v/>
      </c>
      <c r="C166" s="6" t="str">
        <f>IF(SISWA!C166=0,"",SISWA!C166)</f>
        <v/>
      </c>
      <c r="D166" s="6" t="str">
        <f>IF(SISWA!D166=0,"",SISWA!D166)</f>
        <v/>
      </c>
      <c r="E166" s="195" t="str">
        <f>IF(SISWA!E166=0,"",SISWA!E166)</f>
        <v/>
      </c>
      <c r="F166" s="157"/>
      <c r="G166" s="157"/>
      <c r="H166" s="157"/>
      <c r="I166" s="157"/>
      <c r="J166" s="157"/>
      <c r="K166" s="157" t="e">
        <f t="shared" si="3"/>
        <v>#DIV/0!</v>
      </c>
      <c r="L166" s="270"/>
      <c r="M166" s="157"/>
    </row>
    <row r="167" spans="1:13" x14ac:dyDescent="0.3">
      <c r="A167" s="2">
        <v>160</v>
      </c>
      <c r="B167" s="6" t="str">
        <f>IF(SISWA!B167=0,"",SISWA!B167)</f>
        <v/>
      </c>
      <c r="C167" s="6" t="str">
        <f>IF(SISWA!C167=0,"",SISWA!C167)</f>
        <v/>
      </c>
      <c r="D167" s="6" t="str">
        <f>IF(SISWA!D167=0,"",SISWA!D167)</f>
        <v/>
      </c>
      <c r="E167" s="195" t="str">
        <f>IF(SISWA!E167=0,"",SISWA!E167)</f>
        <v/>
      </c>
      <c r="F167" s="157"/>
      <c r="G167" s="157"/>
      <c r="H167" s="157"/>
      <c r="I167" s="157"/>
      <c r="J167" s="157"/>
      <c r="K167" s="157" t="e">
        <f t="shared" si="3"/>
        <v>#DIV/0!</v>
      </c>
      <c r="L167" s="271"/>
      <c r="M167" s="157"/>
    </row>
    <row r="168" spans="1:13" x14ac:dyDescent="0.3">
      <c r="A168" s="2">
        <v>161</v>
      </c>
      <c r="B168" s="6" t="str">
        <f>IF(SISWA!B168=0,"",SISWA!B168)</f>
        <v/>
      </c>
      <c r="C168" s="6" t="str">
        <f>IF(SISWA!C168=0,"",SISWA!C168)</f>
        <v/>
      </c>
      <c r="D168" s="6" t="str">
        <f>IF(SISWA!D168=0,"",SISWA!D168)</f>
        <v/>
      </c>
      <c r="E168" s="195" t="str">
        <f>IF(SISWA!E168=0,"",SISWA!E168)</f>
        <v/>
      </c>
      <c r="F168" s="157"/>
      <c r="G168" s="157"/>
      <c r="H168" s="157"/>
      <c r="I168" s="157"/>
      <c r="J168" s="157"/>
      <c r="K168" s="157" t="e">
        <f t="shared" si="3"/>
        <v>#DIV/0!</v>
      </c>
      <c r="L168" s="270"/>
      <c r="M168" s="157"/>
    </row>
    <row r="169" spans="1:13" x14ac:dyDescent="0.3">
      <c r="A169" s="2">
        <v>162</v>
      </c>
      <c r="B169" s="6" t="str">
        <f>IF(SISWA!B169=0,"",SISWA!B169)</f>
        <v/>
      </c>
      <c r="C169" s="6" t="str">
        <f>IF(SISWA!C169=0,"",SISWA!C169)</f>
        <v/>
      </c>
      <c r="D169" s="6" t="str">
        <f>IF(SISWA!D169=0,"",SISWA!D169)</f>
        <v/>
      </c>
      <c r="E169" s="195" t="str">
        <f>IF(SISWA!E169=0,"",SISWA!E169)</f>
        <v/>
      </c>
      <c r="F169" s="157"/>
      <c r="G169" s="157"/>
      <c r="H169" s="157"/>
      <c r="I169" s="157"/>
      <c r="J169" s="157"/>
      <c r="K169" s="157" t="e">
        <f t="shared" si="3"/>
        <v>#DIV/0!</v>
      </c>
      <c r="L169" s="271"/>
      <c r="M169" s="157"/>
    </row>
    <row r="170" spans="1:13" x14ac:dyDescent="0.3">
      <c r="A170" s="2">
        <v>163</v>
      </c>
      <c r="B170" s="6" t="str">
        <f>IF(SISWA!B170=0,"",SISWA!B170)</f>
        <v/>
      </c>
      <c r="C170" s="6" t="str">
        <f>IF(SISWA!C170=0,"",SISWA!C170)</f>
        <v/>
      </c>
      <c r="D170" s="6" t="str">
        <f>IF(SISWA!D170=0,"",SISWA!D170)</f>
        <v/>
      </c>
      <c r="E170" s="195" t="str">
        <f>IF(SISWA!E170=0,"",SISWA!E170)</f>
        <v/>
      </c>
      <c r="F170" s="157"/>
      <c r="G170" s="157"/>
      <c r="H170" s="157"/>
      <c r="I170" s="157"/>
      <c r="J170" s="157"/>
      <c r="K170" s="157" t="e">
        <f t="shared" si="3"/>
        <v>#DIV/0!</v>
      </c>
      <c r="L170" s="270"/>
      <c r="M170" s="157"/>
    </row>
    <row r="171" spans="1:13" x14ac:dyDescent="0.3">
      <c r="A171" s="2">
        <v>164</v>
      </c>
      <c r="B171" s="6" t="str">
        <f>IF(SISWA!B171=0,"",SISWA!B171)</f>
        <v/>
      </c>
      <c r="C171" s="6" t="str">
        <f>IF(SISWA!C171=0,"",SISWA!C171)</f>
        <v/>
      </c>
      <c r="D171" s="6" t="str">
        <f>IF(SISWA!D171=0,"",SISWA!D171)</f>
        <v/>
      </c>
      <c r="E171" s="195" t="str">
        <f>IF(SISWA!E171=0,"",SISWA!E171)</f>
        <v/>
      </c>
      <c r="F171" s="157"/>
      <c r="G171" s="157"/>
      <c r="H171" s="157"/>
      <c r="I171" s="157"/>
      <c r="J171" s="157"/>
      <c r="K171" s="157" t="e">
        <f t="shared" si="3"/>
        <v>#DIV/0!</v>
      </c>
      <c r="L171" s="271"/>
      <c r="M171" s="157"/>
    </row>
    <row r="172" spans="1:13" x14ac:dyDescent="0.3">
      <c r="A172" s="2">
        <v>165</v>
      </c>
      <c r="B172" s="6" t="str">
        <f>IF(SISWA!B172=0,"",SISWA!B172)</f>
        <v/>
      </c>
      <c r="C172" s="6" t="str">
        <f>IF(SISWA!C172=0,"",SISWA!C172)</f>
        <v/>
      </c>
      <c r="D172" s="6" t="str">
        <f>IF(SISWA!D172=0,"",SISWA!D172)</f>
        <v/>
      </c>
      <c r="E172" s="195" t="str">
        <f>IF(SISWA!E172=0,"",SISWA!E172)</f>
        <v/>
      </c>
      <c r="F172" s="157"/>
      <c r="G172" s="157"/>
      <c r="H172" s="157"/>
      <c r="I172" s="157"/>
      <c r="J172" s="157"/>
      <c r="K172" s="157" t="e">
        <f t="shared" si="3"/>
        <v>#DIV/0!</v>
      </c>
      <c r="L172" s="270"/>
      <c r="M172" s="157"/>
    </row>
    <row r="173" spans="1:13" x14ac:dyDescent="0.3">
      <c r="A173" s="2">
        <v>166</v>
      </c>
      <c r="B173" s="6" t="str">
        <f>IF(SISWA!B173=0,"",SISWA!B173)</f>
        <v/>
      </c>
      <c r="C173" s="6" t="str">
        <f>IF(SISWA!C173=0,"",SISWA!C173)</f>
        <v/>
      </c>
      <c r="D173" s="6" t="str">
        <f>IF(SISWA!D173=0,"",SISWA!D173)</f>
        <v/>
      </c>
      <c r="E173" s="195" t="str">
        <f>IF(SISWA!E173=0,"",SISWA!E173)</f>
        <v/>
      </c>
      <c r="F173" s="157"/>
      <c r="G173" s="157"/>
      <c r="H173" s="157"/>
      <c r="I173" s="157"/>
      <c r="J173" s="157"/>
      <c r="K173" s="157" t="e">
        <f t="shared" si="3"/>
        <v>#DIV/0!</v>
      </c>
      <c r="L173" s="271"/>
      <c r="M173" s="157"/>
    </row>
    <row r="174" spans="1:13" x14ac:dyDescent="0.3">
      <c r="A174" s="2">
        <v>167</v>
      </c>
      <c r="B174" s="6" t="str">
        <f>IF(SISWA!B174=0,"",SISWA!B174)</f>
        <v/>
      </c>
      <c r="C174" s="6" t="str">
        <f>IF(SISWA!C174=0,"",SISWA!C174)</f>
        <v/>
      </c>
      <c r="D174" s="6" t="str">
        <f>IF(SISWA!D174=0,"",SISWA!D174)</f>
        <v/>
      </c>
      <c r="E174" s="195" t="str">
        <f>IF(SISWA!E174=0,"",SISWA!E174)</f>
        <v/>
      </c>
      <c r="F174" s="157"/>
      <c r="G174" s="157"/>
      <c r="H174" s="157"/>
      <c r="I174" s="157"/>
      <c r="J174" s="157"/>
      <c r="K174" s="157" t="e">
        <f t="shared" si="3"/>
        <v>#DIV/0!</v>
      </c>
      <c r="L174" s="270"/>
      <c r="M174" s="157"/>
    </row>
    <row r="175" spans="1:13" x14ac:dyDescent="0.3">
      <c r="A175" s="2">
        <v>168</v>
      </c>
      <c r="B175" s="6" t="str">
        <f>IF(SISWA!B175=0,"",SISWA!B175)</f>
        <v/>
      </c>
      <c r="C175" s="6" t="str">
        <f>IF(SISWA!C175=0,"",SISWA!C175)</f>
        <v/>
      </c>
      <c r="D175" s="6" t="str">
        <f>IF(SISWA!D175=0,"",SISWA!D175)</f>
        <v/>
      </c>
      <c r="E175" s="195" t="str">
        <f>IF(SISWA!E175=0,"",SISWA!E175)</f>
        <v/>
      </c>
      <c r="F175" s="157"/>
      <c r="G175" s="157"/>
      <c r="H175" s="157"/>
      <c r="I175" s="157"/>
      <c r="J175" s="157"/>
      <c r="K175" s="157" t="e">
        <f t="shared" si="3"/>
        <v>#DIV/0!</v>
      </c>
      <c r="L175" s="271"/>
      <c r="M175" s="157"/>
    </row>
    <row r="176" spans="1:13" x14ac:dyDescent="0.3">
      <c r="A176" s="2">
        <v>169</v>
      </c>
      <c r="B176" s="6" t="str">
        <f>IF(SISWA!B176=0,"",SISWA!B176)</f>
        <v/>
      </c>
      <c r="C176" s="6" t="str">
        <f>IF(SISWA!C176=0,"",SISWA!C176)</f>
        <v/>
      </c>
      <c r="D176" s="6" t="str">
        <f>IF(SISWA!D176=0,"",SISWA!D176)</f>
        <v/>
      </c>
      <c r="E176" s="195" t="str">
        <f>IF(SISWA!E176=0,"",SISWA!E176)</f>
        <v/>
      </c>
      <c r="F176" s="157"/>
      <c r="G176" s="157"/>
      <c r="H176" s="157"/>
      <c r="I176" s="157"/>
      <c r="J176" s="157"/>
      <c r="K176" s="157" t="e">
        <f t="shared" si="3"/>
        <v>#DIV/0!</v>
      </c>
      <c r="L176" s="270"/>
      <c r="M176" s="157"/>
    </row>
    <row r="177" spans="1:13" x14ac:dyDescent="0.3">
      <c r="A177" s="2">
        <v>170</v>
      </c>
      <c r="B177" s="6" t="str">
        <f>IF(SISWA!B177=0,"",SISWA!B177)</f>
        <v/>
      </c>
      <c r="C177" s="6" t="str">
        <f>IF(SISWA!C177=0,"",SISWA!C177)</f>
        <v/>
      </c>
      <c r="D177" s="6" t="str">
        <f>IF(SISWA!D177=0,"",SISWA!D177)</f>
        <v/>
      </c>
      <c r="E177" s="195" t="str">
        <f>IF(SISWA!E177=0,"",SISWA!E177)</f>
        <v/>
      </c>
      <c r="F177" s="157"/>
      <c r="G177" s="157"/>
      <c r="H177" s="157"/>
      <c r="I177" s="157"/>
      <c r="J177" s="157"/>
      <c r="K177" s="157" t="e">
        <f t="shared" si="3"/>
        <v>#DIV/0!</v>
      </c>
      <c r="L177" s="271"/>
      <c r="M177" s="157"/>
    </row>
    <row r="178" spans="1:13" x14ac:dyDescent="0.3">
      <c r="A178" s="2">
        <v>171</v>
      </c>
      <c r="B178" s="6" t="str">
        <f>IF(SISWA!B178=0,"",SISWA!B178)</f>
        <v/>
      </c>
      <c r="C178" s="6" t="str">
        <f>IF(SISWA!C178=0,"",SISWA!C178)</f>
        <v/>
      </c>
      <c r="D178" s="6" t="str">
        <f>IF(SISWA!D178=0,"",SISWA!D178)</f>
        <v/>
      </c>
      <c r="E178" s="195" t="str">
        <f>IF(SISWA!E178=0,"",SISWA!E178)</f>
        <v/>
      </c>
      <c r="F178" s="157"/>
      <c r="G178" s="157"/>
      <c r="H178" s="157"/>
      <c r="I178" s="157"/>
      <c r="J178" s="157"/>
      <c r="K178" s="157" t="e">
        <f t="shared" si="3"/>
        <v>#DIV/0!</v>
      </c>
      <c r="L178" s="270"/>
      <c r="M178" s="157"/>
    </row>
    <row r="179" spans="1:13" x14ac:dyDescent="0.3">
      <c r="A179" s="2">
        <v>172</v>
      </c>
      <c r="B179" s="6" t="str">
        <f>IF(SISWA!B179=0,"",SISWA!B179)</f>
        <v/>
      </c>
      <c r="C179" s="6" t="str">
        <f>IF(SISWA!C179=0,"",SISWA!C179)</f>
        <v/>
      </c>
      <c r="D179" s="6" t="str">
        <f>IF(SISWA!D179=0,"",SISWA!D179)</f>
        <v/>
      </c>
      <c r="E179" s="195" t="str">
        <f>IF(SISWA!E179=0,"",SISWA!E179)</f>
        <v/>
      </c>
      <c r="F179" s="157"/>
      <c r="G179" s="157"/>
      <c r="H179" s="157"/>
      <c r="I179" s="157"/>
      <c r="J179" s="157"/>
      <c r="K179" s="157" t="e">
        <f t="shared" si="3"/>
        <v>#DIV/0!</v>
      </c>
      <c r="L179" s="271"/>
      <c r="M179" s="157"/>
    </row>
    <row r="180" spans="1:13" x14ac:dyDescent="0.3">
      <c r="A180" s="2">
        <v>173</v>
      </c>
      <c r="B180" s="6" t="str">
        <f>IF(SISWA!B180=0,"",SISWA!B180)</f>
        <v/>
      </c>
      <c r="C180" s="6" t="str">
        <f>IF(SISWA!C180=0,"",SISWA!C180)</f>
        <v/>
      </c>
      <c r="D180" s="6" t="str">
        <f>IF(SISWA!D180=0,"",SISWA!D180)</f>
        <v/>
      </c>
      <c r="E180" s="195" t="str">
        <f>IF(SISWA!E180=0,"",SISWA!E180)</f>
        <v/>
      </c>
      <c r="F180" s="157"/>
      <c r="G180" s="157"/>
      <c r="H180" s="157"/>
      <c r="I180" s="157"/>
      <c r="J180" s="157"/>
      <c r="K180" s="157" t="e">
        <f t="shared" si="3"/>
        <v>#DIV/0!</v>
      </c>
      <c r="L180" s="270"/>
      <c r="M180" s="157"/>
    </row>
    <row r="181" spans="1:13" x14ac:dyDescent="0.3">
      <c r="A181" s="2">
        <v>174</v>
      </c>
      <c r="B181" s="6" t="str">
        <f>IF(SISWA!B181=0,"",SISWA!B181)</f>
        <v/>
      </c>
      <c r="C181" s="6" t="str">
        <f>IF(SISWA!C181=0,"",SISWA!C181)</f>
        <v/>
      </c>
      <c r="D181" s="6" t="str">
        <f>IF(SISWA!D181=0,"",SISWA!D181)</f>
        <v/>
      </c>
      <c r="E181" s="195" t="str">
        <f>IF(SISWA!E181=0,"",SISWA!E181)</f>
        <v/>
      </c>
      <c r="F181" s="157"/>
      <c r="G181" s="157"/>
      <c r="H181" s="157"/>
      <c r="I181" s="157"/>
      <c r="J181" s="157"/>
      <c r="K181" s="157" t="e">
        <f t="shared" si="3"/>
        <v>#DIV/0!</v>
      </c>
      <c r="L181" s="271"/>
      <c r="M181" s="157"/>
    </row>
    <row r="182" spans="1:13" x14ac:dyDescent="0.3">
      <c r="A182" s="2">
        <v>175</v>
      </c>
      <c r="B182" s="6" t="str">
        <f>IF(SISWA!B182=0,"",SISWA!B182)</f>
        <v/>
      </c>
      <c r="C182" s="6" t="str">
        <f>IF(SISWA!C182=0,"",SISWA!C182)</f>
        <v/>
      </c>
      <c r="D182" s="6" t="str">
        <f>IF(SISWA!D182=0,"",SISWA!D182)</f>
        <v/>
      </c>
      <c r="E182" s="195" t="str">
        <f>IF(SISWA!E182=0,"",SISWA!E182)</f>
        <v/>
      </c>
      <c r="F182" s="157"/>
      <c r="G182" s="157"/>
      <c r="H182" s="157"/>
      <c r="I182" s="157"/>
      <c r="J182" s="157"/>
      <c r="K182" s="157" t="e">
        <f t="shared" si="3"/>
        <v>#DIV/0!</v>
      </c>
      <c r="L182" s="270"/>
      <c r="M182" s="157"/>
    </row>
    <row r="183" spans="1:13" x14ac:dyDescent="0.3">
      <c r="A183" s="2">
        <v>176</v>
      </c>
      <c r="B183" s="6" t="str">
        <f>IF(SISWA!B183=0,"",SISWA!B183)</f>
        <v/>
      </c>
      <c r="C183" s="6" t="str">
        <f>IF(SISWA!C183=0,"",SISWA!C183)</f>
        <v/>
      </c>
      <c r="D183" s="6" t="str">
        <f>IF(SISWA!D183=0,"",SISWA!D183)</f>
        <v/>
      </c>
      <c r="E183" s="195" t="str">
        <f>IF(SISWA!E183=0,"",SISWA!E183)</f>
        <v/>
      </c>
      <c r="F183" s="157"/>
      <c r="G183" s="157"/>
      <c r="H183" s="157"/>
      <c r="I183" s="157"/>
      <c r="J183" s="157"/>
      <c r="K183" s="157" t="e">
        <f t="shared" si="3"/>
        <v>#DIV/0!</v>
      </c>
      <c r="L183" s="271"/>
      <c r="M183" s="157"/>
    </row>
    <row r="184" spans="1:13" x14ac:dyDescent="0.3">
      <c r="A184" s="2">
        <v>177</v>
      </c>
      <c r="B184" s="6" t="str">
        <f>IF(SISWA!B184=0,"",SISWA!B184)</f>
        <v/>
      </c>
      <c r="C184" s="6" t="str">
        <f>IF(SISWA!C184=0,"",SISWA!C184)</f>
        <v/>
      </c>
      <c r="D184" s="6" t="str">
        <f>IF(SISWA!D184=0,"",SISWA!D184)</f>
        <v/>
      </c>
      <c r="E184" s="195" t="str">
        <f>IF(SISWA!E184=0,"",SISWA!E184)</f>
        <v/>
      </c>
      <c r="F184" s="157"/>
      <c r="G184" s="157"/>
      <c r="H184" s="157"/>
      <c r="I184" s="157"/>
      <c r="J184" s="157"/>
      <c r="K184" s="157" t="e">
        <f t="shared" si="3"/>
        <v>#DIV/0!</v>
      </c>
      <c r="L184" s="270"/>
      <c r="M184" s="157"/>
    </row>
    <row r="185" spans="1:13" x14ac:dyDescent="0.3">
      <c r="A185" s="2">
        <v>178</v>
      </c>
      <c r="B185" s="6" t="str">
        <f>IF(SISWA!B185=0,"",SISWA!B185)</f>
        <v/>
      </c>
      <c r="C185" s="6" t="str">
        <f>IF(SISWA!C185=0,"",SISWA!C185)</f>
        <v/>
      </c>
      <c r="D185" s="6" t="str">
        <f>IF(SISWA!D185=0,"",SISWA!D185)</f>
        <v/>
      </c>
      <c r="E185" s="195" t="str">
        <f>IF(SISWA!E185=0,"",SISWA!E185)</f>
        <v/>
      </c>
      <c r="F185" s="157"/>
      <c r="G185" s="157"/>
      <c r="H185" s="157"/>
      <c r="I185" s="157"/>
      <c r="J185" s="157"/>
      <c r="K185" s="157" t="e">
        <f t="shared" si="3"/>
        <v>#DIV/0!</v>
      </c>
      <c r="L185" s="271"/>
      <c r="M185" s="157"/>
    </row>
    <row r="186" spans="1:13" x14ac:dyDescent="0.3">
      <c r="A186" s="2">
        <v>179</v>
      </c>
      <c r="B186" s="6" t="str">
        <f>IF(SISWA!B186=0,"",SISWA!B186)</f>
        <v/>
      </c>
      <c r="C186" s="6" t="str">
        <f>IF(SISWA!C186=0,"",SISWA!C186)</f>
        <v/>
      </c>
      <c r="D186" s="6" t="str">
        <f>IF(SISWA!D186=0,"",SISWA!D186)</f>
        <v/>
      </c>
      <c r="E186" s="195" t="str">
        <f>IF(SISWA!E186=0,"",SISWA!E186)</f>
        <v/>
      </c>
      <c r="F186" s="157"/>
      <c r="G186" s="157"/>
      <c r="H186" s="157"/>
      <c r="I186" s="157"/>
      <c r="J186" s="157"/>
      <c r="K186" s="157" t="e">
        <f t="shared" si="3"/>
        <v>#DIV/0!</v>
      </c>
      <c r="L186" s="270"/>
      <c r="M186" s="157"/>
    </row>
    <row r="187" spans="1:13" x14ac:dyDescent="0.3">
      <c r="A187" s="2">
        <v>180</v>
      </c>
      <c r="B187" s="6" t="str">
        <f>IF(SISWA!B187=0,"",SISWA!B187)</f>
        <v/>
      </c>
      <c r="C187" s="6" t="str">
        <f>IF(SISWA!C187=0,"",SISWA!C187)</f>
        <v/>
      </c>
      <c r="D187" s="6" t="str">
        <f>IF(SISWA!D187=0,"",SISWA!D187)</f>
        <v/>
      </c>
      <c r="E187" s="195" t="str">
        <f>IF(SISWA!E187=0,"",SISWA!E187)</f>
        <v/>
      </c>
      <c r="F187" s="157"/>
      <c r="G187" s="157"/>
      <c r="H187" s="157"/>
      <c r="I187" s="157"/>
      <c r="J187" s="157"/>
      <c r="K187" s="157" t="e">
        <f t="shared" si="3"/>
        <v>#DIV/0!</v>
      </c>
      <c r="L187" s="271"/>
      <c r="M187" s="157"/>
    </row>
    <row r="188" spans="1:13" x14ac:dyDescent="0.3">
      <c r="A188" s="2">
        <v>181</v>
      </c>
      <c r="B188" s="6" t="str">
        <f>IF(SISWA!B188=0,"",SISWA!B188)</f>
        <v/>
      </c>
      <c r="C188" s="6" t="str">
        <f>IF(SISWA!C188=0,"",SISWA!C188)</f>
        <v/>
      </c>
      <c r="D188" s="6" t="str">
        <f>IF(SISWA!D188=0,"",SISWA!D188)</f>
        <v/>
      </c>
      <c r="E188" s="195" t="str">
        <f>IF(SISWA!E188=0,"",SISWA!E188)</f>
        <v/>
      </c>
      <c r="F188" s="157"/>
      <c r="G188" s="157"/>
      <c r="H188" s="157"/>
      <c r="I188" s="157"/>
      <c r="J188" s="157"/>
      <c r="K188" s="157" t="e">
        <f t="shared" si="3"/>
        <v>#DIV/0!</v>
      </c>
      <c r="L188" s="270"/>
      <c r="M188" s="157"/>
    </row>
    <row r="189" spans="1:13" x14ac:dyDescent="0.3">
      <c r="A189" s="2">
        <v>182</v>
      </c>
      <c r="B189" s="6" t="str">
        <f>IF(SISWA!B189=0,"",SISWA!B189)</f>
        <v/>
      </c>
      <c r="C189" s="6" t="str">
        <f>IF(SISWA!C189=0,"",SISWA!C189)</f>
        <v/>
      </c>
      <c r="D189" s="6" t="str">
        <f>IF(SISWA!D189=0,"",SISWA!D189)</f>
        <v/>
      </c>
      <c r="E189" s="195" t="str">
        <f>IF(SISWA!E189=0,"",SISWA!E189)</f>
        <v/>
      </c>
      <c r="F189" s="157"/>
      <c r="G189" s="157"/>
      <c r="H189" s="157"/>
      <c r="I189" s="157"/>
      <c r="J189" s="157"/>
      <c r="K189" s="157" t="e">
        <f t="shared" si="3"/>
        <v>#DIV/0!</v>
      </c>
      <c r="L189" s="271"/>
      <c r="M189" s="157"/>
    </row>
    <row r="190" spans="1:13" x14ac:dyDescent="0.3">
      <c r="A190" s="2">
        <v>183</v>
      </c>
      <c r="B190" s="6" t="str">
        <f>IF(SISWA!B190=0,"",SISWA!B190)</f>
        <v/>
      </c>
      <c r="C190" s="6" t="str">
        <f>IF(SISWA!C190=0,"",SISWA!C190)</f>
        <v/>
      </c>
      <c r="D190" s="6" t="str">
        <f>IF(SISWA!D190=0,"",SISWA!D190)</f>
        <v/>
      </c>
      <c r="E190" s="195" t="str">
        <f>IF(SISWA!E190=0,"",SISWA!E190)</f>
        <v/>
      </c>
      <c r="F190" s="157"/>
      <c r="G190" s="157"/>
      <c r="H190" s="157"/>
      <c r="I190" s="157"/>
      <c r="J190" s="157"/>
      <c r="K190" s="157" t="e">
        <f t="shared" si="3"/>
        <v>#DIV/0!</v>
      </c>
      <c r="L190" s="270"/>
      <c r="M190" s="157"/>
    </row>
    <row r="191" spans="1:13" x14ac:dyDescent="0.3">
      <c r="A191" s="2">
        <v>184</v>
      </c>
      <c r="B191" s="6" t="str">
        <f>IF(SISWA!B191=0,"",SISWA!B191)</f>
        <v/>
      </c>
      <c r="C191" s="6" t="str">
        <f>IF(SISWA!C191=0,"",SISWA!C191)</f>
        <v/>
      </c>
      <c r="D191" s="6" t="str">
        <f>IF(SISWA!D191=0,"",SISWA!D191)</f>
        <v/>
      </c>
      <c r="E191" s="195" t="str">
        <f>IF(SISWA!E191=0,"",SISWA!E191)</f>
        <v/>
      </c>
      <c r="F191" s="157"/>
      <c r="G191" s="157"/>
      <c r="H191" s="157"/>
      <c r="I191" s="157"/>
      <c r="J191" s="157"/>
      <c r="K191" s="157" t="e">
        <f t="shared" si="3"/>
        <v>#DIV/0!</v>
      </c>
      <c r="L191" s="271"/>
      <c r="M191" s="157"/>
    </row>
    <row r="192" spans="1:13" x14ac:dyDescent="0.3">
      <c r="A192" s="2">
        <v>185</v>
      </c>
      <c r="B192" s="6" t="str">
        <f>IF(SISWA!B192=0,"",SISWA!B192)</f>
        <v/>
      </c>
      <c r="C192" s="6" t="str">
        <f>IF(SISWA!C192=0,"",SISWA!C192)</f>
        <v/>
      </c>
      <c r="D192" s="6" t="str">
        <f>IF(SISWA!D192=0,"",SISWA!D192)</f>
        <v/>
      </c>
      <c r="E192" s="195" t="str">
        <f>IF(SISWA!E192=0,"",SISWA!E192)</f>
        <v/>
      </c>
      <c r="F192" s="157"/>
      <c r="G192" s="157"/>
      <c r="H192" s="157"/>
      <c r="I192" s="157"/>
      <c r="J192" s="157"/>
      <c r="K192" s="157" t="e">
        <f t="shared" si="3"/>
        <v>#DIV/0!</v>
      </c>
      <c r="L192" s="270"/>
      <c r="M192" s="157"/>
    </row>
    <row r="193" spans="1:13" x14ac:dyDescent="0.3">
      <c r="A193" s="2">
        <v>186</v>
      </c>
      <c r="B193" s="6" t="str">
        <f>IF(SISWA!B193=0,"",SISWA!B193)</f>
        <v/>
      </c>
      <c r="C193" s="6" t="str">
        <f>IF(SISWA!C193=0,"",SISWA!C193)</f>
        <v/>
      </c>
      <c r="D193" s="6" t="str">
        <f>IF(SISWA!D193=0,"",SISWA!D193)</f>
        <v/>
      </c>
      <c r="E193" s="195" t="str">
        <f>IF(SISWA!E193=0,"",SISWA!E193)</f>
        <v/>
      </c>
      <c r="F193" s="157"/>
      <c r="G193" s="157"/>
      <c r="H193" s="157"/>
      <c r="I193" s="157"/>
      <c r="J193" s="157"/>
      <c r="K193" s="157" t="e">
        <f t="shared" si="3"/>
        <v>#DIV/0!</v>
      </c>
      <c r="L193" s="271"/>
      <c r="M193" s="157"/>
    </row>
    <row r="194" spans="1:13" x14ac:dyDescent="0.3">
      <c r="A194" s="2">
        <v>187</v>
      </c>
      <c r="B194" s="6" t="str">
        <f>IF(SISWA!B194=0,"",SISWA!B194)</f>
        <v/>
      </c>
      <c r="C194" s="6" t="str">
        <f>IF(SISWA!C194=0,"",SISWA!C194)</f>
        <v/>
      </c>
      <c r="D194" s="6" t="str">
        <f>IF(SISWA!D194=0,"",SISWA!D194)</f>
        <v/>
      </c>
      <c r="E194" s="195" t="str">
        <f>IF(SISWA!E194=0,"",SISWA!E194)</f>
        <v/>
      </c>
      <c r="F194" s="157"/>
      <c r="G194" s="157"/>
      <c r="H194" s="157"/>
      <c r="I194" s="157"/>
      <c r="J194" s="157"/>
      <c r="K194" s="157" t="e">
        <f t="shared" si="3"/>
        <v>#DIV/0!</v>
      </c>
      <c r="L194" s="270"/>
      <c r="M194" s="157"/>
    </row>
    <row r="195" spans="1:13" x14ac:dyDescent="0.3">
      <c r="A195" s="2">
        <v>188</v>
      </c>
      <c r="B195" s="6" t="str">
        <f>IF(SISWA!B195=0,"",SISWA!B195)</f>
        <v/>
      </c>
      <c r="C195" s="6" t="str">
        <f>IF(SISWA!C195=0,"",SISWA!C195)</f>
        <v/>
      </c>
      <c r="D195" s="6" t="str">
        <f>IF(SISWA!D195=0,"",SISWA!D195)</f>
        <v/>
      </c>
      <c r="E195" s="195" t="str">
        <f>IF(SISWA!E195=0,"",SISWA!E195)</f>
        <v/>
      </c>
      <c r="F195" s="157"/>
      <c r="G195" s="157"/>
      <c r="H195" s="157"/>
      <c r="I195" s="157"/>
      <c r="J195" s="157"/>
      <c r="K195" s="157" t="e">
        <f t="shared" si="3"/>
        <v>#DIV/0!</v>
      </c>
      <c r="L195" s="271"/>
      <c r="M195" s="157"/>
    </row>
    <row r="196" spans="1:13" x14ac:dyDescent="0.3">
      <c r="A196" s="2">
        <v>189</v>
      </c>
      <c r="B196" s="6" t="str">
        <f>IF(SISWA!B196=0,"",SISWA!B196)</f>
        <v/>
      </c>
      <c r="C196" s="6" t="str">
        <f>IF(SISWA!C196=0,"",SISWA!C196)</f>
        <v/>
      </c>
      <c r="D196" s="6" t="str">
        <f>IF(SISWA!D196=0,"",SISWA!D196)</f>
        <v/>
      </c>
      <c r="E196" s="195" t="str">
        <f>IF(SISWA!E196=0,"",SISWA!E196)</f>
        <v/>
      </c>
      <c r="F196" s="157"/>
      <c r="G196" s="157"/>
      <c r="H196" s="157"/>
      <c r="I196" s="157"/>
      <c r="J196" s="157"/>
      <c r="K196" s="157" t="e">
        <f t="shared" ref="K196:K207" si="4">AVERAGE(F196:J196)</f>
        <v>#DIV/0!</v>
      </c>
      <c r="L196" s="270"/>
      <c r="M196" s="157"/>
    </row>
    <row r="197" spans="1:13" x14ac:dyDescent="0.3">
      <c r="A197" s="2">
        <v>190</v>
      </c>
      <c r="B197" s="6" t="str">
        <f>IF(SISWA!B197=0,"",SISWA!B197)</f>
        <v/>
      </c>
      <c r="C197" s="6" t="str">
        <f>IF(SISWA!C197=0,"",SISWA!C197)</f>
        <v/>
      </c>
      <c r="D197" s="6" t="str">
        <f>IF(SISWA!D197=0,"",SISWA!D197)</f>
        <v/>
      </c>
      <c r="E197" s="195" t="str">
        <f>IF(SISWA!E197=0,"",SISWA!E197)</f>
        <v/>
      </c>
      <c r="F197" s="157"/>
      <c r="G197" s="157"/>
      <c r="H197" s="157"/>
      <c r="I197" s="157"/>
      <c r="J197" s="157"/>
      <c r="K197" s="157" t="e">
        <f t="shared" si="4"/>
        <v>#DIV/0!</v>
      </c>
      <c r="L197" s="271"/>
      <c r="M197" s="157"/>
    </row>
    <row r="198" spans="1:13" x14ac:dyDescent="0.3">
      <c r="A198" s="2">
        <v>191</v>
      </c>
      <c r="B198" s="6" t="str">
        <f>IF(SISWA!B198=0,"",SISWA!B198)</f>
        <v/>
      </c>
      <c r="C198" s="6" t="str">
        <f>IF(SISWA!C198=0,"",SISWA!C198)</f>
        <v/>
      </c>
      <c r="D198" s="6" t="str">
        <f>IF(SISWA!D198=0,"",SISWA!D198)</f>
        <v/>
      </c>
      <c r="E198" s="195" t="str">
        <f>IF(SISWA!E198=0,"",SISWA!E198)</f>
        <v/>
      </c>
      <c r="F198" s="157"/>
      <c r="G198" s="157"/>
      <c r="H198" s="157"/>
      <c r="I198" s="157"/>
      <c r="J198" s="157"/>
      <c r="K198" s="157" t="e">
        <f t="shared" si="4"/>
        <v>#DIV/0!</v>
      </c>
      <c r="L198" s="270"/>
      <c r="M198" s="157"/>
    </row>
    <row r="199" spans="1:13" x14ac:dyDescent="0.3">
      <c r="A199" s="2">
        <v>192</v>
      </c>
      <c r="B199" s="6" t="str">
        <f>IF(SISWA!B199=0,"",SISWA!B199)</f>
        <v/>
      </c>
      <c r="C199" s="6" t="str">
        <f>IF(SISWA!C199=0,"",SISWA!C199)</f>
        <v/>
      </c>
      <c r="D199" s="6" t="str">
        <f>IF(SISWA!D199=0,"",SISWA!D199)</f>
        <v/>
      </c>
      <c r="E199" s="195" t="str">
        <f>IF(SISWA!E199=0,"",SISWA!E199)</f>
        <v/>
      </c>
      <c r="F199" s="157"/>
      <c r="G199" s="157"/>
      <c r="H199" s="157"/>
      <c r="I199" s="157"/>
      <c r="J199" s="157"/>
      <c r="K199" s="157" t="e">
        <f t="shared" si="4"/>
        <v>#DIV/0!</v>
      </c>
      <c r="L199" s="271"/>
      <c r="M199" s="157"/>
    </row>
    <row r="200" spans="1:13" x14ac:dyDescent="0.3">
      <c r="A200" s="2">
        <v>193</v>
      </c>
      <c r="B200" s="6" t="str">
        <f>IF(SISWA!B200=0,"",SISWA!B200)</f>
        <v/>
      </c>
      <c r="C200" s="6" t="str">
        <f>IF(SISWA!C200=0,"",SISWA!C200)</f>
        <v/>
      </c>
      <c r="D200" s="6" t="str">
        <f>IF(SISWA!D200=0,"",SISWA!D200)</f>
        <v/>
      </c>
      <c r="E200" s="195" t="str">
        <f>IF(SISWA!E200=0,"",SISWA!E200)</f>
        <v/>
      </c>
      <c r="F200" s="157"/>
      <c r="G200" s="157"/>
      <c r="H200" s="157"/>
      <c r="I200" s="157"/>
      <c r="J200" s="157"/>
      <c r="K200" s="157" t="e">
        <f t="shared" si="4"/>
        <v>#DIV/0!</v>
      </c>
      <c r="L200" s="270"/>
      <c r="M200" s="157"/>
    </row>
    <row r="201" spans="1:13" x14ac:dyDescent="0.3">
      <c r="A201" s="2">
        <v>194</v>
      </c>
      <c r="B201" s="6" t="str">
        <f>IF(SISWA!B201=0,"",SISWA!B201)</f>
        <v/>
      </c>
      <c r="C201" s="6" t="str">
        <f>IF(SISWA!C201=0,"",SISWA!C201)</f>
        <v/>
      </c>
      <c r="D201" s="6" t="str">
        <f>IF(SISWA!D201=0,"",SISWA!D201)</f>
        <v/>
      </c>
      <c r="E201" s="195" t="str">
        <f>IF(SISWA!E201=0,"",SISWA!E201)</f>
        <v/>
      </c>
      <c r="F201" s="157"/>
      <c r="G201" s="157"/>
      <c r="H201" s="157"/>
      <c r="I201" s="157"/>
      <c r="J201" s="157"/>
      <c r="K201" s="157" t="e">
        <f t="shared" si="4"/>
        <v>#DIV/0!</v>
      </c>
      <c r="L201" s="271"/>
      <c r="M201" s="157"/>
    </row>
    <row r="202" spans="1:13" x14ac:dyDescent="0.3">
      <c r="A202" s="2">
        <v>195</v>
      </c>
      <c r="B202" s="6" t="str">
        <f>IF(SISWA!B202=0,"",SISWA!B202)</f>
        <v/>
      </c>
      <c r="C202" s="6" t="str">
        <f>IF(SISWA!C202=0,"",SISWA!C202)</f>
        <v/>
      </c>
      <c r="D202" s="6" t="str">
        <f>IF(SISWA!D202=0,"",SISWA!D202)</f>
        <v/>
      </c>
      <c r="E202" s="195" t="str">
        <f>IF(SISWA!E202=0,"",SISWA!E202)</f>
        <v/>
      </c>
      <c r="F202" s="157"/>
      <c r="G202" s="157"/>
      <c r="H202" s="157"/>
      <c r="I202" s="157"/>
      <c r="J202" s="157"/>
      <c r="K202" s="157" t="e">
        <f t="shared" si="4"/>
        <v>#DIV/0!</v>
      </c>
      <c r="L202" s="270"/>
      <c r="M202" s="157"/>
    </row>
    <row r="203" spans="1:13" x14ac:dyDescent="0.3">
      <c r="A203" s="2">
        <v>196</v>
      </c>
      <c r="B203" s="6" t="str">
        <f>IF(SISWA!B203=0,"",SISWA!B203)</f>
        <v/>
      </c>
      <c r="C203" s="6" t="str">
        <f>IF(SISWA!C203=0,"",SISWA!C203)</f>
        <v/>
      </c>
      <c r="D203" s="6" t="str">
        <f>IF(SISWA!D203=0,"",SISWA!D203)</f>
        <v/>
      </c>
      <c r="E203" s="195" t="str">
        <f>IF(SISWA!E203=0,"",SISWA!E203)</f>
        <v/>
      </c>
      <c r="F203" s="157"/>
      <c r="G203" s="157"/>
      <c r="H203" s="157"/>
      <c r="I203" s="157"/>
      <c r="J203" s="157"/>
      <c r="K203" s="157" t="e">
        <f t="shared" si="4"/>
        <v>#DIV/0!</v>
      </c>
      <c r="L203" s="271"/>
      <c r="M203" s="157"/>
    </row>
    <row r="204" spans="1:13" x14ac:dyDescent="0.3">
      <c r="A204" s="2">
        <v>197</v>
      </c>
      <c r="B204" s="6" t="str">
        <f>IF(SISWA!B204=0,"",SISWA!B204)</f>
        <v/>
      </c>
      <c r="C204" s="6" t="str">
        <f>IF(SISWA!C204=0,"",SISWA!C204)</f>
        <v/>
      </c>
      <c r="D204" s="6" t="str">
        <f>IF(SISWA!D204=0,"",SISWA!D204)</f>
        <v/>
      </c>
      <c r="E204" s="195" t="str">
        <f>IF(SISWA!E204=0,"",SISWA!E204)</f>
        <v/>
      </c>
      <c r="F204" s="157"/>
      <c r="G204" s="157"/>
      <c r="H204" s="157"/>
      <c r="I204" s="157"/>
      <c r="J204" s="157"/>
      <c r="K204" s="157" t="e">
        <f t="shared" si="4"/>
        <v>#DIV/0!</v>
      </c>
      <c r="L204" s="270"/>
      <c r="M204" s="157"/>
    </row>
    <row r="205" spans="1:13" x14ac:dyDescent="0.3">
      <c r="A205" s="2">
        <v>198</v>
      </c>
      <c r="B205" s="6" t="str">
        <f>IF(SISWA!B205=0,"",SISWA!B205)</f>
        <v/>
      </c>
      <c r="C205" s="6" t="str">
        <f>IF(SISWA!C205=0,"",SISWA!C205)</f>
        <v/>
      </c>
      <c r="D205" s="6" t="str">
        <f>IF(SISWA!D205=0,"",SISWA!D205)</f>
        <v/>
      </c>
      <c r="E205" s="195" t="str">
        <f>IF(SISWA!E205=0,"",SISWA!E205)</f>
        <v/>
      </c>
      <c r="F205" s="157"/>
      <c r="G205" s="157"/>
      <c r="H205" s="157"/>
      <c r="I205" s="157"/>
      <c r="J205" s="157"/>
      <c r="K205" s="157" t="e">
        <f t="shared" si="4"/>
        <v>#DIV/0!</v>
      </c>
      <c r="L205" s="271"/>
      <c r="M205" s="157"/>
    </row>
    <row r="206" spans="1:13" x14ac:dyDescent="0.3">
      <c r="A206" s="2">
        <v>199</v>
      </c>
      <c r="B206" s="6" t="str">
        <f>IF(SISWA!B206=0,"",SISWA!B206)</f>
        <v/>
      </c>
      <c r="C206" s="6" t="str">
        <f>IF(SISWA!C206=0,"",SISWA!C206)</f>
        <v/>
      </c>
      <c r="D206" s="6" t="str">
        <f>IF(SISWA!D206=0,"",SISWA!D206)</f>
        <v/>
      </c>
      <c r="E206" s="195" t="str">
        <f>IF(SISWA!E206=0,"",SISWA!E206)</f>
        <v/>
      </c>
      <c r="F206" s="157"/>
      <c r="G206" s="157"/>
      <c r="H206" s="157"/>
      <c r="I206" s="157"/>
      <c r="J206" s="157"/>
      <c r="K206" s="157" t="e">
        <f t="shared" si="4"/>
        <v>#DIV/0!</v>
      </c>
      <c r="L206" s="270"/>
      <c r="M206" s="157"/>
    </row>
    <row r="207" spans="1:13" x14ac:dyDescent="0.3">
      <c r="A207" s="2">
        <v>200</v>
      </c>
      <c r="B207" s="6" t="str">
        <f>IF(SISWA!B207=0,"",SISWA!B207)</f>
        <v/>
      </c>
      <c r="C207" s="6" t="str">
        <f>IF(SISWA!C207=0,"",SISWA!C207)</f>
        <v/>
      </c>
      <c r="D207" s="6" t="str">
        <f>IF(SISWA!D207=0,"",SISWA!D207)</f>
        <v/>
      </c>
      <c r="E207" s="195" t="str">
        <f>IF(SISWA!E207=0,"",SISWA!E207)</f>
        <v/>
      </c>
      <c r="F207" s="157"/>
      <c r="G207" s="157"/>
      <c r="H207" s="157"/>
      <c r="I207" s="157"/>
      <c r="J207" s="157"/>
      <c r="K207" s="157" t="e">
        <f t="shared" si="4"/>
        <v>#DIV/0!</v>
      </c>
      <c r="L207" s="271"/>
      <c r="M207" s="157"/>
    </row>
  </sheetData>
  <mergeCells count="11">
    <mergeCell ref="F5:M5"/>
    <mergeCell ref="A1:J1"/>
    <mergeCell ref="A2:J2"/>
    <mergeCell ref="A3:J3"/>
    <mergeCell ref="A5:A7"/>
    <mergeCell ref="B5:B7"/>
    <mergeCell ref="C5:C7"/>
    <mergeCell ref="D5:D7"/>
    <mergeCell ref="E5:E7"/>
    <mergeCell ref="F6:J6"/>
    <mergeCell ref="L6:M6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rgb="FF00B050"/>
  </sheetPr>
  <dimension ref="A1:R207"/>
  <sheetViews>
    <sheetView zoomScaleNormal="100" workbookViewId="0">
      <pane ySplit="7" topLeftCell="A8" activePane="bottomLeft" state="frozen"/>
      <selection pane="bottomLeft" activeCell="J60" sqref="F8:J60"/>
    </sheetView>
  </sheetViews>
  <sheetFormatPr defaultRowHeight="16.5" x14ac:dyDescent="0.3"/>
  <cols>
    <col min="1" max="1" width="4.5" customWidth="1"/>
    <col min="3" max="3" width="11.375" customWidth="1"/>
    <col min="4" max="4" width="19.875" customWidth="1"/>
    <col min="5" max="5" width="43.375" bestFit="1" customWidth="1"/>
    <col min="6" max="6" width="7" customWidth="1"/>
    <col min="7" max="7" width="6.75" customWidth="1"/>
    <col min="8" max="8" width="7" customWidth="1"/>
    <col min="9" max="9" width="7.25" customWidth="1"/>
    <col min="14" max="14" width="9" customWidth="1"/>
  </cols>
  <sheetData>
    <row r="1" spans="1:18" x14ac:dyDescent="0.3">
      <c r="A1" s="462" t="s">
        <v>0</v>
      </c>
      <c r="B1" s="462"/>
      <c r="C1" s="462"/>
      <c r="D1" s="462"/>
      <c r="E1" s="462"/>
      <c r="F1" s="462"/>
      <c r="G1" s="462"/>
      <c r="H1" s="462"/>
      <c r="I1" s="462"/>
      <c r="J1" s="462"/>
      <c r="K1" s="3"/>
    </row>
    <row r="2" spans="1:18" x14ac:dyDescent="0.3">
      <c r="A2" s="450" t="str">
        <f>AA!A2</f>
        <v>MADRASAH IBTIDAIYAH NURUL ISLAM LABRUK KIDUL</v>
      </c>
      <c r="B2" s="450"/>
      <c r="C2" s="450"/>
      <c r="D2" s="450"/>
      <c r="E2" s="450"/>
      <c r="F2" s="450"/>
      <c r="G2" s="450"/>
      <c r="H2" s="450"/>
      <c r="I2" s="450"/>
      <c r="J2" s="450"/>
      <c r="K2" s="3"/>
    </row>
    <row r="3" spans="1:18" x14ac:dyDescent="0.3">
      <c r="A3" s="450" t="str">
        <f>AA!A3</f>
        <v>TAHUN PELAJARAN 2016/2017</v>
      </c>
      <c r="B3" s="450"/>
      <c r="C3" s="450"/>
      <c r="D3" s="450"/>
      <c r="E3" s="450"/>
      <c r="F3" s="450"/>
      <c r="G3" s="450"/>
      <c r="H3" s="450"/>
      <c r="I3" s="450"/>
      <c r="J3" s="450"/>
      <c r="K3" s="3"/>
    </row>
    <row r="5" spans="1:18" x14ac:dyDescent="0.3">
      <c r="A5" s="463" t="s">
        <v>1</v>
      </c>
      <c r="B5" s="463" t="s">
        <v>2</v>
      </c>
      <c r="C5" s="463" t="s">
        <v>3</v>
      </c>
      <c r="D5" s="463" t="s">
        <v>4</v>
      </c>
      <c r="E5" s="463" t="s">
        <v>5</v>
      </c>
      <c r="F5" s="461" t="s">
        <v>130</v>
      </c>
      <c r="G5" s="461"/>
      <c r="H5" s="461"/>
      <c r="I5" s="461"/>
      <c r="J5" s="461"/>
      <c r="K5" s="461"/>
      <c r="L5" s="461"/>
      <c r="M5" s="461"/>
    </row>
    <row r="6" spans="1:18" x14ac:dyDescent="0.3">
      <c r="A6" s="464"/>
      <c r="B6" s="464"/>
      <c r="C6" s="464"/>
      <c r="D6" s="464"/>
      <c r="E6" s="464"/>
      <c r="F6" s="461" t="s">
        <v>6</v>
      </c>
      <c r="G6" s="461"/>
      <c r="H6" s="461"/>
      <c r="I6" s="461"/>
      <c r="J6" s="461"/>
      <c r="K6" s="385" t="s">
        <v>111</v>
      </c>
      <c r="L6" s="449" t="s">
        <v>113</v>
      </c>
      <c r="M6" s="449"/>
    </row>
    <row r="7" spans="1:18" x14ac:dyDescent="0.3">
      <c r="A7" s="465"/>
      <c r="B7" s="465"/>
      <c r="C7" s="465"/>
      <c r="D7" s="465"/>
      <c r="E7" s="465"/>
      <c r="F7" s="389">
        <v>7</v>
      </c>
      <c r="G7" s="389">
        <v>8</v>
      </c>
      <c r="H7" s="389">
        <v>9</v>
      </c>
      <c r="I7" s="389">
        <v>10</v>
      </c>
      <c r="J7" s="389">
        <v>11</v>
      </c>
      <c r="K7" s="387" t="s">
        <v>112</v>
      </c>
      <c r="L7" s="388" t="s">
        <v>74</v>
      </c>
      <c r="M7" s="388" t="s">
        <v>46</v>
      </c>
    </row>
    <row r="8" spans="1:18" x14ac:dyDescent="0.3">
      <c r="A8" s="1">
        <v>1</v>
      </c>
      <c r="B8" s="6">
        <f>IF(SISWA!B8=0,"",SISWA!B8)</f>
        <v>4144</v>
      </c>
      <c r="C8" s="6" t="str">
        <f>IF(SISWA!C8=0,"",SISWA!C8)</f>
        <v>0056985470</v>
      </c>
      <c r="D8" s="6" t="str">
        <f>IF(SISWA!D8=0,"",SISWA!D8)</f>
        <v>80-162-001-8</v>
      </c>
      <c r="E8" s="195" t="str">
        <f>IF(SISWA!E8=0,"",SISWA!E8)</f>
        <v>ACHMAD ROZALI</v>
      </c>
      <c r="F8" s="157">
        <v>65</v>
      </c>
      <c r="G8" s="157">
        <v>64</v>
      </c>
      <c r="H8" s="157">
        <v>55</v>
      </c>
      <c r="I8" s="157">
        <v>74</v>
      </c>
      <c r="J8" s="157">
        <v>73</v>
      </c>
      <c r="K8" s="157">
        <f>AVERAGE(F8:J8)</f>
        <v>66.2</v>
      </c>
      <c r="L8" s="157">
        <v>72</v>
      </c>
      <c r="M8" s="157">
        <f>K8</f>
        <v>66.2</v>
      </c>
      <c r="N8" s="353">
        <f>AVERAGE(K8:L8)</f>
        <v>69.099999999999994</v>
      </c>
      <c r="R8" s="278" t="str">
        <f>TEXT(K8,0)&amp;MID(K8,3,3)</f>
        <v>66,2</v>
      </c>
    </row>
    <row r="9" spans="1:18" x14ac:dyDescent="0.3">
      <c r="A9" s="2">
        <v>2</v>
      </c>
      <c r="B9" s="6">
        <f>IF(SISWA!B9=0,"",SISWA!B9)</f>
        <v>4177</v>
      </c>
      <c r="C9" s="6" t="str">
        <f>IF(SISWA!C9=0,"",SISWA!C9)</f>
        <v>0046378836</v>
      </c>
      <c r="D9" s="6" t="str">
        <f>IF(SISWA!D9=0,"",SISWA!D9)</f>
        <v>80-162-002-7</v>
      </c>
      <c r="E9" s="195" t="str">
        <f>IF(SISWA!E9=0,"",SISWA!E9)</f>
        <v>ADELIA SEPTI BERTHA ANANDA</v>
      </c>
      <c r="F9" s="157">
        <v>70</v>
      </c>
      <c r="G9" s="157">
        <v>75</v>
      </c>
      <c r="H9" s="157">
        <v>70</v>
      </c>
      <c r="I9" s="157">
        <v>75</v>
      </c>
      <c r="J9" s="157">
        <v>74</v>
      </c>
      <c r="K9" s="157">
        <f t="shared" ref="K9:K72" si="0">AVERAGE(F9:J9)</f>
        <v>72.8</v>
      </c>
      <c r="L9" s="157">
        <v>78</v>
      </c>
      <c r="M9" s="157">
        <f t="shared" ref="M9:M64" si="1">K9</f>
        <v>72.8</v>
      </c>
      <c r="N9" s="353">
        <f t="shared" ref="N9:N72" si="2">AVERAGE(K9:L9)</f>
        <v>75.400000000000006</v>
      </c>
      <c r="R9" s="278" t="str">
        <f>TEXT(K9,0)&amp;MID(K9,3,3)+0.01</f>
        <v>730,81</v>
      </c>
    </row>
    <row r="10" spans="1:18" x14ac:dyDescent="0.3">
      <c r="A10" s="2">
        <v>3</v>
      </c>
      <c r="B10" s="6">
        <f>IF(SISWA!B10=0,"",SISWA!B10)</f>
        <v>4178</v>
      </c>
      <c r="C10" s="6" t="str">
        <f>IF(SISWA!C10=0,"",SISWA!C10)</f>
        <v>0045705633</v>
      </c>
      <c r="D10" s="6" t="str">
        <f>IF(SISWA!D10=0,"",SISWA!D10)</f>
        <v>80-162-003-6</v>
      </c>
      <c r="E10" s="195" t="str">
        <f>IF(SISWA!E10=0,"",SISWA!E10)</f>
        <v>ADELINA KHILYATUL MILLAH</v>
      </c>
      <c r="F10" s="157">
        <v>65</v>
      </c>
      <c r="G10" s="157">
        <v>64</v>
      </c>
      <c r="H10" s="157">
        <v>70</v>
      </c>
      <c r="I10" s="157">
        <v>74</v>
      </c>
      <c r="J10" s="157">
        <v>72</v>
      </c>
      <c r="K10" s="157">
        <f t="shared" si="0"/>
        <v>69</v>
      </c>
      <c r="L10" s="157">
        <v>73</v>
      </c>
      <c r="M10" s="157">
        <f t="shared" si="1"/>
        <v>69</v>
      </c>
      <c r="N10" s="353">
        <f t="shared" si="2"/>
        <v>71</v>
      </c>
      <c r="R10" s="278" t="str">
        <f>TEXT(K10,0)&amp;MID(K10,3,3)</f>
        <v>69</v>
      </c>
    </row>
    <row r="11" spans="1:18" x14ac:dyDescent="0.3">
      <c r="A11" s="2">
        <v>4</v>
      </c>
      <c r="B11" s="6">
        <f>IF(SISWA!B11=0,"",SISWA!B11)</f>
        <v>4145</v>
      </c>
      <c r="C11" s="6" t="str">
        <f>IF(SISWA!C11=0,"",SISWA!C11)</f>
        <v>0049232525</v>
      </c>
      <c r="D11" s="6" t="str">
        <f>IF(SISWA!D11=0,"",SISWA!D11)</f>
        <v>80-162-004-5</v>
      </c>
      <c r="E11" s="195" t="str">
        <f>IF(SISWA!E11=0,"",SISWA!E11)</f>
        <v>AHMAD RIZKI JAELANI</v>
      </c>
      <c r="F11" s="157">
        <v>70</v>
      </c>
      <c r="G11" s="157">
        <v>74</v>
      </c>
      <c r="H11" s="157">
        <v>70</v>
      </c>
      <c r="I11" s="157">
        <v>74</v>
      </c>
      <c r="J11" s="157">
        <v>73</v>
      </c>
      <c r="K11" s="157">
        <f t="shared" si="0"/>
        <v>72.2</v>
      </c>
      <c r="L11" s="157">
        <v>73</v>
      </c>
      <c r="M11" s="157">
        <f t="shared" si="1"/>
        <v>72.2</v>
      </c>
      <c r="N11" s="353">
        <f t="shared" si="2"/>
        <v>72.599999999999994</v>
      </c>
      <c r="R11" s="278" t="str">
        <f t="shared" ref="R11:R73" si="3">TEXT(K11,0)&amp;MID(K11,3,3)</f>
        <v>72,2</v>
      </c>
    </row>
    <row r="12" spans="1:18" x14ac:dyDescent="0.3">
      <c r="A12" s="2">
        <v>5</v>
      </c>
      <c r="B12" s="6">
        <f>IF(SISWA!B12=0,"",SISWA!B12)</f>
        <v>4174</v>
      </c>
      <c r="C12" s="6" t="str">
        <f>IF(SISWA!C12=0,"",SISWA!C12)</f>
        <v xml:space="preserve">0044118618 </v>
      </c>
      <c r="D12" s="6" t="str">
        <f>IF(SISWA!D12=0,"",SISWA!D12)</f>
        <v>80-162-005-4</v>
      </c>
      <c r="E12" s="195" t="str">
        <f>IF(SISWA!E12=0,"",SISWA!E12)</f>
        <v>AHMAD SHOHIBI</v>
      </c>
      <c r="F12" s="157">
        <v>70</v>
      </c>
      <c r="G12" s="157">
        <v>72</v>
      </c>
      <c r="H12" s="157">
        <v>77</v>
      </c>
      <c r="I12" s="157">
        <v>70</v>
      </c>
      <c r="J12" s="157">
        <v>73</v>
      </c>
      <c r="K12" s="157">
        <f t="shared" si="0"/>
        <v>72.400000000000006</v>
      </c>
      <c r="L12" s="157">
        <v>73</v>
      </c>
      <c r="M12" s="157">
        <f t="shared" si="1"/>
        <v>72.400000000000006</v>
      </c>
      <c r="N12" s="353">
        <f t="shared" si="2"/>
        <v>72.7</v>
      </c>
      <c r="R12" s="278" t="str">
        <f t="shared" si="3"/>
        <v>72,4</v>
      </c>
    </row>
    <row r="13" spans="1:18" x14ac:dyDescent="0.3">
      <c r="A13" s="2">
        <v>6</v>
      </c>
      <c r="B13" s="6">
        <f>IF(SISWA!B13=0,"",SISWA!B13)</f>
        <v>4146</v>
      </c>
      <c r="C13" s="6" t="str">
        <f>IF(SISWA!C13=0,"",SISWA!C13)</f>
        <v>0049865303</v>
      </c>
      <c r="D13" s="6" t="str">
        <f>IF(SISWA!D13=0,"",SISWA!D13)</f>
        <v>80-162-006-3</v>
      </c>
      <c r="E13" s="195" t="str">
        <f>IF(SISWA!E13=0,"",SISWA!E13)</f>
        <v>AHMAD ZAINURI</v>
      </c>
      <c r="F13" s="157">
        <v>65</v>
      </c>
      <c r="G13" s="157">
        <v>64</v>
      </c>
      <c r="H13" s="157">
        <v>70</v>
      </c>
      <c r="I13" s="157">
        <v>75</v>
      </c>
      <c r="J13" s="157">
        <v>71</v>
      </c>
      <c r="K13" s="157">
        <f t="shared" si="0"/>
        <v>69</v>
      </c>
      <c r="L13" s="157">
        <v>72</v>
      </c>
      <c r="M13" s="157">
        <f t="shared" si="1"/>
        <v>69</v>
      </c>
      <c r="N13" s="353">
        <f t="shared" si="2"/>
        <v>70.5</v>
      </c>
      <c r="R13" s="278" t="str">
        <f t="shared" si="3"/>
        <v>69</v>
      </c>
    </row>
    <row r="14" spans="1:18" x14ac:dyDescent="0.3">
      <c r="A14" s="2">
        <v>7</v>
      </c>
      <c r="B14" s="6">
        <f>IF(SISWA!B14=0,"",SISWA!B14)</f>
        <v>4147</v>
      </c>
      <c r="C14" s="6" t="str">
        <f>IF(SISWA!C14=0,"",SISWA!C14)</f>
        <v>0047929910</v>
      </c>
      <c r="D14" s="6" t="str">
        <f>IF(SISWA!D14=0,"",SISWA!D14)</f>
        <v>80-162-007-2</v>
      </c>
      <c r="E14" s="195" t="str">
        <f>IF(SISWA!E14=0,"",SISWA!E14)</f>
        <v>AKHMAD AMBARI</v>
      </c>
      <c r="F14" s="157">
        <v>70</v>
      </c>
      <c r="G14" s="157">
        <v>73</v>
      </c>
      <c r="H14" s="157">
        <v>70</v>
      </c>
      <c r="I14" s="157">
        <v>77</v>
      </c>
      <c r="J14" s="157">
        <v>72</v>
      </c>
      <c r="K14" s="157">
        <f t="shared" si="0"/>
        <v>72.400000000000006</v>
      </c>
      <c r="L14" s="157">
        <v>74</v>
      </c>
      <c r="M14" s="157">
        <f t="shared" si="1"/>
        <v>72.400000000000006</v>
      </c>
      <c r="N14" s="353">
        <f t="shared" si="2"/>
        <v>73.2</v>
      </c>
      <c r="R14" s="278" t="str">
        <f t="shared" si="3"/>
        <v>72,4</v>
      </c>
    </row>
    <row r="15" spans="1:18" x14ac:dyDescent="0.3">
      <c r="A15" s="2">
        <v>8</v>
      </c>
      <c r="B15" s="6">
        <f>IF(SISWA!B15=0,"",SISWA!B15)</f>
        <v>4148</v>
      </c>
      <c r="C15" s="6" t="str">
        <f>IF(SISWA!C15=0,"",SISWA!C15)</f>
        <v>0041566084</v>
      </c>
      <c r="D15" s="6" t="str">
        <f>IF(SISWA!D15=0,"",SISWA!D15)</f>
        <v>80-162-008-9</v>
      </c>
      <c r="E15" s="195" t="str">
        <f>IF(SISWA!E15=0,"",SISWA!E15)</f>
        <v>BIMA LUTFIYAN FIRDAUS</v>
      </c>
      <c r="F15" s="157">
        <v>78</v>
      </c>
      <c r="G15" s="157">
        <v>65</v>
      </c>
      <c r="H15" s="157">
        <v>70</v>
      </c>
      <c r="I15" s="157">
        <v>75</v>
      </c>
      <c r="J15" s="157">
        <v>72</v>
      </c>
      <c r="K15" s="157">
        <f t="shared" si="0"/>
        <v>72</v>
      </c>
      <c r="L15" s="157">
        <v>73</v>
      </c>
      <c r="M15" s="157">
        <f t="shared" si="1"/>
        <v>72</v>
      </c>
      <c r="N15" s="353">
        <f t="shared" si="2"/>
        <v>72.5</v>
      </c>
      <c r="R15" s="278" t="str">
        <f t="shared" si="3"/>
        <v>72</v>
      </c>
    </row>
    <row r="16" spans="1:18" x14ac:dyDescent="0.3">
      <c r="A16" s="2">
        <v>9</v>
      </c>
      <c r="B16" s="6">
        <f>IF(SISWA!B16=0,"",SISWA!B16)</f>
        <v>4122</v>
      </c>
      <c r="C16" s="6" t="str">
        <f>IF(SISWA!C16=0,"",SISWA!C16)</f>
        <v>0043541247</v>
      </c>
      <c r="D16" s="6" t="str">
        <f>IF(SISWA!D16=0,"",SISWA!D16)</f>
        <v>80-162-009-8</v>
      </c>
      <c r="E16" s="195" t="str">
        <f>IF(SISWA!E16=0,"",SISWA!E16)</f>
        <v>ERINA DWI RAMADHANI</v>
      </c>
      <c r="F16" s="157">
        <v>65</v>
      </c>
      <c r="G16" s="157">
        <v>65</v>
      </c>
      <c r="H16" s="157">
        <v>70</v>
      </c>
      <c r="I16" s="157">
        <v>74</v>
      </c>
      <c r="J16" s="157">
        <v>72</v>
      </c>
      <c r="K16" s="157">
        <f t="shared" si="0"/>
        <v>69.2</v>
      </c>
      <c r="L16" s="157">
        <v>74</v>
      </c>
      <c r="M16" s="157">
        <f t="shared" si="1"/>
        <v>69.2</v>
      </c>
      <c r="N16" s="353">
        <f t="shared" si="2"/>
        <v>71.599999999999994</v>
      </c>
      <c r="R16" s="278" t="str">
        <f t="shared" si="3"/>
        <v>69,2</v>
      </c>
    </row>
    <row r="17" spans="1:18" x14ac:dyDescent="0.3">
      <c r="A17" s="2">
        <v>10</v>
      </c>
      <c r="B17" s="6">
        <f>IF(SISWA!B17=0,"",SISWA!B17)</f>
        <v>4179</v>
      </c>
      <c r="C17" s="6" t="str">
        <f>IF(SISWA!C17=0,"",SISWA!C17)</f>
        <v>0045820842</v>
      </c>
      <c r="D17" s="6" t="str">
        <f>IF(SISWA!D17=0,"",SISWA!D17)</f>
        <v>80-162-010-7</v>
      </c>
      <c r="E17" s="195" t="str">
        <f>IF(SISWA!E17=0,"",SISWA!E17)</f>
        <v>FITRI NUR AINI</v>
      </c>
      <c r="F17" s="157">
        <v>65</v>
      </c>
      <c r="G17" s="157">
        <v>64</v>
      </c>
      <c r="H17" s="157">
        <v>70</v>
      </c>
      <c r="I17" s="157"/>
      <c r="J17" s="157">
        <v>72</v>
      </c>
      <c r="K17" s="157">
        <f t="shared" si="0"/>
        <v>67.75</v>
      </c>
      <c r="L17" s="157">
        <v>73</v>
      </c>
      <c r="M17" s="157">
        <f t="shared" si="1"/>
        <v>67.75</v>
      </c>
      <c r="N17" s="353">
        <f t="shared" si="2"/>
        <v>70.375</v>
      </c>
      <c r="R17" s="278" t="str">
        <f t="shared" si="3"/>
        <v>68,75</v>
      </c>
    </row>
    <row r="18" spans="1:18" x14ac:dyDescent="0.3">
      <c r="A18" s="2">
        <v>11</v>
      </c>
      <c r="B18" s="6">
        <f>IF(SISWA!B18=0,"",SISWA!B18)</f>
        <v>4149</v>
      </c>
      <c r="C18" s="6" t="str">
        <f>IF(SISWA!C18=0,"",SISWA!C18)</f>
        <v>0047917461</v>
      </c>
      <c r="D18" s="6" t="str">
        <f>IF(SISWA!D18=0,"",SISWA!D18)</f>
        <v>80-162-011-6</v>
      </c>
      <c r="E18" s="195" t="str">
        <f>IF(SISWA!E18=0,"",SISWA!E18)</f>
        <v>MAYANGTIKA ANIL HAWA</v>
      </c>
      <c r="F18" s="157">
        <v>70</v>
      </c>
      <c r="G18" s="157">
        <v>79</v>
      </c>
      <c r="H18" s="157">
        <v>67</v>
      </c>
      <c r="I18" s="157">
        <v>78</v>
      </c>
      <c r="J18" s="157">
        <v>76</v>
      </c>
      <c r="K18" s="157">
        <f t="shared" si="0"/>
        <v>74</v>
      </c>
      <c r="L18" s="157">
        <v>75</v>
      </c>
      <c r="M18" s="157">
        <f t="shared" si="1"/>
        <v>74</v>
      </c>
      <c r="N18" s="353">
        <f t="shared" si="2"/>
        <v>74.5</v>
      </c>
      <c r="R18" s="278" t="str">
        <f t="shared" si="3"/>
        <v>74</v>
      </c>
    </row>
    <row r="19" spans="1:18" x14ac:dyDescent="0.3">
      <c r="A19" s="2">
        <v>12</v>
      </c>
      <c r="B19" s="6">
        <f>IF(SISWA!B19=0,"",SISWA!B19)</f>
        <v>4180</v>
      </c>
      <c r="C19" s="6" t="str">
        <f>IF(SISWA!C19=0,"",SISWA!C19)</f>
        <v>0049252066</v>
      </c>
      <c r="D19" s="6" t="str">
        <f>IF(SISWA!D19=0,"",SISWA!D19)</f>
        <v>80-162-012-5</v>
      </c>
      <c r="E19" s="195" t="str">
        <f>IF(SISWA!E19=0,"",SISWA!E19)</f>
        <v>MIR`ATUL KHOIROH</v>
      </c>
      <c r="F19" s="157">
        <v>70</v>
      </c>
      <c r="G19" s="157">
        <v>82</v>
      </c>
      <c r="H19" s="157">
        <v>81</v>
      </c>
      <c r="I19" s="157">
        <v>83</v>
      </c>
      <c r="J19" s="157">
        <v>74</v>
      </c>
      <c r="K19" s="157">
        <f t="shared" si="0"/>
        <v>78</v>
      </c>
      <c r="L19" s="157">
        <v>82</v>
      </c>
      <c r="M19" s="157">
        <f t="shared" si="1"/>
        <v>78</v>
      </c>
      <c r="N19" s="353">
        <f t="shared" si="2"/>
        <v>80</v>
      </c>
      <c r="R19" s="278" t="str">
        <f t="shared" si="3"/>
        <v>78</v>
      </c>
    </row>
    <row r="20" spans="1:18" x14ac:dyDescent="0.3">
      <c r="A20" s="2">
        <v>13</v>
      </c>
      <c r="B20" s="6">
        <f>IF(SISWA!B20=0,"",SISWA!B20)</f>
        <v>4181</v>
      </c>
      <c r="C20" s="6" t="str">
        <f>IF(SISWA!C20=0,"",SISWA!C20)</f>
        <v>0048021171</v>
      </c>
      <c r="D20" s="6" t="str">
        <f>IF(SISWA!D20=0,"",SISWA!D20)</f>
        <v>80-162-013-4</v>
      </c>
      <c r="E20" s="195" t="str">
        <f>IF(SISWA!E20=0,"",SISWA!E20)</f>
        <v>MOCHAMAD ABIR EKA FIRMANSYA</v>
      </c>
      <c r="F20" s="157">
        <v>70</v>
      </c>
      <c r="G20" s="157">
        <v>76</v>
      </c>
      <c r="H20" s="157">
        <v>73</v>
      </c>
      <c r="I20" s="157">
        <v>83</v>
      </c>
      <c r="J20" s="157">
        <v>76</v>
      </c>
      <c r="K20" s="157">
        <f t="shared" si="0"/>
        <v>75.599999999999994</v>
      </c>
      <c r="L20" s="157">
        <v>79</v>
      </c>
      <c r="M20" s="157">
        <f t="shared" si="1"/>
        <v>75.599999999999994</v>
      </c>
      <c r="N20" s="353">
        <f t="shared" si="2"/>
        <v>77.3</v>
      </c>
      <c r="R20" s="278" t="str">
        <f t="shared" si="3"/>
        <v>76,6</v>
      </c>
    </row>
    <row r="21" spans="1:18" x14ac:dyDescent="0.3">
      <c r="A21" s="2">
        <v>14</v>
      </c>
      <c r="B21" s="6">
        <f>IF(SISWA!B21=0,"",SISWA!B21)</f>
        <v>4150</v>
      </c>
      <c r="C21" s="6" t="str">
        <f>IF(SISWA!C21=0,"",SISWA!C21)</f>
        <v>0055851984</v>
      </c>
      <c r="D21" s="6" t="str">
        <f>IF(SISWA!D21=0,"",SISWA!D21)</f>
        <v>80-162-014-3</v>
      </c>
      <c r="E21" s="195" t="str">
        <f>IF(SISWA!E21=0,"",SISWA!E21)</f>
        <v>MOHAMMAD DANANG PRAYOGA</v>
      </c>
      <c r="F21" s="157">
        <v>70</v>
      </c>
      <c r="G21" s="157">
        <v>76</v>
      </c>
      <c r="H21" s="157">
        <v>66</v>
      </c>
      <c r="I21" s="157">
        <v>77</v>
      </c>
      <c r="J21" s="157">
        <v>73</v>
      </c>
      <c r="K21" s="157">
        <f t="shared" si="0"/>
        <v>72.400000000000006</v>
      </c>
      <c r="L21" s="157">
        <v>75</v>
      </c>
      <c r="M21" s="157">
        <f t="shared" si="1"/>
        <v>72.400000000000006</v>
      </c>
      <c r="N21" s="353">
        <f t="shared" si="2"/>
        <v>73.7</v>
      </c>
      <c r="R21" s="278" t="str">
        <f t="shared" si="3"/>
        <v>72,4</v>
      </c>
    </row>
    <row r="22" spans="1:18" x14ac:dyDescent="0.3">
      <c r="A22" s="2">
        <v>15</v>
      </c>
      <c r="B22" s="6">
        <f>IF(SISWA!B22=0,"",SISWA!B22)</f>
        <v>4184</v>
      </c>
      <c r="C22" s="6" t="str">
        <f>IF(SISWA!C22=0,"",SISWA!C22)</f>
        <v>0049465874</v>
      </c>
      <c r="D22" s="6" t="str">
        <f>IF(SISWA!D22=0,"",SISWA!D22)</f>
        <v>80-162-015-2</v>
      </c>
      <c r="E22" s="195" t="str">
        <f>IF(SISWA!E22=0,"",SISWA!E22)</f>
        <v>MUCHAMAD ADITIYA PUTRA FEBRYANSYAH</v>
      </c>
      <c r="F22" s="157">
        <v>70</v>
      </c>
      <c r="G22" s="157">
        <v>83</v>
      </c>
      <c r="H22" s="157">
        <v>75</v>
      </c>
      <c r="I22" s="157">
        <v>74</v>
      </c>
      <c r="J22" s="157">
        <v>75</v>
      </c>
      <c r="K22" s="157">
        <f t="shared" si="0"/>
        <v>75.400000000000006</v>
      </c>
      <c r="L22" s="157">
        <v>82</v>
      </c>
      <c r="M22" s="157">
        <f t="shared" si="1"/>
        <v>75.400000000000006</v>
      </c>
      <c r="N22" s="353">
        <f t="shared" si="2"/>
        <v>78.7</v>
      </c>
      <c r="R22" s="278" t="str">
        <f t="shared" si="3"/>
        <v>75,4</v>
      </c>
    </row>
    <row r="23" spans="1:18" x14ac:dyDescent="0.3">
      <c r="A23" s="2">
        <v>16</v>
      </c>
      <c r="B23" s="6">
        <f>IF(SISWA!B23=0,"",SISWA!B23)</f>
        <v>4185</v>
      </c>
      <c r="C23" s="6" t="str">
        <f>IF(SISWA!C23=0,"",SISWA!C23)</f>
        <v>0048515206</v>
      </c>
      <c r="D23" s="6" t="str">
        <f>IF(SISWA!D23=0,"",SISWA!D23)</f>
        <v>80-162-016-9</v>
      </c>
      <c r="E23" s="195" t="str">
        <f>IF(SISWA!E23=0,"",SISWA!E23)</f>
        <v>MUHAMAD DAIFA ROBBIT ATTIJANI</v>
      </c>
      <c r="F23" s="157">
        <v>70</v>
      </c>
      <c r="G23" s="157">
        <v>74</v>
      </c>
      <c r="H23" s="157">
        <v>71</v>
      </c>
      <c r="I23" s="157">
        <v>77</v>
      </c>
      <c r="J23" s="157">
        <v>72</v>
      </c>
      <c r="K23" s="157">
        <f t="shared" si="0"/>
        <v>72.8</v>
      </c>
      <c r="L23" s="157">
        <v>75</v>
      </c>
      <c r="M23" s="157">
        <f t="shared" si="1"/>
        <v>72.8</v>
      </c>
      <c r="N23" s="353">
        <f t="shared" si="2"/>
        <v>73.900000000000006</v>
      </c>
      <c r="R23" s="278" t="str">
        <f t="shared" si="3"/>
        <v>73,8</v>
      </c>
    </row>
    <row r="24" spans="1:18" x14ac:dyDescent="0.3">
      <c r="A24" s="2">
        <v>17</v>
      </c>
      <c r="B24" s="6">
        <f>IF(SISWA!B24=0,"",SISWA!B24)</f>
        <v>4151</v>
      </c>
      <c r="C24" s="6" t="str">
        <f>IF(SISWA!C24=0,"",SISWA!C24)</f>
        <v>0044956543</v>
      </c>
      <c r="D24" s="6" t="str">
        <f>IF(SISWA!D24=0,"",SISWA!D24)</f>
        <v>80-162-017-8</v>
      </c>
      <c r="E24" s="195" t="str">
        <f>IF(SISWA!E24=0,"",SISWA!E24)</f>
        <v>MUHAMMAD IZZUL AKROM</v>
      </c>
      <c r="F24" s="157">
        <v>65</v>
      </c>
      <c r="G24" s="157">
        <v>70</v>
      </c>
      <c r="H24" s="157">
        <v>70</v>
      </c>
      <c r="I24" s="157">
        <v>76</v>
      </c>
      <c r="J24" s="157">
        <v>73</v>
      </c>
      <c r="K24" s="157">
        <f t="shared" si="0"/>
        <v>70.8</v>
      </c>
      <c r="L24" s="157">
        <v>75</v>
      </c>
      <c r="M24" s="157">
        <f t="shared" si="1"/>
        <v>70.8</v>
      </c>
      <c r="N24" s="353">
        <f t="shared" si="2"/>
        <v>72.900000000000006</v>
      </c>
      <c r="R24" s="278" t="str">
        <f t="shared" si="3"/>
        <v>71,8</v>
      </c>
    </row>
    <row r="25" spans="1:18" x14ac:dyDescent="0.3">
      <c r="A25" s="2">
        <v>18</v>
      </c>
      <c r="B25" s="6">
        <f>IF(SISWA!B25=0,"",SISWA!B25)</f>
        <v>4152</v>
      </c>
      <c r="C25" s="6" t="str">
        <f>IF(SISWA!C25=0,"",SISWA!C25)</f>
        <v>0044952609</v>
      </c>
      <c r="D25" s="6" t="str">
        <f>IF(SISWA!D25=0,"",SISWA!D25)</f>
        <v>80-162-018-7</v>
      </c>
      <c r="E25" s="195" t="str">
        <f>IF(SISWA!E25=0,"",SISWA!E25)</f>
        <v>MUHAMMAD NOVAL NURSASI</v>
      </c>
      <c r="F25" s="157">
        <v>70</v>
      </c>
      <c r="G25" s="157">
        <v>76</v>
      </c>
      <c r="H25" s="157">
        <v>66</v>
      </c>
      <c r="I25" s="157">
        <v>75</v>
      </c>
      <c r="J25" s="157">
        <v>73</v>
      </c>
      <c r="K25" s="157">
        <f t="shared" si="0"/>
        <v>72</v>
      </c>
      <c r="L25" s="157">
        <v>77</v>
      </c>
      <c r="M25" s="157">
        <f t="shared" si="1"/>
        <v>72</v>
      </c>
      <c r="N25" s="353">
        <f t="shared" si="2"/>
        <v>74.5</v>
      </c>
      <c r="R25" s="278" t="str">
        <f t="shared" si="3"/>
        <v>72</v>
      </c>
    </row>
    <row r="26" spans="1:18" x14ac:dyDescent="0.3">
      <c r="A26" s="2">
        <v>19</v>
      </c>
      <c r="B26" s="6">
        <f>IF(SISWA!B26=0,"",SISWA!B26)</f>
        <v>4153</v>
      </c>
      <c r="C26" s="6" t="str">
        <f>IF(SISWA!C26=0,"",SISWA!C26)</f>
        <v>0049269355</v>
      </c>
      <c r="D26" s="6" t="str">
        <f>IF(SISWA!D26=0,"",SISWA!D26)</f>
        <v>80-162-019-6</v>
      </c>
      <c r="E26" s="195" t="str">
        <f>IF(SISWA!E26=0,"",SISWA!E26)</f>
        <v>MUHAMMAD NUR KHOLIS</v>
      </c>
      <c r="F26" s="157">
        <v>70</v>
      </c>
      <c r="G26" s="157">
        <v>76</v>
      </c>
      <c r="H26" s="157">
        <v>86</v>
      </c>
      <c r="I26" s="157">
        <v>76</v>
      </c>
      <c r="J26" s="157">
        <v>73</v>
      </c>
      <c r="K26" s="157">
        <f t="shared" si="0"/>
        <v>76.2</v>
      </c>
      <c r="L26" s="157">
        <v>74</v>
      </c>
      <c r="M26" s="157">
        <f t="shared" si="1"/>
        <v>76.2</v>
      </c>
      <c r="N26" s="353">
        <f t="shared" si="2"/>
        <v>75.099999999999994</v>
      </c>
      <c r="R26" s="278" t="str">
        <f t="shared" si="3"/>
        <v>76,2</v>
      </c>
    </row>
    <row r="27" spans="1:18" x14ac:dyDescent="0.3">
      <c r="A27" s="2">
        <v>20</v>
      </c>
      <c r="B27" s="6">
        <f>IF(SISWA!B27=0,"",SISWA!B27)</f>
        <v>4154</v>
      </c>
      <c r="C27" s="6" t="str">
        <f>IF(SISWA!C27=0,"",SISWA!C27)</f>
        <v>0053577869</v>
      </c>
      <c r="D27" s="6" t="str">
        <f>IF(SISWA!D27=0,"",SISWA!D27)</f>
        <v>80-162-020-5</v>
      </c>
      <c r="E27" s="195" t="str">
        <f>IF(SISWA!E27=0,"",SISWA!E27)</f>
        <v>NAFISSATUL KHOIROH</v>
      </c>
      <c r="F27" s="157">
        <v>70</v>
      </c>
      <c r="G27" s="157">
        <v>76</v>
      </c>
      <c r="H27" s="157">
        <v>62</v>
      </c>
      <c r="I27" s="157">
        <v>76</v>
      </c>
      <c r="J27" s="157">
        <v>73</v>
      </c>
      <c r="K27" s="157">
        <f t="shared" si="0"/>
        <v>71.400000000000006</v>
      </c>
      <c r="L27" s="157">
        <v>76</v>
      </c>
      <c r="M27" s="157">
        <f t="shared" si="1"/>
        <v>71.400000000000006</v>
      </c>
      <c r="N27" s="353">
        <f t="shared" si="2"/>
        <v>73.7</v>
      </c>
      <c r="R27" s="278" t="str">
        <f t="shared" si="3"/>
        <v>71,4</v>
      </c>
    </row>
    <row r="28" spans="1:18" x14ac:dyDescent="0.3">
      <c r="A28" s="2">
        <v>21</v>
      </c>
      <c r="B28" s="6">
        <f>IF(SISWA!B28=0,"",SISWA!B28)</f>
        <v>4039</v>
      </c>
      <c r="C28" s="6" t="str">
        <f>IF(SISWA!C28=0,"",SISWA!C28)</f>
        <v>0025417838</v>
      </c>
      <c r="D28" s="6" t="str">
        <f>IF(SISWA!D28=0,"",SISWA!D28)</f>
        <v>80-162-021-4</v>
      </c>
      <c r="E28" s="195" t="str">
        <f>IF(SISWA!E28=0,"",SISWA!E28)</f>
        <v>NAJWA MUFARRICHA</v>
      </c>
      <c r="F28" s="157">
        <v>70</v>
      </c>
      <c r="G28" s="157">
        <v>75</v>
      </c>
      <c r="H28" s="157">
        <v>72</v>
      </c>
      <c r="I28" s="157">
        <v>77</v>
      </c>
      <c r="J28" s="157">
        <v>74</v>
      </c>
      <c r="K28" s="157">
        <f t="shared" si="0"/>
        <v>73.599999999999994</v>
      </c>
      <c r="L28" s="157">
        <v>79</v>
      </c>
      <c r="M28" s="157">
        <f t="shared" si="1"/>
        <v>73.599999999999994</v>
      </c>
      <c r="N28" s="353">
        <f t="shared" si="2"/>
        <v>76.3</v>
      </c>
      <c r="R28" s="278" t="str">
        <f t="shared" si="3"/>
        <v>74,6</v>
      </c>
    </row>
    <row r="29" spans="1:18" x14ac:dyDescent="0.3">
      <c r="A29" s="2">
        <v>22</v>
      </c>
      <c r="B29" s="6">
        <f>IF(SISWA!B29=0,"",SISWA!B29)</f>
        <v>4133</v>
      </c>
      <c r="C29" s="6" t="str">
        <f>IF(SISWA!C29=0,"",SISWA!C29)</f>
        <v>0042084522</v>
      </c>
      <c r="D29" s="6" t="str">
        <f>IF(SISWA!D29=0,"",SISWA!D29)</f>
        <v>80-162-022-3</v>
      </c>
      <c r="E29" s="195" t="str">
        <f>IF(SISWA!E29=0,"",SISWA!E29)</f>
        <v>NAUFAL DAFFA ANWAR</v>
      </c>
      <c r="F29" s="157">
        <v>70</v>
      </c>
      <c r="G29" s="157">
        <v>74</v>
      </c>
      <c r="H29" s="157">
        <v>68</v>
      </c>
      <c r="I29" s="157">
        <v>78</v>
      </c>
      <c r="J29" s="157">
        <v>72</v>
      </c>
      <c r="K29" s="157">
        <f t="shared" si="0"/>
        <v>72.400000000000006</v>
      </c>
      <c r="L29" s="157">
        <v>77</v>
      </c>
      <c r="M29" s="157">
        <f t="shared" si="1"/>
        <v>72.400000000000006</v>
      </c>
      <c r="N29" s="353">
        <f t="shared" si="2"/>
        <v>74.7</v>
      </c>
      <c r="R29" s="278" t="str">
        <f t="shared" si="3"/>
        <v>72,4</v>
      </c>
    </row>
    <row r="30" spans="1:18" x14ac:dyDescent="0.3">
      <c r="A30" s="2">
        <v>23</v>
      </c>
      <c r="B30" s="6">
        <f>IF(SISWA!B30=0,"",SISWA!B30)</f>
        <v>4187</v>
      </c>
      <c r="C30" s="6" t="str">
        <f>IF(SISWA!C30=0,"",SISWA!C30)</f>
        <v>0038037937</v>
      </c>
      <c r="D30" s="6" t="str">
        <f>IF(SISWA!D30=0,"",SISWA!D30)</f>
        <v>80-162-023-2</v>
      </c>
      <c r="E30" s="195" t="str">
        <f>IF(SISWA!E30=0,"",SISWA!E30)</f>
        <v>NIKE CANDRA KURNIA DEWI</v>
      </c>
      <c r="F30" s="157">
        <v>70</v>
      </c>
      <c r="G30" s="157">
        <v>78</v>
      </c>
      <c r="H30" s="157">
        <v>77</v>
      </c>
      <c r="I30" s="157">
        <v>80</v>
      </c>
      <c r="J30" s="157">
        <v>73</v>
      </c>
      <c r="K30" s="157">
        <f t="shared" si="0"/>
        <v>75.599999999999994</v>
      </c>
      <c r="L30" s="157">
        <v>79</v>
      </c>
      <c r="M30" s="157">
        <f t="shared" si="1"/>
        <v>75.599999999999994</v>
      </c>
      <c r="N30" s="353">
        <f t="shared" si="2"/>
        <v>77.3</v>
      </c>
      <c r="R30" s="278" t="str">
        <f t="shared" si="3"/>
        <v>76,6</v>
      </c>
    </row>
    <row r="31" spans="1:18" x14ac:dyDescent="0.3">
      <c r="A31" s="2">
        <v>24</v>
      </c>
      <c r="B31" s="6">
        <f>IF(SISWA!B31=0,"",SISWA!B31)</f>
        <v>4186</v>
      </c>
      <c r="C31" s="6" t="str">
        <f>IF(SISWA!C31=0,"",SISWA!C31)</f>
        <v>0046677584</v>
      </c>
      <c r="D31" s="6" t="str">
        <f>IF(SISWA!D31=0,"",SISWA!D31)</f>
        <v>80-162-024-9</v>
      </c>
      <c r="E31" s="195" t="str">
        <f>IF(SISWA!E31=0,"",SISWA!E31)</f>
        <v>NUR AFNI DWI MAULIDIYAH</v>
      </c>
      <c r="F31" s="157">
        <v>70</v>
      </c>
      <c r="G31" s="157">
        <v>83</v>
      </c>
      <c r="H31" s="157">
        <v>74</v>
      </c>
      <c r="I31" s="157">
        <v>81</v>
      </c>
      <c r="J31" s="157">
        <v>77</v>
      </c>
      <c r="K31" s="157">
        <f t="shared" si="0"/>
        <v>77</v>
      </c>
      <c r="L31" s="157">
        <v>82</v>
      </c>
      <c r="M31" s="157">
        <f t="shared" si="1"/>
        <v>77</v>
      </c>
      <c r="N31" s="353">
        <f t="shared" si="2"/>
        <v>79.5</v>
      </c>
      <c r="R31" s="278" t="str">
        <f t="shared" si="3"/>
        <v>77</v>
      </c>
    </row>
    <row r="32" spans="1:18" x14ac:dyDescent="0.3">
      <c r="A32" s="2">
        <v>25</v>
      </c>
      <c r="B32" s="6">
        <f>IF(SISWA!B32=0,"",SISWA!B32)</f>
        <v>4155</v>
      </c>
      <c r="C32" s="6" t="str">
        <f>IF(SISWA!C32=0,"",SISWA!C32)</f>
        <v>0047653214</v>
      </c>
      <c r="D32" s="6" t="str">
        <f>IF(SISWA!D32=0,"",SISWA!D32)</f>
        <v>80-162-025-8</v>
      </c>
      <c r="E32" s="195" t="str">
        <f>IF(SISWA!E32=0,"",SISWA!E32)</f>
        <v>SAFIRA FIRNANDA ARTAMEVIA</v>
      </c>
      <c r="F32" s="157">
        <v>70</v>
      </c>
      <c r="G32" s="157">
        <v>79</v>
      </c>
      <c r="H32" s="157">
        <v>79</v>
      </c>
      <c r="I32" s="157">
        <v>81</v>
      </c>
      <c r="J32" s="157">
        <v>73</v>
      </c>
      <c r="K32" s="157">
        <f t="shared" si="0"/>
        <v>76.400000000000006</v>
      </c>
      <c r="L32" s="157">
        <v>80</v>
      </c>
      <c r="M32" s="157">
        <f t="shared" si="1"/>
        <v>76.400000000000006</v>
      </c>
      <c r="N32" s="353">
        <f t="shared" si="2"/>
        <v>78.2</v>
      </c>
      <c r="R32" s="278" t="str">
        <f t="shared" si="3"/>
        <v>76,4</v>
      </c>
    </row>
    <row r="33" spans="1:18" x14ac:dyDescent="0.3">
      <c r="A33" s="2">
        <v>26</v>
      </c>
      <c r="B33" s="6">
        <f>IF(SISWA!B33=0,"",SISWA!B33)</f>
        <v>4183</v>
      </c>
      <c r="C33" s="6" t="str">
        <f>IF(SISWA!C33=0,"",SISWA!C33)</f>
        <v>0044270200</v>
      </c>
      <c r="D33" s="6" t="str">
        <f>IF(SISWA!D33=0,"",SISWA!D33)</f>
        <v>80-162-026-7</v>
      </c>
      <c r="E33" s="195" t="str">
        <f>IF(SISWA!E33=0,"",SISWA!E33)</f>
        <v>SITI WIFAQOTUL IMAMATUR ROHMAH</v>
      </c>
      <c r="F33" s="157">
        <v>70</v>
      </c>
      <c r="G33" s="157">
        <v>78</v>
      </c>
      <c r="H33" s="157">
        <v>77</v>
      </c>
      <c r="I33" s="157">
        <v>80</v>
      </c>
      <c r="J33" s="157">
        <v>80</v>
      </c>
      <c r="K33" s="157">
        <f t="shared" si="0"/>
        <v>77</v>
      </c>
      <c r="L33" s="157">
        <v>82</v>
      </c>
      <c r="M33" s="157">
        <f t="shared" si="1"/>
        <v>77</v>
      </c>
      <c r="N33" s="353">
        <f t="shared" si="2"/>
        <v>79.5</v>
      </c>
      <c r="R33" s="278" t="str">
        <f t="shared" si="3"/>
        <v>77</v>
      </c>
    </row>
    <row r="34" spans="1:18" x14ac:dyDescent="0.3">
      <c r="A34" s="2">
        <v>27</v>
      </c>
      <c r="B34" s="6">
        <f>IF(SISWA!B34=0,"",SISWA!B34)</f>
        <v>4191</v>
      </c>
      <c r="C34" s="6" t="str">
        <f>IF(SISWA!C34=0,"",SISWA!C34)</f>
        <v>0054015246</v>
      </c>
      <c r="D34" s="6" t="str">
        <f>IF(SISWA!D34=0,"",SISWA!D34)</f>
        <v>80-162-027-6</v>
      </c>
      <c r="E34" s="195" t="str">
        <f>IF(SISWA!E34=0,"",SISWA!E34)</f>
        <v>ACHMAD MAULANA ADITYA FAHREZA</v>
      </c>
      <c r="F34" s="157">
        <v>70</v>
      </c>
      <c r="G34" s="157">
        <v>74</v>
      </c>
      <c r="H34" s="157">
        <v>56</v>
      </c>
      <c r="I34" s="157">
        <v>74</v>
      </c>
      <c r="J34" s="157">
        <v>63</v>
      </c>
      <c r="K34" s="157">
        <f t="shared" si="0"/>
        <v>67.400000000000006</v>
      </c>
      <c r="L34" s="157"/>
      <c r="M34" s="157">
        <f t="shared" si="1"/>
        <v>67.400000000000006</v>
      </c>
      <c r="N34" s="353">
        <f t="shared" si="2"/>
        <v>67.400000000000006</v>
      </c>
      <c r="R34" s="278" t="str">
        <f t="shared" si="3"/>
        <v>67,4</v>
      </c>
    </row>
    <row r="35" spans="1:18" x14ac:dyDescent="0.3">
      <c r="A35" s="2">
        <v>28</v>
      </c>
      <c r="B35" s="6">
        <f>IF(SISWA!B35=0,"",SISWA!B35)</f>
        <v>4159</v>
      </c>
      <c r="C35" s="6" t="str">
        <f>IF(SISWA!C35=0,"",SISWA!C35)</f>
        <v>0044650772</v>
      </c>
      <c r="D35" s="6" t="str">
        <f>IF(SISWA!D35=0,"",SISWA!D35)</f>
        <v>80-162-028-5</v>
      </c>
      <c r="E35" s="195" t="str">
        <f>IF(SISWA!E35=0,"",SISWA!E35)</f>
        <v>AHMAT ZAINURI</v>
      </c>
      <c r="F35" s="157">
        <v>65</v>
      </c>
      <c r="G35" s="157">
        <v>65</v>
      </c>
      <c r="H35" s="157">
        <v>74</v>
      </c>
      <c r="I35" s="157">
        <v>74</v>
      </c>
      <c r="J35" s="157">
        <v>67</v>
      </c>
      <c r="K35" s="157">
        <f t="shared" si="0"/>
        <v>69</v>
      </c>
      <c r="L35" s="157"/>
      <c r="M35" s="157">
        <f t="shared" si="1"/>
        <v>69</v>
      </c>
      <c r="N35" s="353">
        <f t="shared" si="2"/>
        <v>69</v>
      </c>
      <c r="R35" s="278" t="str">
        <f t="shared" si="3"/>
        <v>69</v>
      </c>
    </row>
    <row r="36" spans="1:18" x14ac:dyDescent="0.3">
      <c r="A36" s="2">
        <v>29</v>
      </c>
      <c r="B36" s="6">
        <f>IF(SISWA!B36=0,"",SISWA!B36)</f>
        <v>4188</v>
      </c>
      <c r="C36" s="6" t="str">
        <f>IF(SISWA!C36=0,"",SISWA!C36)</f>
        <v>0048691920</v>
      </c>
      <c r="D36" s="6" t="str">
        <f>IF(SISWA!D36=0,"",SISWA!D36)</f>
        <v>80-162-029-4</v>
      </c>
      <c r="E36" s="195" t="str">
        <f>IF(SISWA!E36=0,"",SISWA!E36)</f>
        <v>AULIA SAFIRA</v>
      </c>
      <c r="F36" s="157">
        <v>70</v>
      </c>
      <c r="G36" s="157">
        <v>78</v>
      </c>
      <c r="H36" s="157">
        <v>71</v>
      </c>
      <c r="I36" s="157">
        <v>82</v>
      </c>
      <c r="J36" s="157">
        <v>79</v>
      </c>
      <c r="K36" s="157">
        <f t="shared" si="0"/>
        <v>76</v>
      </c>
      <c r="L36" s="157"/>
      <c r="M36" s="157">
        <f t="shared" si="1"/>
        <v>76</v>
      </c>
      <c r="N36" s="353">
        <f t="shared" si="2"/>
        <v>76</v>
      </c>
      <c r="R36" s="278" t="str">
        <f t="shared" si="3"/>
        <v>76</v>
      </c>
    </row>
    <row r="37" spans="1:18" x14ac:dyDescent="0.3">
      <c r="A37" s="2">
        <v>30</v>
      </c>
      <c r="B37" s="6">
        <f>IF(SISWA!B37=0,"",SISWA!B37)</f>
        <v>4156</v>
      </c>
      <c r="C37" s="6" t="str">
        <f>IF(SISWA!C37=0,"",SISWA!C37)</f>
        <v>0047318391</v>
      </c>
      <c r="D37" s="6" t="str">
        <f>IF(SISWA!D37=0,"",SISWA!D37)</f>
        <v>80-162-030-3</v>
      </c>
      <c r="E37" s="195" t="str">
        <f>IF(SISWA!E37=0,"",SISWA!E37)</f>
        <v>DIVA SALWA SALSABILA</v>
      </c>
      <c r="F37" s="157">
        <v>80</v>
      </c>
      <c r="G37" s="157">
        <v>85</v>
      </c>
      <c r="H37" s="157">
        <v>82</v>
      </c>
      <c r="I37" s="157">
        <v>83</v>
      </c>
      <c r="J37" s="157">
        <v>80</v>
      </c>
      <c r="K37" s="157">
        <f t="shared" si="0"/>
        <v>82</v>
      </c>
      <c r="L37" s="157"/>
      <c r="M37" s="157">
        <f t="shared" si="1"/>
        <v>82</v>
      </c>
      <c r="N37" s="353">
        <f t="shared" si="2"/>
        <v>82</v>
      </c>
      <c r="R37" s="278" t="str">
        <f t="shared" si="3"/>
        <v>82</v>
      </c>
    </row>
    <row r="38" spans="1:18" x14ac:dyDescent="0.3">
      <c r="A38" s="2">
        <v>31</v>
      </c>
      <c r="B38" s="6">
        <f>IF(SISWA!B38=0,"",SISWA!B38)</f>
        <v>4190</v>
      </c>
      <c r="C38" s="6" t="str">
        <f>IF(SISWA!C38=0,"",SISWA!C38)</f>
        <v>0046181004</v>
      </c>
      <c r="D38" s="6" t="str">
        <f>IF(SISWA!D38=0,"",SISWA!D38)</f>
        <v>80-162-031-2</v>
      </c>
      <c r="E38" s="195" t="str">
        <f>IF(SISWA!E38=0,"",SISWA!E38)</f>
        <v>FILSAFAH KARINA NUR ALIFIA</v>
      </c>
      <c r="F38" s="157">
        <v>65</v>
      </c>
      <c r="G38" s="157">
        <v>75</v>
      </c>
      <c r="H38" s="157">
        <v>75</v>
      </c>
      <c r="I38" s="157">
        <v>85</v>
      </c>
      <c r="J38" s="157">
        <v>75</v>
      </c>
      <c r="K38" s="157">
        <f t="shared" si="0"/>
        <v>75</v>
      </c>
      <c r="L38" s="157"/>
      <c r="M38" s="157">
        <f t="shared" si="1"/>
        <v>75</v>
      </c>
      <c r="N38" s="353">
        <f t="shared" si="2"/>
        <v>75</v>
      </c>
      <c r="R38" s="278" t="str">
        <f t="shared" si="3"/>
        <v>75</v>
      </c>
    </row>
    <row r="39" spans="1:18" x14ac:dyDescent="0.3">
      <c r="A39" s="2">
        <v>32</v>
      </c>
      <c r="B39" s="6">
        <f>IF(SISWA!B39=0,"",SISWA!B39)</f>
        <v>4158</v>
      </c>
      <c r="C39" s="6" t="str">
        <f>IF(SISWA!C39=0,"",SISWA!C39)</f>
        <v>0044624062</v>
      </c>
      <c r="D39" s="6" t="str">
        <f>IF(SISWA!D39=0,"",SISWA!D39)</f>
        <v>80-162-032-9</v>
      </c>
      <c r="E39" s="195" t="str">
        <f>IF(SISWA!E39=0,"",SISWA!E39)</f>
        <v>HAMALNA DEWI NURHASANAH</v>
      </c>
      <c r="F39" s="157">
        <v>70</v>
      </c>
      <c r="G39" s="157">
        <v>75</v>
      </c>
      <c r="H39" s="157">
        <v>69</v>
      </c>
      <c r="I39" s="157">
        <v>79</v>
      </c>
      <c r="J39" s="157">
        <v>74</v>
      </c>
      <c r="K39" s="157">
        <f t="shared" si="0"/>
        <v>73.400000000000006</v>
      </c>
      <c r="L39" s="157"/>
      <c r="M39" s="157">
        <f t="shared" si="1"/>
        <v>73.400000000000006</v>
      </c>
      <c r="N39" s="353">
        <f t="shared" si="2"/>
        <v>73.400000000000006</v>
      </c>
      <c r="R39" s="278" t="str">
        <f t="shared" si="3"/>
        <v>73,4</v>
      </c>
    </row>
    <row r="40" spans="1:18" x14ac:dyDescent="0.3">
      <c r="A40" s="2">
        <v>33</v>
      </c>
      <c r="B40" s="6">
        <f>IF(SISWA!B40=0,"",SISWA!B40)</f>
        <v>4192</v>
      </c>
      <c r="C40" s="6" t="str">
        <f>IF(SISWA!C40=0,"",SISWA!C40)</f>
        <v>0046479735</v>
      </c>
      <c r="D40" s="6" t="str">
        <f>IF(SISWA!D40=0,"",SISWA!D40)</f>
        <v>80-162-033-8</v>
      </c>
      <c r="E40" s="195" t="str">
        <f>IF(SISWA!E40=0,"",SISWA!E40)</f>
        <v>INDAH ILMAWATUL FADIYAH</v>
      </c>
      <c r="F40" s="157">
        <v>70</v>
      </c>
      <c r="G40" s="157">
        <v>77</v>
      </c>
      <c r="H40" s="157">
        <v>68</v>
      </c>
      <c r="I40" s="157">
        <v>79</v>
      </c>
      <c r="J40" s="157">
        <v>73</v>
      </c>
      <c r="K40" s="157">
        <f t="shared" si="0"/>
        <v>73.400000000000006</v>
      </c>
      <c r="L40" s="157"/>
      <c r="M40" s="157">
        <f t="shared" si="1"/>
        <v>73.400000000000006</v>
      </c>
      <c r="N40" s="353">
        <f t="shared" si="2"/>
        <v>73.400000000000006</v>
      </c>
      <c r="R40" s="278" t="str">
        <f t="shared" si="3"/>
        <v>73,4</v>
      </c>
    </row>
    <row r="41" spans="1:18" x14ac:dyDescent="0.3">
      <c r="A41" s="2">
        <v>34</v>
      </c>
      <c r="B41" s="6">
        <f>IF(SISWA!B41=0,"",SISWA!B41)</f>
        <v>4132</v>
      </c>
      <c r="C41" s="6" t="str">
        <f>IF(SISWA!C41=0,"",SISWA!C41)</f>
        <v>0055794100</v>
      </c>
      <c r="D41" s="6" t="str">
        <f>IF(SISWA!D41=0,"",SISWA!D41)</f>
        <v>80-162-034-7</v>
      </c>
      <c r="E41" s="195" t="str">
        <f>IF(SISWA!E41=0,"",SISWA!E41)</f>
        <v>IZZA AFKARINA</v>
      </c>
      <c r="F41" s="157">
        <v>70</v>
      </c>
      <c r="G41" s="157">
        <v>80</v>
      </c>
      <c r="H41" s="157">
        <v>66</v>
      </c>
      <c r="I41" s="157">
        <v>77</v>
      </c>
      <c r="J41" s="157">
        <v>72</v>
      </c>
      <c r="K41" s="157">
        <f t="shared" si="0"/>
        <v>73</v>
      </c>
      <c r="L41" s="157"/>
      <c r="M41" s="157">
        <f t="shared" si="1"/>
        <v>73</v>
      </c>
      <c r="N41" s="353">
        <f t="shared" si="2"/>
        <v>73</v>
      </c>
      <c r="R41" s="278" t="str">
        <f t="shared" si="3"/>
        <v>73</v>
      </c>
    </row>
    <row r="42" spans="1:18" x14ac:dyDescent="0.3">
      <c r="A42" s="2">
        <v>35</v>
      </c>
      <c r="B42" s="6">
        <f>IF(SISWA!B42=0,"",SISWA!B42)</f>
        <v>4157</v>
      </c>
      <c r="C42" s="6" t="str">
        <f>IF(SISWA!C42=0,"",SISWA!C42)</f>
        <v>0031187077</v>
      </c>
      <c r="D42" s="6" t="str">
        <f>IF(SISWA!D42=0,"",SISWA!D42)</f>
        <v>80-162-035-6</v>
      </c>
      <c r="E42" s="195" t="str">
        <f>IF(SISWA!E42=0,"",SISWA!E42)</f>
        <v>JESIKA NUR SANJANA</v>
      </c>
      <c r="F42" s="157">
        <v>70</v>
      </c>
      <c r="G42" s="157">
        <v>81</v>
      </c>
      <c r="H42" s="157">
        <v>79</v>
      </c>
      <c r="I42" s="157">
        <v>80</v>
      </c>
      <c r="J42" s="157">
        <v>75</v>
      </c>
      <c r="K42" s="157">
        <f t="shared" si="0"/>
        <v>77</v>
      </c>
      <c r="L42" s="157"/>
      <c r="M42" s="157">
        <f t="shared" si="1"/>
        <v>77</v>
      </c>
      <c r="N42" s="353">
        <f t="shared" si="2"/>
        <v>77</v>
      </c>
      <c r="R42" s="278" t="str">
        <f t="shared" si="3"/>
        <v>77</v>
      </c>
    </row>
    <row r="43" spans="1:18" x14ac:dyDescent="0.3">
      <c r="A43" s="2">
        <v>36</v>
      </c>
      <c r="B43" s="6">
        <f>IF(SISWA!B43=0,"",SISWA!B43)</f>
        <v>4160</v>
      </c>
      <c r="C43" s="6" t="str">
        <f>IF(SISWA!C43=0,"",SISWA!C43)</f>
        <v>0043300454</v>
      </c>
      <c r="D43" s="6" t="str">
        <f>IF(SISWA!D43=0,"",SISWA!D43)</f>
        <v>80-162-036-5</v>
      </c>
      <c r="E43" s="195" t="str">
        <f>IF(SISWA!E43=0,"",SISWA!E43)</f>
        <v>KHAFIT I'ZAZ ABIYYU</v>
      </c>
      <c r="F43" s="157">
        <v>70</v>
      </c>
      <c r="G43" s="157">
        <v>76</v>
      </c>
      <c r="H43" s="157">
        <v>70</v>
      </c>
      <c r="I43" s="157">
        <v>79</v>
      </c>
      <c r="J43" s="157">
        <v>77</v>
      </c>
      <c r="K43" s="157">
        <f t="shared" si="0"/>
        <v>74.400000000000006</v>
      </c>
      <c r="L43" s="157"/>
      <c r="M43" s="157">
        <f t="shared" si="1"/>
        <v>74.400000000000006</v>
      </c>
      <c r="N43" s="353">
        <f t="shared" si="2"/>
        <v>74.400000000000006</v>
      </c>
      <c r="R43" s="278" t="str">
        <f t="shared" si="3"/>
        <v>74,4</v>
      </c>
    </row>
    <row r="44" spans="1:18" x14ac:dyDescent="0.3">
      <c r="A44" s="2">
        <v>37</v>
      </c>
      <c r="B44" s="6">
        <f>IF(SISWA!B44=0,"",SISWA!B44)</f>
        <v>4161</v>
      </c>
      <c r="C44" s="6" t="str">
        <f>IF(SISWA!C44=0,"",SISWA!C44)</f>
        <v>0047793756</v>
      </c>
      <c r="D44" s="6" t="str">
        <f>IF(SISWA!D44=0,"",SISWA!D44)</f>
        <v>80-162-037-4</v>
      </c>
      <c r="E44" s="195" t="str">
        <f>IF(SISWA!E44=0,"",SISWA!E44)</f>
        <v>KRISNA DWI WICAKSONO</v>
      </c>
      <c r="F44" s="157">
        <v>62</v>
      </c>
      <c r="G44" s="157">
        <v>64</v>
      </c>
      <c r="H44" s="157">
        <v>69</v>
      </c>
      <c r="I44" s="157">
        <v>70</v>
      </c>
      <c r="J44" s="157">
        <v>62</v>
      </c>
      <c r="K44" s="157">
        <f t="shared" si="0"/>
        <v>65.400000000000006</v>
      </c>
      <c r="L44" s="157"/>
      <c r="M44" s="157">
        <f t="shared" si="1"/>
        <v>65.400000000000006</v>
      </c>
      <c r="N44" s="353">
        <f t="shared" si="2"/>
        <v>65.400000000000006</v>
      </c>
      <c r="R44" s="278" t="str">
        <f t="shared" si="3"/>
        <v>65,4</v>
      </c>
    </row>
    <row r="45" spans="1:18" x14ac:dyDescent="0.3">
      <c r="A45" s="2">
        <v>38</v>
      </c>
      <c r="B45" s="6">
        <f>IF(SISWA!B45=0,"",SISWA!B45)</f>
        <v>4162</v>
      </c>
      <c r="C45" s="6" t="str">
        <f>IF(SISWA!C45=0,"",SISWA!C45)</f>
        <v>0055341921</v>
      </c>
      <c r="D45" s="6" t="str">
        <f>IF(SISWA!D45=0,"",SISWA!D45)</f>
        <v>80-162-038-3</v>
      </c>
      <c r="E45" s="195" t="str">
        <f>IF(SISWA!E45=0,"",SISWA!E45)</f>
        <v>LAILA AFIFAHTUR ROHMAH</v>
      </c>
      <c r="F45" s="157">
        <v>65</v>
      </c>
      <c r="G45" s="157">
        <v>76</v>
      </c>
      <c r="H45" s="157">
        <v>73</v>
      </c>
      <c r="I45" s="157">
        <v>77</v>
      </c>
      <c r="J45" s="157">
        <v>75</v>
      </c>
      <c r="K45" s="157">
        <f t="shared" si="0"/>
        <v>73.2</v>
      </c>
      <c r="L45" s="157"/>
      <c r="M45" s="157">
        <f t="shared" si="1"/>
        <v>73.2</v>
      </c>
      <c r="N45" s="353">
        <f t="shared" si="2"/>
        <v>73.2</v>
      </c>
      <c r="R45" s="278" t="str">
        <f t="shared" si="3"/>
        <v>73,2</v>
      </c>
    </row>
    <row r="46" spans="1:18" x14ac:dyDescent="0.3">
      <c r="A46" s="2">
        <v>39</v>
      </c>
      <c r="B46" s="6">
        <f>IF(SISWA!B46=0,"",SISWA!B46)</f>
        <v>4163</v>
      </c>
      <c r="C46" s="6" t="str">
        <f>IF(SISWA!C46=0,"",SISWA!C46)</f>
        <v>0049724648</v>
      </c>
      <c r="D46" s="6" t="str">
        <f>IF(SISWA!D46=0,"",SISWA!D46)</f>
        <v>80-162-039-2</v>
      </c>
      <c r="E46" s="195" t="str">
        <f>IF(SISWA!E46=0,"",SISWA!E46)</f>
        <v>LIA DAHLIA</v>
      </c>
      <c r="F46" s="157">
        <v>65</v>
      </c>
      <c r="G46" s="157">
        <v>65</v>
      </c>
      <c r="H46" s="157">
        <v>74</v>
      </c>
      <c r="I46" s="157">
        <v>76</v>
      </c>
      <c r="J46" s="157">
        <v>69</v>
      </c>
      <c r="K46" s="157">
        <f t="shared" si="0"/>
        <v>69.8</v>
      </c>
      <c r="L46" s="157"/>
      <c r="M46" s="157">
        <f t="shared" si="1"/>
        <v>69.8</v>
      </c>
      <c r="N46" s="353">
        <f t="shared" si="2"/>
        <v>69.8</v>
      </c>
      <c r="R46" s="278" t="str">
        <f t="shared" si="3"/>
        <v>70,8</v>
      </c>
    </row>
    <row r="47" spans="1:18" x14ac:dyDescent="0.3">
      <c r="A47" s="2">
        <v>40</v>
      </c>
      <c r="B47" s="6">
        <f>IF(SISWA!B47=0,"",SISWA!B47)</f>
        <v>4164</v>
      </c>
      <c r="C47" s="6" t="str">
        <f>IF(SISWA!C47=0,"",SISWA!C47)</f>
        <v>0042308111</v>
      </c>
      <c r="D47" s="6" t="str">
        <f>IF(SISWA!D47=0,"",SISWA!D47)</f>
        <v>80-162-040-9</v>
      </c>
      <c r="E47" s="195" t="str">
        <f>IF(SISWA!E47=0,"",SISWA!E47)</f>
        <v>MIFTAKHUS SURUR</v>
      </c>
      <c r="F47" s="157">
        <v>60</v>
      </c>
      <c r="G47" s="157">
        <v>67</v>
      </c>
      <c r="H47" s="157">
        <v>75</v>
      </c>
      <c r="I47" s="157">
        <v>76</v>
      </c>
      <c r="J47" s="157">
        <v>73</v>
      </c>
      <c r="K47" s="157">
        <f t="shared" si="0"/>
        <v>70.2</v>
      </c>
      <c r="L47" s="157"/>
      <c r="M47" s="157">
        <f t="shared" si="1"/>
        <v>70.2</v>
      </c>
      <c r="N47" s="353">
        <f t="shared" si="2"/>
        <v>70.2</v>
      </c>
      <c r="R47" s="278" t="str">
        <f t="shared" si="3"/>
        <v>70,2</v>
      </c>
    </row>
    <row r="48" spans="1:18" x14ac:dyDescent="0.3">
      <c r="A48" s="2">
        <v>41</v>
      </c>
      <c r="B48" s="6">
        <f>IF(SISWA!B48=0,"",SISWA!B48)</f>
        <v>4194</v>
      </c>
      <c r="C48" s="6" t="str">
        <f>IF(SISWA!C48=0,"",SISWA!C48)</f>
        <v>0048571340</v>
      </c>
      <c r="D48" s="6" t="str">
        <f>IF(SISWA!D48=0,"",SISWA!D48)</f>
        <v>80-162-041-8</v>
      </c>
      <c r="E48" s="195" t="str">
        <f>IF(SISWA!E48=0,"",SISWA!E48)</f>
        <v>MOCHAMAD ALIFAMADIO DWI ANANTA</v>
      </c>
      <c r="F48" s="157">
        <v>65</v>
      </c>
      <c r="G48" s="157">
        <v>65</v>
      </c>
      <c r="H48" s="157">
        <v>73</v>
      </c>
      <c r="I48" s="157">
        <v>73</v>
      </c>
      <c r="J48" s="157">
        <v>68</v>
      </c>
      <c r="K48" s="157">
        <f t="shared" si="0"/>
        <v>68.8</v>
      </c>
      <c r="L48" s="157"/>
      <c r="M48" s="157">
        <f t="shared" si="1"/>
        <v>68.8</v>
      </c>
      <c r="N48" s="353">
        <f t="shared" si="2"/>
        <v>68.8</v>
      </c>
      <c r="R48" s="278" t="str">
        <f t="shared" si="3"/>
        <v>69,8</v>
      </c>
    </row>
    <row r="49" spans="1:18" x14ac:dyDescent="0.3">
      <c r="A49" s="2">
        <v>42</v>
      </c>
      <c r="B49" s="6">
        <f>IF(SISWA!B49=0,"",SISWA!B49)</f>
        <v>4195</v>
      </c>
      <c r="C49" s="6" t="str">
        <f>IF(SISWA!C49=0,"",SISWA!C49)</f>
        <v>0049668688</v>
      </c>
      <c r="D49" s="6" t="str">
        <f>IF(SISWA!D49=0,"",SISWA!D49)</f>
        <v>80-162-042-7</v>
      </c>
      <c r="E49" s="195" t="str">
        <f>IF(SISWA!E49=0,"",SISWA!E49)</f>
        <v>MOHAMAD RIZKY ARDIANTO</v>
      </c>
      <c r="F49" s="157">
        <v>65</v>
      </c>
      <c r="G49" s="157">
        <v>66</v>
      </c>
      <c r="H49" s="157">
        <v>75</v>
      </c>
      <c r="I49" s="157">
        <v>76</v>
      </c>
      <c r="J49" s="157">
        <v>62</v>
      </c>
      <c r="K49" s="157">
        <f t="shared" si="0"/>
        <v>68.8</v>
      </c>
      <c r="L49" s="157"/>
      <c r="M49" s="157">
        <f t="shared" si="1"/>
        <v>68.8</v>
      </c>
      <c r="N49" s="353">
        <f t="shared" si="2"/>
        <v>68.8</v>
      </c>
      <c r="R49" s="278" t="str">
        <f t="shared" si="3"/>
        <v>69,8</v>
      </c>
    </row>
    <row r="50" spans="1:18" x14ac:dyDescent="0.3">
      <c r="A50" s="2">
        <v>43</v>
      </c>
      <c r="B50" s="6">
        <f>IF(SISWA!B50=0,"",SISWA!B50)</f>
        <v>4196</v>
      </c>
      <c r="C50" s="6" t="str">
        <f>IF(SISWA!C50=0,"",SISWA!C50)</f>
        <v>0053373334</v>
      </c>
      <c r="D50" s="6" t="str">
        <f>IF(SISWA!D50=0,"",SISWA!D50)</f>
        <v>80-162-043-6</v>
      </c>
      <c r="E50" s="195" t="str">
        <f>IF(SISWA!E50=0,"",SISWA!E50)</f>
        <v>MUHAMAD YOGA HALIM AKBAR</v>
      </c>
      <c r="F50" s="157"/>
      <c r="G50" s="157"/>
      <c r="H50" s="157">
        <v>73</v>
      </c>
      <c r="I50" s="157">
        <v>74</v>
      </c>
      <c r="J50" s="157">
        <v>68</v>
      </c>
      <c r="K50" s="157">
        <f t="shared" si="0"/>
        <v>71.666666666666671</v>
      </c>
      <c r="L50" s="157"/>
      <c r="M50" s="157">
        <f t="shared" si="1"/>
        <v>71.666666666666671</v>
      </c>
      <c r="N50" s="353">
        <f t="shared" si="2"/>
        <v>71.666666666666671</v>
      </c>
      <c r="R50" s="278" t="str">
        <f t="shared" si="3"/>
        <v>72,66</v>
      </c>
    </row>
    <row r="51" spans="1:18" x14ac:dyDescent="0.3">
      <c r="A51" s="2">
        <v>44</v>
      </c>
      <c r="B51" s="6">
        <f>IF(SISWA!B51=0,"",SISWA!B51)</f>
        <v>4165</v>
      </c>
      <c r="C51" s="6" t="str">
        <f>IF(SISWA!C51=0,"",SISWA!C51)</f>
        <v>0045389451</v>
      </c>
      <c r="D51" s="6" t="str">
        <f>IF(SISWA!D51=0,"",SISWA!D51)</f>
        <v>80-162-044-5</v>
      </c>
      <c r="E51" s="195" t="str">
        <f>IF(SISWA!E51=0,"",SISWA!E51)</f>
        <v>MUHAMMAD AKBAR MAULANA ISKHAQ</v>
      </c>
      <c r="F51" s="157">
        <v>65</v>
      </c>
      <c r="G51" s="157">
        <v>65</v>
      </c>
      <c r="H51" s="157">
        <v>73</v>
      </c>
      <c r="I51" s="157"/>
      <c r="J51" s="157">
        <v>65</v>
      </c>
      <c r="K51" s="157">
        <f t="shared" si="0"/>
        <v>67</v>
      </c>
      <c r="L51" s="157"/>
      <c r="M51" s="157">
        <f t="shared" si="1"/>
        <v>67</v>
      </c>
      <c r="N51" s="353">
        <f t="shared" si="2"/>
        <v>67</v>
      </c>
      <c r="R51" s="278" t="str">
        <f t="shared" si="3"/>
        <v>67</v>
      </c>
    </row>
    <row r="52" spans="1:18" x14ac:dyDescent="0.3">
      <c r="A52" s="2">
        <v>45</v>
      </c>
      <c r="B52" s="6">
        <f>IF(SISWA!B52=0,"",SISWA!B52)</f>
        <v>4166</v>
      </c>
      <c r="C52" s="6" t="str">
        <f>IF(SISWA!C52=0,"",SISWA!C52)</f>
        <v>0056992985</v>
      </c>
      <c r="D52" s="6" t="str">
        <f>IF(SISWA!D52=0,"",SISWA!D52)</f>
        <v>80-162-045-4</v>
      </c>
      <c r="E52" s="195" t="str">
        <f>IF(SISWA!E52=0,"",SISWA!E52)</f>
        <v>MUHAMMAD ARIS MAHENDRA</v>
      </c>
      <c r="F52" s="157">
        <v>78</v>
      </c>
      <c r="G52" s="157">
        <v>64</v>
      </c>
      <c r="H52" s="157">
        <v>73</v>
      </c>
      <c r="I52" s="157">
        <v>73</v>
      </c>
      <c r="J52" s="157">
        <v>63</v>
      </c>
      <c r="K52" s="157">
        <f t="shared" si="0"/>
        <v>70.2</v>
      </c>
      <c r="L52" s="157"/>
      <c r="M52" s="157">
        <f t="shared" si="1"/>
        <v>70.2</v>
      </c>
      <c r="N52" s="353">
        <f t="shared" si="2"/>
        <v>70.2</v>
      </c>
      <c r="R52" s="278" t="str">
        <f t="shared" si="3"/>
        <v>70,2</v>
      </c>
    </row>
    <row r="53" spans="1:18" x14ac:dyDescent="0.3">
      <c r="A53" s="2">
        <v>46</v>
      </c>
      <c r="B53" s="6">
        <f>IF(SISWA!B53=0,"",SISWA!B53)</f>
        <v>4167</v>
      </c>
      <c r="C53" s="6" t="str">
        <f>IF(SISWA!C53=0,"",SISWA!C53)</f>
        <v>0043548840</v>
      </c>
      <c r="D53" s="6" t="str">
        <f>IF(SISWA!D53=0,"",SISWA!D53)</f>
        <v>80-162-046-3</v>
      </c>
      <c r="E53" s="195" t="str">
        <f>IF(SISWA!E53=0,"",SISWA!E53)</f>
        <v>MUHAMMAD REZA NURDIANSYAH</v>
      </c>
      <c r="F53" s="157">
        <v>65</v>
      </c>
      <c r="G53" s="157">
        <v>65</v>
      </c>
      <c r="H53" s="157">
        <v>73</v>
      </c>
      <c r="I53" s="157">
        <v>75</v>
      </c>
      <c r="J53" s="157">
        <v>62</v>
      </c>
      <c r="K53" s="157">
        <f t="shared" si="0"/>
        <v>68</v>
      </c>
      <c r="L53" s="157"/>
      <c r="M53" s="157">
        <f t="shared" si="1"/>
        <v>68</v>
      </c>
      <c r="N53" s="353">
        <f t="shared" si="2"/>
        <v>68</v>
      </c>
      <c r="R53" s="278" t="str">
        <f t="shared" si="3"/>
        <v>68</v>
      </c>
    </row>
    <row r="54" spans="1:18" x14ac:dyDescent="0.3">
      <c r="A54" s="2">
        <v>47</v>
      </c>
      <c r="B54" s="6">
        <f>IF(SISWA!B54=0,"",SISWA!B54)</f>
        <v>4168</v>
      </c>
      <c r="C54" s="6" t="str">
        <f>IF(SISWA!C54=0,"",SISWA!C54)</f>
        <v>0042281947</v>
      </c>
      <c r="D54" s="6" t="str">
        <f>IF(SISWA!D54=0,"",SISWA!D54)</f>
        <v>80-162-047-2</v>
      </c>
      <c r="E54" s="195" t="str">
        <f>IF(SISWA!E54=0,"",SISWA!E54)</f>
        <v>MUHAMMAD SONI</v>
      </c>
      <c r="F54" s="157">
        <v>65</v>
      </c>
      <c r="G54" s="157">
        <v>64</v>
      </c>
      <c r="H54" s="157">
        <v>69</v>
      </c>
      <c r="I54" s="157">
        <v>71</v>
      </c>
      <c r="J54" s="157">
        <v>65</v>
      </c>
      <c r="K54" s="157">
        <f t="shared" si="0"/>
        <v>66.8</v>
      </c>
      <c r="L54" s="157"/>
      <c r="M54" s="157">
        <f t="shared" si="1"/>
        <v>66.8</v>
      </c>
      <c r="N54" s="353">
        <f t="shared" si="2"/>
        <v>66.8</v>
      </c>
      <c r="R54" s="278" t="str">
        <f t="shared" si="3"/>
        <v>67,8</v>
      </c>
    </row>
    <row r="55" spans="1:18" x14ac:dyDescent="0.3">
      <c r="A55" s="2">
        <v>48</v>
      </c>
      <c r="B55" s="6">
        <f>IF(SISWA!B55=0,"",SISWA!B55)</f>
        <v>4169</v>
      </c>
      <c r="C55" s="6" t="str">
        <f>IF(SISWA!C55=0,"",SISWA!C55)</f>
        <v>0047171711</v>
      </c>
      <c r="D55" s="6" t="str">
        <f>IF(SISWA!D55=0,"",SISWA!D55)</f>
        <v>80-162-048-9</v>
      </c>
      <c r="E55" s="195" t="str">
        <f>IF(SISWA!E55=0,"",SISWA!E55)</f>
        <v>MUHAMMAD YUSUF ABDILLAH</v>
      </c>
      <c r="F55" s="157">
        <v>65</v>
      </c>
      <c r="G55" s="157">
        <v>74</v>
      </c>
      <c r="H55" s="157">
        <v>75</v>
      </c>
      <c r="I55" s="157">
        <v>78</v>
      </c>
      <c r="J55" s="157">
        <v>72</v>
      </c>
      <c r="K55" s="157">
        <f t="shared" si="0"/>
        <v>72.8</v>
      </c>
      <c r="L55" s="158"/>
      <c r="M55" s="157">
        <f t="shared" si="1"/>
        <v>72.8</v>
      </c>
      <c r="N55" s="353">
        <f t="shared" si="2"/>
        <v>72.8</v>
      </c>
      <c r="R55" s="278" t="str">
        <f t="shared" si="3"/>
        <v>73,8</v>
      </c>
    </row>
    <row r="56" spans="1:18" x14ac:dyDescent="0.3">
      <c r="A56" s="2">
        <v>49</v>
      </c>
      <c r="B56" s="6">
        <f>IF(SISWA!B56=0,"",SISWA!B56)</f>
        <v>4197</v>
      </c>
      <c r="C56" s="6" t="str">
        <f>IF(SISWA!C56=0,"",SISWA!C56)</f>
        <v>0053900236</v>
      </c>
      <c r="D56" s="6" t="str">
        <f>IF(SISWA!D56=0,"",SISWA!D56)</f>
        <v>80-162-049-8</v>
      </c>
      <c r="E56" s="195" t="str">
        <f>IF(SISWA!E56=0,"",SISWA!E56)</f>
        <v>MUHAMMAD ZAYIN FADHLILLAH</v>
      </c>
      <c r="F56" s="157">
        <v>65</v>
      </c>
      <c r="G56" s="157">
        <v>65</v>
      </c>
      <c r="H56" s="157">
        <v>75</v>
      </c>
      <c r="I56" s="157">
        <v>76</v>
      </c>
      <c r="J56" s="157">
        <v>65</v>
      </c>
      <c r="K56" s="157">
        <f t="shared" si="0"/>
        <v>69.2</v>
      </c>
      <c r="L56" s="157"/>
      <c r="M56" s="157">
        <f t="shared" si="1"/>
        <v>69.2</v>
      </c>
      <c r="N56" s="353">
        <f t="shared" si="2"/>
        <v>69.2</v>
      </c>
      <c r="R56" s="278" t="str">
        <f t="shared" si="3"/>
        <v>69,2</v>
      </c>
    </row>
    <row r="57" spans="1:18" x14ac:dyDescent="0.3">
      <c r="A57" s="2">
        <v>50</v>
      </c>
      <c r="B57" s="6">
        <f>IF(SISWA!B57=0,"",SISWA!B57)</f>
        <v>4170</v>
      </c>
      <c r="C57" s="6" t="str">
        <f>IF(SISWA!C57=0,"",SISWA!C57)</f>
        <v>0059424115</v>
      </c>
      <c r="D57" s="6" t="str">
        <f>IF(SISWA!D57=0,"",SISWA!D57)</f>
        <v>80-162-050-7</v>
      </c>
      <c r="E57" s="195" t="str">
        <f>IF(SISWA!E57=0,"",SISWA!E57)</f>
        <v>NURUL ISLAKHATUL MAGHFIROH</v>
      </c>
      <c r="F57" s="157">
        <v>65</v>
      </c>
      <c r="G57" s="157">
        <v>74</v>
      </c>
      <c r="H57" s="157">
        <v>74</v>
      </c>
      <c r="I57" s="157">
        <v>75</v>
      </c>
      <c r="J57" s="157">
        <v>71</v>
      </c>
      <c r="K57" s="157">
        <f t="shared" si="0"/>
        <v>71.8</v>
      </c>
      <c r="L57" s="157"/>
      <c r="M57" s="157">
        <f t="shared" si="1"/>
        <v>71.8</v>
      </c>
      <c r="N57" s="353">
        <f t="shared" si="2"/>
        <v>71.8</v>
      </c>
      <c r="R57" s="278" t="str">
        <f t="shared" si="3"/>
        <v>72,8</v>
      </c>
    </row>
    <row r="58" spans="1:18" x14ac:dyDescent="0.3">
      <c r="A58" s="2">
        <v>51</v>
      </c>
      <c r="B58" s="6">
        <f>IF(SISWA!B58=0,"",SISWA!B58)</f>
        <v>4171</v>
      </c>
      <c r="C58" s="6" t="str">
        <f>IF(SISWA!C58=0,"",SISWA!C58)</f>
        <v>0047462155</v>
      </c>
      <c r="D58" s="6" t="str">
        <f>IF(SISWA!D58=0,"",SISWA!D58)</f>
        <v>80-162-051-6</v>
      </c>
      <c r="E58" s="195" t="str">
        <f>IF(SISWA!E58=0,"",SISWA!E58)</f>
        <v>SALIFA IHDAHLIA</v>
      </c>
      <c r="F58" s="157">
        <v>65</v>
      </c>
      <c r="G58" s="157">
        <v>68</v>
      </c>
      <c r="H58" s="157">
        <v>73</v>
      </c>
      <c r="I58" s="157">
        <v>75</v>
      </c>
      <c r="J58" s="157">
        <v>70</v>
      </c>
      <c r="K58" s="157">
        <f t="shared" si="0"/>
        <v>70.2</v>
      </c>
      <c r="L58" s="157"/>
      <c r="M58" s="157">
        <f t="shared" si="1"/>
        <v>70.2</v>
      </c>
      <c r="N58" s="353">
        <f t="shared" si="2"/>
        <v>70.2</v>
      </c>
      <c r="R58" s="278" t="str">
        <f t="shared" si="3"/>
        <v>70,2</v>
      </c>
    </row>
    <row r="59" spans="1:18" x14ac:dyDescent="0.3">
      <c r="A59" s="2">
        <v>52</v>
      </c>
      <c r="B59" s="6">
        <f>IF(SISWA!B59=0,"",SISWA!B59)</f>
        <v>4056</v>
      </c>
      <c r="C59" s="6" t="str">
        <f>IF(SISWA!C59=0,"",SISWA!C59)</f>
        <v>0025417842</v>
      </c>
      <c r="D59" s="6" t="str">
        <f>IF(SISWA!D59=0,"",SISWA!D59)</f>
        <v>80-162-052-5</v>
      </c>
      <c r="E59" s="195" t="str">
        <f>IF(SISWA!E59=0,"",SISWA!E59)</f>
        <v>YUNITA WARDATUL CHOIRIYAH</v>
      </c>
      <c r="F59" s="157">
        <v>70</v>
      </c>
      <c r="G59" s="157">
        <v>70</v>
      </c>
      <c r="H59" s="157">
        <v>74</v>
      </c>
      <c r="I59" s="157">
        <v>79</v>
      </c>
      <c r="J59" s="157">
        <v>76</v>
      </c>
      <c r="K59" s="157">
        <f t="shared" si="0"/>
        <v>73.8</v>
      </c>
      <c r="L59" s="157"/>
      <c r="M59" s="157">
        <f t="shared" si="1"/>
        <v>73.8</v>
      </c>
      <c r="N59" s="353">
        <f t="shared" si="2"/>
        <v>73.8</v>
      </c>
      <c r="R59" s="278" t="str">
        <f t="shared" si="3"/>
        <v>74,8</v>
      </c>
    </row>
    <row r="60" spans="1:18" x14ac:dyDescent="0.3">
      <c r="A60" s="2">
        <v>53</v>
      </c>
      <c r="B60" s="6">
        <f>IF(SISWA!B60=0,"",SISWA!B60)</f>
        <v>4172</v>
      </c>
      <c r="C60" s="6" t="str">
        <f>IF(SISWA!C60=0,"",SISWA!C60)</f>
        <v>0041942834</v>
      </c>
      <c r="D60" s="6" t="str">
        <f>IF(SISWA!D60=0,"",SISWA!D60)</f>
        <v>80-162-053-4</v>
      </c>
      <c r="E60" s="195" t="str">
        <f>IF(SISWA!E60=0,"",SISWA!E60)</f>
        <v>YUSFI RIZKY AZIZAH</v>
      </c>
      <c r="F60" s="157">
        <v>77</v>
      </c>
      <c r="G60" s="157">
        <v>82</v>
      </c>
      <c r="H60" s="157">
        <v>77</v>
      </c>
      <c r="I60" s="157">
        <v>81</v>
      </c>
      <c r="J60" s="157">
        <v>76</v>
      </c>
      <c r="K60" s="157">
        <f t="shared" si="0"/>
        <v>78.599999999999994</v>
      </c>
      <c r="L60" s="157"/>
      <c r="M60" s="157">
        <f t="shared" si="1"/>
        <v>78.599999999999994</v>
      </c>
      <c r="N60" s="353">
        <f t="shared" si="2"/>
        <v>78.599999999999994</v>
      </c>
      <c r="R60" s="278" t="str">
        <f t="shared" si="3"/>
        <v>79,6</v>
      </c>
    </row>
    <row r="61" spans="1:18" x14ac:dyDescent="0.3">
      <c r="A61" s="2">
        <v>54</v>
      </c>
      <c r="B61" s="6" t="str">
        <f>IF(SISWA!B61=0,"",SISWA!B61)</f>
        <v/>
      </c>
      <c r="C61" s="6" t="str">
        <f>IF(SISWA!C61=0,"",SISWA!C61)</f>
        <v/>
      </c>
      <c r="D61" s="6" t="str">
        <f>IF(SISWA!D61=0,"",SISWA!D61)</f>
        <v/>
      </c>
      <c r="E61" s="195" t="str">
        <f>IF(SISWA!E61=0,"",SISWA!E61)</f>
        <v/>
      </c>
      <c r="F61" s="157"/>
      <c r="G61" s="157"/>
      <c r="H61" s="157"/>
      <c r="I61" s="157"/>
      <c r="J61" s="157"/>
      <c r="K61" s="157" t="e">
        <f t="shared" si="0"/>
        <v>#DIV/0!</v>
      </c>
      <c r="L61" s="157"/>
      <c r="M61" s="157" t="e">
        <f t="shared" si="1"/>
        <v>#DIV/0!</v>
      </c>
      <c r="N61" s="353" t="e">
        <f t="shared" si="2"/>
        <v>#DIV/0!</v>
      </c>
      <c r="R61" s="278" t="e">
        <f t="shared" si="3"/>
        <v>#DIV/0!</v>
      </c>
    </row>
    <row r="62" spans="1:18" x14ac:dyDescent="0.3">
      <c r="A62" s="2">
        <v>55</v>
      </c>
      <c r="B62" s="6" t="str">
        <f>IF(SISWA!B62=0,"",SISWA!B62)</f>
        <v/>
      </c>
      <c r="C62" s="6" t="str">
        <f>IF(SISWA!C62=0,"",SISWA!C62)</f>
        <v/>
      </c>
      <c r="D62" s="6" t="str">
        <f>IF(SISWA!D62=0,"",SISWA!D62)</f>
        <v/>
      </c>
      <c r="E62" s="195" t="str">
        <f>IF(SISWA!E62=0,"",SISWA!E62)</f>
        <v/>
      </c>
      <c r="F62" s="157"/>
      <c r="G62" s="157"/>
      <c r="H62" s="157"/>
      <c r="I62" s="157"/>
      <c r="J62" s="157"/>
      <c r="K62" s="157" t="e">
        <f t="shared" si="0"/>
        <v>#DIV/0!</v>
      </c>
      <c r="L62" s="157"/>
      <c r="M62" s="157" t="e">
        <f t="shared" si="1"/>
        <v>#DIV/0!</v>
      </c>
      <c r="N62" s="353" t="e">
        <f t="shared" si="2"/>
        <v>#DIV/0!</v>
      </c>
      <c r="R62" s="278" t="e">
        <f t="shared" si="3"/>
        <v>#DIV/0!</v>
      </c>
    </row>
    <row r="63" spans="1:18" x14ac:dyDescent="0.3">
      <c r="A63" s="2">
        <v>56</v>
      </c>
      <c r="B63" s="6" t="str">
        <f>IF(SISWA!B63=0,"",SISWA!B63)</f>
        <v/>
      </c>
      <c r="C63" s="6" t="str">
        <f>IF(SISWA!C63=0,"",SISWA!C63)</f>
        <v/>
      </c>
      <c r="D63" s="6" t="str">
        <f>IF(SISWA!D63=0,"",SISWA!D63)</f>
        <v/>
      </c>
      <c r="E63" s="195" t="str">
        <f>IF(SISWA!E63=0,"",SISWA!E63)</f>
        <v/>
      </c>
      <c r="F63" s="157"/>
      <c r="G63" s="157"/>
      <c r="H63" s="157"/>
      <c r="I63" s="157"/>
      <c r="J63" s="157"/>
      <c r="K63" s="157" t="e">
        <f t="shared" si="0"/>
        <v>#DIV/0!</v>
      </c>
      <c r="L63" s="158"/>
      <c r="M63" s="157" t="e">
        <f t="shared" si="1"/>
        <v>#DIV/0!</v>
      </c>
      <c r="N63" s="353" t="e">
        <f t="shared" si="2"/>
        <v>#DIV/0!</v>
      </c>
      <c r="R63" s="278" t="e">
        <f t="shared" si="3"/>
        <v>#DIV/0!</v>
      </c>
    </row>
    <row r="64" spans="1:18" x14ac:dyDescent="0.3">
      <c r="A64" s="2">
        <v>57</v>
      </c>
      <c r="B64" s="6" t="str">
        <f>IF(SISWA!B64=0,"",SISWA!B64)</f>
        <v/>
      </c>
      <c r="C64" s="6" t="str">
        <f>IF(SISWA!C64=0,"",SISWA!C64)</f>
        <v/>
      </c>
      <c r="D64" s="6" t="str">
        <f>IF(SISWA!D64=0,"",SISWA!D64)</f>
        <v/>
      </c>
      <c r="E64" s="195" t="str">
        <f>IF(SISWA!E64=0,"",SISWA!E64)</f>
        <v/>
      </c>
      <c r="F64" s="157"/>
      <c r="G64" s="157"/>
      <c r="H64" s="157"/>
      <c r="I64" s="157"/>
      <c r="J64" s="157"/>
      <c r="K64" s="157" t="e">
        <f t="shared" si="0"/>
        <v>#DIV/0!</v>
      </c>
      <c r="L64" s="157"/>
      <c r="M64" s="157" t="e">
        <f t="shared" si="1"/>
        <v>#DIV/0!</v>
      </c>
      <c r="N64" s="353" t="e">
        <f t="shared" si="2"/>
        <v>#DIV/0!</v>
      </c>
      <c r="R64" s="278" t="e">
        <f t="shared" si="3"/>
        <v>#DIV/0!</v>
      </c>
    </row>
    <row r="65" spans="1:18" x14ac:dyDescent="0.3">
      <c r="A65" s="2">
        <v>58</v>
      </c>
      <c r="B65" s="6" t="str">
        <f>IF(SISWA!B65=0,"",SISWA!B65)</f>
        <v/>
      </c>
      <c r="C65" s="6" t="str">
        <f>IF(SISWA!C65=0,"",SISWA!C65)</f>
        <v/>
      </c>
      <c r="D65" s="6" t="str">
        <f>IF(SISWA!D65=0,"",SISWA!D65)</f>
        <v/>
      </c>
      <c r="E65" s="195" t="str">
        <f>IF(SISWA!E65=0,"",SISWA!E65)</f>
        <v/>
      </c>
      <c r="F65" s="157"/>
      <c r="G65" s="157"/>
      <c r="H65" s="157"/>
      <c r="I65" s="157"/>
      <c r="J65" s="157"/>
      <c r="K65" s="157" t="e">
        <f t="shared" si="0"/>
        <v>#DIV/0!</v>
      </c>
      <c r="L65" s="158"/>
      <c r="M65" s="158"/>
      <c r="N65" s="353" t="e">
        <f t="shared" si="2"/>
        <v>#DIV/0!</v>
      </c>
      <c r="R65" s="278" t="e">
        <f t="shared" si="3"/>
        <v>#DIV/0!</v>
      </c>
    </row>
    <row r="66" spans="1:18" x14ac:dyDescent="0.3">
      <c r="A66" s="2">
        <v>59</v>
      </c>
      <c r="B66" s="6" t="str">
        <f>IF(SISWA!B66=0,"",SISWA!B66)</f>
        <v/>
      </c>
      <c r="C66" s="6" t="str">
        <f>IF(SISWA!C66=0,"",SISWA!C66)</f>
        <v/>
      </c>
      <c r="D66" s="6" t="str">
        <f>IF(SISWA!D66=0,"",SISWA!D66)</f>
        <v/>
      </c>
      <c r="E66" s="195" t="str">
        <f>IF(SISWA!E66=0,"",SISWA!E66)</f>
        <v/>
      </c>
      <c r="F66" s="157"/>
      <c r="G66" s="157"/>
      <c r="H66" s="157"/>
      <c r="I66" s="157"/>
      <c r="J66" s="157"/>
      <c r="K66" s="157" t="e">
        <f t="shared" si="0"/>
        <v>#DIV/0!</v>
      </c>
      <c r="L66" s="157"/>
      <c r="M66" s="157"/>
      <c r="N66" s="353" t="e">
        <f t="shared" si="2"/>
        <v>#DIV/0!</v>
      </c>
      <c r="R66" s="278" t="e">
        <f t="shared" si="3"/>
        <v>#DIV/0!</v>
      </c>
    </row>
    <row r="67" spans="1:18" x14ac:dyDescent="0.3">
      <c r="A67" s="2">
        <v>60</v>
      </c>
      <c r="B67" s="6" t="str">
        <f>IF(SISWA!B67=0,"",SISWA!B67)</f>
        <v/>
      </c>
      <c r="C67" s="6" t="str">
        <f>IF(SISWA!C67=0,"",SISWA!C67)</f>
        <v/>
      </c>
      <c r="D67" s="6" t="str">
        <f>IF(SISWA!D67=0,"",SISWA!D67)</f>
        <v/>
      </c>
      <c r="E67" s="195" t="str">
        <f>IF(SISWA!E67=0,"",SISWA!E67)</f>
        <v/>
      </c>
      <c r="F67" s="157"/>
      <c r="G67" s="157"/>
      <c r="H67" s="157"/>
      <c r="I67" s="157"/>
      <c r="J67" s="157"/>
      <c r="K67" s="157" t="e">
        <f t="shared" si="0"/>
        <v>#DIV/0!</v>
      </c>
      <c r="L67" s="158"/>
      <c r="M67" s="158"/>
      <c r="N67" s="353" t="e">
        <f t="shared" si="2"/>
        <v>#DIV/0!</v>
      </c>
      <c r="R67" s="278" t="e">
        <f t="shared" si="3"/>
        <v>#DIV/0!</v>
      </c>
    </row>
    <row r="68" spans="1:18" x14ac:dyDescent="0.3">
      <c r="A68" s="2">
        <v>61</v>
      </c>
      <c r="B68" s="6" t="str">
        <f>IF(SISWA!B68=0,"",SISWA!B68)</f>
        <v/>
      </c>
      <c r="C68" s="6" t="str">
        <f>IF(SISWA!C68=0,"",SISWA!C68)</f>
        <v/>
      </c>
      <c r="D68" s="6" t="str">
        <f>IF(SISWA!D68=0,"",SISWA!D68)</f>
        <v/>
      </c>
      <c r="E68" s="195" t="str">
        <f>IF(SISWA!E68=0,"",SISWA!E68)</f>
        <v/>
      </c>
      <c r="F68" s="157"/>
      <c r="G68" s="157"/>
      <c r="H68" s="157"/>
      <c r="I68" s="157"/>
      <c r="J68" s="157"/>
      <c r="K68" s="157" t="e">
        <f t="shared" si="0"/>
        <v>#DIV/0!</v>
      </c>
      <c r="L68" s="157"/>
      <c r="M68" s="157"/>
      <c r="N68" s="353" t="e">
        <f t="shared" si="2"/>
        <v>#DIV/0!</v>
      </c>
      <c r="R68" s="278" t="e">
        <f t="shared" si="3"/>
        <v>#DIV/0!</v>
      </c>
    </row>
    <row r="69" spans="1:18" x14ac:dyDescent="0.3">
      <c r="A69" s="2">
        <v>62</v>
      </c>
      <c r="B69" s="6" t="str">
        <f>IF(SISWA!B69=0,"",SISWA!B69)</f>
        <v/>
      </c>
      <c r="C69" s="6" t="str">
        <f>IF(SISWA!C69=0,"",SISWA!C69)</f>
        <v/>
      </c>
      <c r="D69" s="6" t="str">
        <f>IF(SISWA!D69=0,"",SISWA!D69)</f>
        <v/>
      </c>
      <c r="E69" s="195" t="str">
        <f>IF(SISWA!E69=0,"",SISWA!E69)</f>
        <v/>
      </c>
      <c r="F69" s="157"/>
      <c r="G69" s="157"/>
      <c r="H69" s="157"/>
      <c r="I69" s="157"/>
      <c r="J69" s="157"/>
      <c r="K69" s="157" t="e">
        <f t="shared" si="0"/>
        <v>#DIV/0!</v>
      </c>
      <c r="L69" s="158"/>
      <c r="M69" s="158"/>
      <c r="N69" s="353" t="e">
        <f t="shared" si="2"/>
        <v>#DIV/0!</v>
      </c>
      <c r="R69" s="278" t="e">
        <f t="shared" si="3"/>
        <v>#DIV/0!</v>
      </c>
    </row>
    <row r="70" spans="1:18" x14ac:dyDescent="0.3">
      <c r="A70" s="2">
        <v>63</v>
      </c>
      <c r="B70" s="6" t="str">
        <f>IF(SISWA!B70=0,"",SISWA!B70)</f>
        <v/>
      </c>
      <c r="C70" s="6" t="str">
        <f>IF(SISWA!C70=0,"",SISWA!C70)</f>
        <v/>
      </c>
      <c r="D70" s="6" t="str">
        <f>IF(SISWA!D70=0,"",SISWA!D70)</f>
        <v/>
      </c>
      <c r="E70" s="195" t="str">
        <f>IF(SISWA!E70=0,"",SISWA!E70)</f>
        <v/>
      </c>
      <c r="F70" s="157"/>
      <c r="G70" s="157"/>
      <c r="H70" s="157"/>
      <c r="I70" s="157"/>
      <c r="J70" s="157"/>
      <c r="K70" s="157" t="e">
        <f t="shared" si="0"/>
        <v>#DIV/0!</v>
      </c>
      <c r="L70" s="157"/>
      <c r="M70" s="157"/>
      <c r="N70" s="353" t="e">
        <f t="shared" si="2"/>
        <v>#DIV/0!</v>
      </c>
      <c r="R70" s="278" t="e">
        <f t="shared" si="3"/>
        <v>#DIV/0!</v>
      </c>
    </row>
    <row r="71" spans="1:18" x14ac:dyDescent="0.3">
      <c r="A71" s="2">
        <v>64</v>
      </c>
      <c r="B71" s="6" t="str">
        <f>IF(SISWA!B71=0,"",SISWA!B71)</f>
        <v/>
      </c>
      <c r="C71" s="6" t="str">
        <f>IF(SISWA!C71=0,"",SISWA!C71)</f>
        <v/>
      </c>
      <c r="D71" s="6" t="str">
        <f>IF(SISWA!D71=0,"",SISWA!D71)</f>
        <v/>
      </c>
      <c r="E71" s="195" t="str">
        <f>IF(SISWA!E71=0,"",SISWA!E71)</f>
        <v/>
      </c>
      <c r="F71" s="157"/>
      <c r="G71" s="157"/>
      <c r="H71" s="157"/>
      <c r="I71" s="157"/>
      <c r="J71" s="157"/>
      <c r="K71" s="157" t="e">
        <f t="shared" si="0"/>
        <v>#DIV/0!</v>
      </c>
      <c r="L71" s="158"/>
      <c r="M71" s="158"/>
      <c r="N71" s="353" t="e">
        <f t="shared" si="2"/>
        <v>#DIV/0!</v>
      </c>
      <c r="R71" s="278" t="e">
        <f t="shared" si="3"/>
        <v>#DIV/0!</v>
      </c>
    </row>
    <row r="72" spans="1:18" x14ac:dyDescent="0.3">
      <c r="A72" s="2">
        <v>65</v>
      </c>
      <c r="B72" s="6" t="str">
        <f>IF(SISWA!B72=0,"",SISWA!B72)</f>
        <v/>
      </c>
      <c r="C72" s="6" t="str">
        <f>IF(SISWA!C72=0,"",SISWA!C72)</f>
        <v/>
      </c>
      <c r="D72" s="6" t="str">
        <f>IF(SISWA!D72=0,"",SISWA!D72)</f>
        <v/>
      </c>
      <c r="E72" s="195" t="str">
        <f>IF(SISWA!E72=0,"",SISWA!E72)</f>
        <v/>
      </c>
      <c r="F72" s="157"/>
      <c r="G72" s="157"/>
      <c r="H72" s="157"/>
      <c r="I72" s="157"/>
      <c r="J72" s="157"/>
      <c r="K72" s="157" t="e">
        <f t="shared" si="0"/>
        <v>#DIV/0!</v>
      </c>
      <c r="L72" s="157"/>
      <c r="M72" s="157"/>
      <c r="N72" s="353" t="e">
        <f t="shared" si="2"/>
        <v>#DIV/0!</v>
      </c>
      <c r="R72" s="278" t="e">
        <f t="shared" si="3"/>
        <v>#DIV/0!</v>
      </c>
    </row>
    <row r="73" spans="1:18" x14ac:dyDescent="0.3">
      <c r="A73" s="2">
        <v>66</v>
      </c>
      <c r="B73" s="6" t="str">
        <f>IF(SISWA!B73=0,"",SISWA!B73)</f>
        <v/>
      </c>
      <c r="C73" s="6" t="str">
        <f>IF(SISWA!C73=0,"",SISWA!C73)</f>
        <v/>
      </c>
      <c r="D73" s="6" t="str">
        <f>IF(SISWA!D73=0,"",SISWA!D73)</f>
        <v/>
      </c>
      <c r="E73" s="195" t="str">
        <f>IF(SISWA!E73=0,"",SISWA!E73)</f>
        <v/>
      </c>
      <c r="F73" s="157"/>
      <c r="G73" s="157"/>
      <c r="H73" s="157"/>
      <c r="I73" s="157"/>
      <c r="J73" s="157"/>
      <c r="K73" s="157" t="e">
        <f t="shared" ref="K73:K136" si="4">AVERAGE(F73:J73)</f>
        <v>#DIV/0!</v>
      </c>
      <c r="L73" s="158"/>
      <c r="M73" s="158"/>
      <c r="N73" s="353" t="e">
        <f t="shared" ref="N73:N136" si="5">AVERAGE(K73:L73)</f>
        <v>#DIV/0!</v>
      </c>
      <c r="R73" s="278" t="e">
        <f t="shared" si="3"/>
        <v>#DIV/0!</v>
      </c>
    </row>
    <row r="74" spans="1:18" x14ac:dyDescent="0.3">
      <c r="A74" s="2">
        <v>67</v>
      </c>
      <c r="B74" s="6" t="str">
        <f>IF(SISWA!B74=0,"",SISWA!B74)</f>
        <v/>
      </c>
      <c r="C74" s="6" t="str">
        <f>IF(SISWA!C74=0,"",SISWA!C74)</f>
        <v/>
      </c>
      <c r="D74" s="6" t="str">
        <f>IF(SISWA!D74=0,"",SISWA!D74)</f>
        <v/>
      </c>
      <c r="E74" s="195" t="str">
        <f>IF(SISWA!E74=0,"",SISWA!E74)</f>
        <v/>
      </c>
      <c r="F74" s="157"/>
      <c r="G74" s="157"/>
      <c r="H74" s="157"/>
      <c r="I74" s="157"/>
      <c r="J74" s="157"/>
      <c r="K74" s="157" t="e">
        <f t="shared" si="4"/>
        <v>#DIV/0!</v>
      </c>
      <c r="L74" s="157"/>
      <c r="M74" s="157"/>
      <c r="N74" s="353" t="e">
        <f t="shared" si="5"/>
        <v>#DIV/0!</v>
      </c>
      <c r="R74" s="278" t="e">
        <f t="shared" ref="R74:R137" si="6">TEXT(K74,0)&amp;MID(K74,3,3)</f>
        <v>#DIV/0!</v>
      </c>
    </row>
    <row r="75" spans="1:18" x14ac:dyDescent="0.3">
      <c r="A75" s="2">
        <v>68</v>
      </c>
      <c r="B75" s="6" t="str">
        <f>IF(SISWA!B75=0,"",SISWA!B75)</f>
        <v/>
      </c>
      <c r="C75" s="6" t="str">
        <f>IF(SISWA!C75=0,"",SISWA!C75)</f>
        <v/>
      </c>
      <c r="D75" s="6" t="str">
        <f>IF(SISWA!D75=0,"",SISWA!D75)</f>
        <v/>
      </c>
      <c r="E75" s="195" t="str">
        <f>IF(SISWA!E75=0,"",SISWA!E75)</f>
        <v/>
      </c>
      <c r="F75" s="157"/>
      <c r="G75" s="157"/>
      <c r="H75" s="157"/>
      <c r="I75" s="157"/>
      <c r="J75" s="157"/>
      <c r="K75" s="157" t="e">
        <f t="shared" si="4"/>
        <v>#DIV/0!</v>
      </c>
      <c r="L75" s="158"/>
      <c r="M75" s="158"/>
      <c r="N75" s="353" t="e">
        <f t="shared" si="5"/>
        <v>#DIV/0!</v>
      </c>
      <c r="R75" s="278" t="e">
        <f t="shared" si="6"/>
        <v>#DIV/0!</v>
      </c>
    </row>
    <row r="76" spans="1:18" x14ac:dyDescent="0.3">
      <c r="A76" s="2">
        <v>69</v>
      </c>
      <c r="B76" s="6" t="str">
        <f>IF(SISWA!B76=0,"",SISWA!B76)</f>
        <v/>
      </c>
      <c r="C76" s="6" t="str">
        <f>IF(SISWA!C76=0,"",SISWA!C76)</f>
        <v/>
      </c>
      <c r="D76" s="6" t="str">
        <f>IF(SISWA!D76=0,"",SISWA!D76)</f>
        <v/>
      </c>
      <c r="E76" s="195" t="str">
        <f>IF(SISWA!E76=0,"",SISWA!E76)</f>
        <v/>
      </c>
      <c r="F76" s="157"/>
      <c r="G76" s="157"/>
      <c r="H76" s="157"/>
      <c r="I76" s="157"/>
      <c r="J76" s="157"/>
      <c r="K76" s="157" t="e">
        <f t="shared" si="4"/>
        <v>#DIV/0!</v>
      </c>
      <c r="L76" s="157"/>
      <c r="M76" s="157"/>
      <c r="N76" s="353" t="e">
        <f t="shared" si="5"/>
        <v>#DIV/0!</v>
      </c>
      <c r="R76" s="278" t="e">
        <f t="shared" si="6"/>
        <v>#DIV/0!</v>
      </c>
    </row>
    <row r="77" spans="1:18" x14ac:dyDescent="0.3">
      <c r="A77" s="2">
        <v>70</v>
      </c>
      <c r="B77" s="6" t="str">
        <f>IF(SISWA!B77=0,"",SISWA!B77)</f>
        <v/>
      </c>
      <c r="C77" s="6" t="str">
        <f>IF(SISWA!C77=0,"",SISWA!C77)</f>
        <v/>
      </c>
      <c r="D77" s="6" t="str">
        <f>IF(SISWA!D77=0,"",SISWA!D77)</f>
        <v/>
      </c>
      <c r="E77" s="195" t="str">
        <f>IF(SISWA!E77=0,"",SISWA!E77)</f>
        <v/>
      </c>
      <c r="F77" s="157"/>
      <c r="G77" s="157"/>
      <c r="H77" s="157"/>
      <c r="I77" s="157"/>
      <c r="J77" s="157"/>
      <c r="K77" s="157" t="e">
        <f t="shared" si="4"/>
        <v>#DIV/0!</v>
      </c>
      <c r="L77" s="158"/>
      <c r="M77" s="158"/>
      <c r="N77" s="353" t="e">
        <f t="shared" si="5"/>
        <v>#DIV/0!</v>
      </c>
      <c r="R77" s="278" t="e">
        <f t="shared" si="6"/>
        <v>#DIV/0!</v>
      </c>
    </row>
    <row r="78" spans="1:18" x14ac:dyDescent="0.3">
      <c r="A78" s="2">
        <v>71</v>
      </c>
      <c r="B78" s="6" t="str">
        <f>IF(SISWA!B78=0,"",SISWA!B78)</f>
        <v/>
      </c>
      <c r="C78" s="6" t="str">
        <f>IF(SISWA!C78=0,"",SISWA!C78)</f>
        <v/>
      </c>
      <c r="D78" s="6" t="str">
        <f>IF(SISWA!D78=0,"",SISWA!D78)</f>
        <v/>
      </c>
      <c r="E78" s="195" t="str">
        <f>IF(SISWA!E78=0,"",SISWA!E78)</f>
        <v/>
      </c>
      <c r="F78" s="157"/>
      <c r="G78" s="157"/>
      <c r="H78" s="157"/>
      <c r="I78" s="157"/>
      <c r="J78" s="157"/>
      <c r="K78" s="157" t="e">
        <f t="shared" si="4"/>
        <v>#DIV/0!</v>
      </c>
      <c r="L78" s="157"/>
      <c r="M78" s="157"/>
      <c r="N78" s="353" t="e">
        <f t="shared" si="5"/>
        <v>#DIV/0!</v>
      </c>
      <c r="R78" s="278" t="e">
        <f t="shared" si="6"/>
        <v>#DIV/0!</v>
      </c>
    </row>
    <row r="79" spans="1:18" x14ac:dyDescent="0.3">
      <c r="A79" s="2">
        <v>72</v>
      </c>
      <c r="B79" s="6" t="str">
        <f>IF(SISWA!B79=0,"",SISWA!B79)</f>
        <v/>
      </c>
      <c r="C79" s="6" t="str">
        <f>IF(SISWA!C79=0,"",SISWA!C79)</f>
        <v/>
      </c>
      <c r="D79" s="6" t="str">
        <f>IF(SISWA!D79=0,"",SISWA!D79)</f>
        <v/>
      </c>
      <c r="E79" s="195" t="str">
        <f>IF(SISWA!E79=0,"",SISWA!E79)</f>
        <v/>
      </c>
      <c r="F79" s="157"/>
      <c r="G79" s="157"/>
      <c r="H79" s="157"/>
      <c r="I79" s="157"/>
      <c r="J79" s="157"/>
      <c r="K79" s="157" t="e">
        <f t="shared" si="4"/>
        <v>#DIV/0!</v>
      </c>
      <c r="L79" s="158"/>
      <c r="M79" s="158"/>
      <c r="N79" s="353" t="e">
        <f t="shared" si="5"/>
        <v>#DIV/0!</v>
      </c>
      <c r="R79" s="278" t="e">
        <f t="shared" si="6"/>
        <v>#DIV/0!</v>
      </c>
    </row>
    <row r="80" spans="1:18" x14ac:dyDescent="0.3">
      <c r="A80" s="2">
        <v>73</v>
      </c>
      <c r="B80" s="6" t="str">
        <f>IF(SISWA!B80=0,"",SISWA!B80)</f>
        <v/>
      </c>
      <c r="C80" s="6" t="str">
        <f>IF(SISWA!C80=0,"",SISWA!C80)</f>
        <v/>
      </c>
      <c r="D80" s="6" t="str">
        <f>IF(SISWA!D80=0,"",SISWA!D80)</f>
        <v/>
      </c>
      <c r="E80" s="195" t="str">
        <f>IF(SISWA!E80=0,"",SISWA!E80)</f>
        <v/>
      </c>
      <c r="F80" s="157"/>
      <c r="G80" s="157"/>
      <c r="H80" s="157"/>
      <c r="I80" s="157"/>
      <c r="J80" s="157"/>
      <c r="K80" s="157" t="e">
        <f t="shared" si="4"/>
        <v>#DIV/0!</v>
      </c>
      <c r="L80" s="157"/>
      <c r="M80" s="157"/>
      <c r="N80" s="353" t="e">
        <f t="shared" si="5"/>
        <v>#DIV/0!</v>
      </c>
      <c r="R80" s="278" t="e">
        <f t="shared" si="6"/>
        <v>#DIV/0!</v>
      </c>
    </row>
    <row r="81" spans="1:18" x14ac:dyDescent="0.3">
      <c r="A81" s="2">
        <v>74</v>
      </c>
      <c r="B81" s="6" t="str">
        <f>IF(SISWA!B81=0,"",SISWA!B81)</f>
        <v/>
      </c>
      <c r="C81" s="6" t="str">
        <f>IF(SISWA!C81=0,"",SISWA!C81)</f>
        <v/>
      </c>
      <c r="D81" s="6" t="str">
        <f>IF(SISWA!D81=0,"",SISWA!D81)</f>
        <v/>
      </c>
      <c r="E81" s="195" t="str">
        <f>IF(SISWA!E81=0,"",SISWA!E81)</f>
        <v/>
      </c>
      <c r="F81" s="157"/>
      <c r="G81" s="157"/>
      <c r="H81" s="157"/>
      <c r="I81" s="157"/>
      <c r="J81" s="157"/>
      <c r="K81" s="157" t="e">
        <f t="shared" si="4"/>
        <v>#DIV/0!</v>
      </c>
      <c r="L81" s="158"/>
      <c r="M81" s="158"/>
      <c r="N81" s="353" t="e">
        <f t="shared" si="5"/>
        <v>#DIV/0!</v>
      </c>
      <c r="R81" s="278" t="e">
        <f t="shared" si="6"/>
        <v>#DIV/0!</v>
      </c>
    </row>
    <row r="82" spans="1:18" x14ac:dyDescent="0.3">
      <c r="A82" s="2">
        <v>75</v>
      </c>
      <c r="B82" s="6" t="str">
        <f>IF(SISWA!B82=0,"",SISWA!B82)</f>
        <v/>
      </c>
      <c r="C82" s="6" t="str">
        <f>IF(SISWA!C82=0,"",SISWA!C82)</f>
        <v/>
      </c>
      <c r="D82" s="6" t="str">
        <f>IF(SISWA!D82=0,"",SISWA!D82)</f>
        <v/>
      </c>
      <c r="E82" s="195" t="str">
        <f>IF(SISWA!E82=0,"",SISWA!E82)</f>
        <v/>
      </c>
      <c r="F82" s="157"/>
      <c r="G82" s="157"/>
      <c r="H82" s="157"/>
      <c r="I82" s="157"/>
      <c r="J82" s="157"/>
      <c r="K82" s="157" t="e">
        <f t="shared" si="4"/>
        <v>#DIV/0!</v>
      </c>
      <c r="L82" s="157"/>
      <c r="M82" s="157"/>
      <c r="N82" s="353" t="e">
        <f t="shared" si="5"/>
        <v>#DIV/0!</v>
      </c>
      <c r="R82" s="278" t="e">
        <f t="shared" si="6"/>
        <v>#DIV/0!</v>
      </c>
    </row>
    <row r="83" spans="1:18" x14ac:dyDescent="0.3">
      <c r="A83" s="2">
        <v>76</v>
      </c>
      <c r="B83" s="6" t="str">
        <f>IF(SISWA!B83=0,"",SISWA!B83)</f>
        <v/>
      </c>
      <c r="C83" s="6" t="str">
        <f>IF(SISWA!C83=0,"",SISWA!C83)</f>
        <v/>
      </c>
      <c r="D83" s="6" t="str">
        <f>IF(SISWA!D83=0,"",SISWA!D83)</f>
        <v/>
      </c>
      <c r="E83" s="195" t="str">
        <f>IF(SISWA!E83=0,"",SISWA!E83)</f>
        <v/>
      </c>
      <c r="F83" s="157"/>
      <c r="G83" s="157"/>
      <c r="H83" s="157"/>
      <c r="I83" s="157"/>
      <c r="J83" s="157"/>
      <c r="K83" s="157" t="e">
        <f t="shared" si="4"/>
        <v>#DIV/0!</v>
      </c>
      <c r="L83" s="158"/>
      <c r="M83" s="158"/>
      <c r="N83" s="353" t="e">
        <f t="shared" si="5"/>
        <v>#DIV/0!</v>
      </c>
      <c r="R83" s="278" t="e">
        <f t="shared" si="6"/>
        <v>#DIV/0!</v>
      </c>
    </row>
    <row r="84" spans="1:18" x14ac:dyDescent="0.3">
      <c r="A84" s="2">
        <v>77</v>
      </c>
      <c r="B84" s="6" t="str">
        <f>IF(SISWA!B84=0,"",SISWA!B84)</f>
        <v/>
      </c>
      <c r="C84" s="6" t="str">
        <f>IF(SISWA!C84=0,"",SISWA!C84)</f>
        <v/>
      </c>
      <c r="D84" s="6" t="str">
        <f>IF(SISWA!D84=0,"",SISWA!D84)</f>
        <v/>
      </c>
      <c r="E84" s="195" t="str">
        <f>IF(SISWA!E84=0,"",SISWA!E84)</f>
        <v/>
      </c>
      <c r="F84" s="157"/>
      <c r="G84" s="157"/>
      <c r="H84" s="157"/>
      <c r="I84" s="157"/>
      <c r="J84" s="157"/>
      <c r="K84" s="157" t="e">
        <f t="shared" si="4"/>
        <v>#DIV/0!</v>
      </c>
      <c r="L84" s="157"/>
      <c r="M84" s="157"/>
      <c r="N84" s="353" t="e">
        <f t="shared" si="5"/>
        <v>#DIV/0!</v>
      </c>
      <c r="R84" s="278" t="e">
        <f t="shared" si="6"/>
        <v>#DIV/0!</v>
      </c>
    </row>
    <row r="85" spans="1:18" x14ac:dyDescent="0.3">
      <c r="A85" s="2">
        <v>78</v>
      </c>
      <c r="B85" s="6" t="str">
        <f>IF(SISWA!B85=0,"",SISWA!B85)</f>
        <v/>
      </c>
      <c r="C85" s="6" t="str">
        <f>IF(SISWA!C85=0,"",SISWA!C85)</f>
        <v/>
      </c>
      <c r="D85" s="6" t="str">
        <f>IF(SISWA!D85=0,"",SISWA!D85)</f>
        <v/>
      </c>
      <c r="E85" s="195" t="str">
        <f>IF(SISWA!E85=0,"",SISWA!E85)</f>
        <v/>
      </c>
      <c r="F85" s="157"/>
      <c r="G85" s="157"/>
      <c r="H85" s="157"/>
      <c r="I85" s="157"/>
      <c r="J85" s="157"/>
      <c r="K85" s="157" t="e">
        <f t="shared" si="4"/>
        <v>#DIV/0!</v>
      </c>
      <c r="L85" s="158"/>
      <c r="M85" s="158"/>
      <c r="N85" s="353" t="e">
        <f t="shared" si="5"/>
        <v>#DIV/0!</v>
      </c>
      <c r="R85" s="278" t="e">
        <f t="shared" si="6"/>
        <v>#DIV/0!</v>
      </c>
    </row>
    <row r="86" spans="1:18" x14ac:dyDescent="0.3">
      <c r="A86" s="2">
        <v>79</v>
      </c>
      <c r="B86" s="6" t="str">
        <f>IF(SISWA!B86=0,"",SISWA!B86)</f>
        <v/>
      </c>
      <c r="C86" s="6" t="str">
        <f>IF(SISWA!C86=0,"",SISWA!C86)</f>
        <v/>
      </c>
      <c r="D86" s="6" t="str">
        <f>IF(SISWA!D86=0,"",SISWA!D86)</f>
        <v/>
      </c>
      <c r="E86" s="195" t="str">
        <f>IF(SISWA!E86=0,"",SISWA!E86)</f>
        <v/>
      </c>
      <c r="F86" s="157"/>
      <c r="G86" s="157"/>
      <c r="H86" s="157"/>
      <c r="I86" s="157"/>
      <c r="J86" s="157"/>
      <c r="K86" s="157" t="e">
        <f t="shared" si="4"/>
        <v>#DIV/0!</v>
      </c>
      <c r="L86" s="157"/>
      <c r="M86" s="157"/>
      <c r="N86" s="353" t="e">
        <f t="shared" si="5"/>
        <v>#DIV/0!</v>
      </c>
      <c r="R86" s="278" t="e">
        <f t="shared" si="6"/>
        <v>#DIV/0!</v>
      </c>
    </row>
    <row r="87" spans="1:18" x14ac:dyDescent="0.3">
      <c r="A87" s="2">
        <v>80</v>
      </c>
      <c r="B87" s="6" t="str">
        <f>IF(SISWA!B87=0,"",SISWA!B87)</f>
        <v/>
      </c>
      <c r="C87" s="6" t="str">
        <f>IF(SISWA!C87=0,"",SISWA!C87)</f>
        <v/>
      </c>
      <c r="D87" s="6" t="str">
        <f>IF(SISWA!D87=0,"",SISWA!D87)</f>
        <v/>
      </c>
      <c r="E87" s="195" t="str">
        <f>IF(SISWA!E87=0,"",SISWA!E87)</f>
        <v/>
      </c>
      <c r="F87" s="157"/>
      <c r="G87" s="157"/>
      <c r="H87" s="157"/>
      <c r="I87" s="157"/>
      <c r="J87" s="157"/>
      <c r="K87" s="157" t="e">
        <f t="shared" si="4"/>
        <v>#DIV/0!</v>
      </c>
      <c r="L87" s="158"/>
      <c r="M87" s="158"/>
      <c r="N87" s="353" t="e">
        <f t="shared" si="5"/>
        <v>#DIV/0!</v>
      </c>
      <c r="R87" s="278" t="e">
        <f t="shared" si="6"/>
        <v>#DIV/0!</v>
      </c>
    </row>
    <row r="88" spans="1:18" x14ac:dyDescent="0.3">
      <c r="A88" s="2">
        <v>81</v>
      </c>
      <c r="B88" s="6" t="str">
        <f>IF(SISWA!B88=0,"",SISWA!B88)</f>
        <v/>
      </c>
      <c r="C88" s="6" t="str">
        <f>IF(SISWA!C88=0,"",SISWA!C88)</f>
        <v/>
      </c>
      <c r="D88" s="6" t="str">
        <f>IF(SISWA!D88=0,"",SISWA!D88)</f>
        <v/>
      </c>
      <c r="E88" s="195" t="str">
        <f>IF(SISWA!E88=0,"",SISWA!E88)</f>
        <v/>
      </c>
      <c r="F88" s="157"/>
      <c r="G88" s="157"/>
      <c r="H88" s="157"/>
      <c r="I88" s="157"/>
      <c r="J88" s="157"/>
      <c r="K88" s="157" t="e">
        <f t="shared" si="4"/>
        <v>#DIV/0!</v>
      </c>
      <c r="L88" s="157"/>
      <c r="M88" s="157"/>
      <c r="N88" s="353" t="e">
        <f t="shared" si="5"/>
        <v>#DIV/0!</v>
      </c>
      <c r="R88" s="278" t="e">
        <f t="shared" si="6"/>
        <v>#DIV/0!</v>
      </c>
    </row>
    <row r="89" spans="1:18" x14ac:dyDescent="0.3">
      <c r="A89" s="2">
        <v>82</v>
      </c>
      <c r="B89" s="6" t="str">
        <f>IF(SISWA!B89=0,"",SISWA!B89)</f>
        <v/>
      </c>
      <c r="C89" s="6" t="str">
        <f>IF(SISWA!C89=0,"",SISWA!C89)</f>
        <v/>
      </c>
      <c r="D89" s="6" t="str">
        <f>IF(SISWA!D89=0,"",SISWA!D89)</f>
        <v/>
      </c>
      <c r="E89" s="195" t="str">
        <f>IF(SISWA!E89=0,"",SISWA!E89)</f>
        <v/>
      </c>
      <c r="F89" s="157"/>
      <c r="G89" s="157"/>
      <c r="H89" s="157"/>
      <c r="I89" s="157"/>
      <c r="J89" s="157"/>
      <c r="K89" s="157" t="e">
        <f t="shared" si="4"/>
        <v>#DIV/0!</v>
      </c>
      <c r="L89" s="158"/>
      <c r="M89" s="158"/>
      <c r="N89" s="353" t="e">
        <f t="shared" si="5"/>
        <v>#DIV/0!</v>
      </c>
      <c r="R89" s="278" t="e">
        <f t="shared" si="6"/>
        <v>#DIV/0!</v>
      </c>
    </row>
    <row r="90" spans="1:18" x14ac:dyDescent="0.3">
      <c r="A90" s="2">
        <v>83</v>
      </c>
      <c r="B90" s="6" t="str">
        <f>IF(SISWA!B90=0,"",SISWA!B90)</f>
        <v/>
      </c>
      <c r="C90" s="6" t="str">
        <f>IF(SISWA!C90=0,"",SISWA!C90)</f>
        <v/>
      </c>
      <c r="D90" s="6" t="str">
        <f>IF(SISWA!D90=0,"",SISWA!D90)</f>
        <v/>
      </c>
      <c r="E90" s="195" t="str">
        <f>IF(SISWA!E90=0,"",SISWA!E90)</f>
        <v/>
      </c>
      <c r="F90" s="157"/>
      <c r="G90" s="157"/>
      <c r="H90" s="157"/>
      <c r="I90" s="157"/>
      <c r="J90" s="157"/>
      <c r="K90" s="157" t="e">
        <f t="shared" si="4"/>
        <v>#DIV/0!</v>
      </c>
      <c r="L90" s="157"/>
      <c r="M90" s="157"/>
      <c r="N90" s="353" t="e">
        <f t="shared" si="5"/>
        <v>#DIV/0!</v>
      </c>
      <c r="R90" s="278" t="e">
        <f t="shared" si="6"/>
        <v>#DIV/0!</v>
      </c>
    </row>
    <row r="91" spans="1:18" x14ac:dyDescent="0.3">
      <c r="A91" s="2">
        <v>84</v>
      </c>
      <c r="B91" s="6" t="str">
        <f>IF(SISWA!B91=0,"",SISWA!B91)</f>
        <v/>
      </c>
      <c r="C91" s="6" t="str">
        <f>IF(SISWA!C91=0,"",SISWA!C91)</f>
        <v/>
      </c>
      <c r="D91" s="6" t="str">
        <f>IF(SISWA!D91=0,"",SISWA!D91)</f>
        <v/>
      </c>
      <c r="E91" s="195" t="str">
        <f>IF(SISWA!E91=0,"",SISWA!E91)</f>
        <v/>
      </c>
      <c r="F91" s="157"/>
      <c r="G91" s="157"/>
      <c r="H91" s="157"/>
      <c r="I91" s="157"/>
      <c r="J91" s="157"/>
      <c r="K91" s="157" t="e">
        <f t="shared" si="4"/>
        <v>#DIV/0!</v>
      </c>
      <c r="L91" s="158"/>
      <c r="M91" s="158"/>
      <c r="N91" s="353" t="e">
        <f t="shared" si="5"/>
        <v>#DIV/0!</v>
      </c>
      <c r="R91" s="278" t="e">
        <f t="shared" si="6"/>
        <v>#DIV/0!</v>
      </c>
    </row>
    <row r="92" spans="1:18" x14ac:dyDescent="0.3">
      <c r="A92" s="2">
        <v>85</v>
      </c>
      <c r="B92" s="6" t="str">
        <f>IF(SISWA!B92=0,"",SISWA!B92)</f>
        <v/>
      </c>
      <c r="C92" s="6" t="str">
        <f>IF(SISWA!C92=0,"",SISWA!C92)</f>
        <v/>
      </c>
      <c r="D92" s="6" t="str">
        <f>IF(SISWA!D92=0,"",SISWA!D92)</f>
        <v/>
      </c>
      <c r="E92" s="195" t="str">
        <f>IF(SISWA!E92=0,"",SISWA!E92)</f>
        <v/>
      </c>
      <c r="F92" s="157"/>
      <c r="G92" s="157"/>
      <c r="H92" s="157"/>
      <c r="I92" s="157"/>
      <c r="J92" s="157"/>
      <c r="K92" s="157" t="e">
        <f t="shared" si="4"/>
        <v>#DIV/0!</v>
      </c>
      <c r="L92" s="157"/>
      <c r="M92" s="157"/>
      <c r="N92" s="353" t="e">
        <f t="shared" si="5"/>
        <v>#DIV/0!</v>
      </c>
      <c r="R92" s="278" t="e">
        <f t="shared" si="6"/>
        <v>#DIV/0!</v>
      </c>
    </row>
    <row r="93" spans="1:18" x14ac:dyDescent="0.3">
      <c r="A93" s="2">
        <v>86</v>
      </c>
      <c r="B93" s="6" t="str">
        <f>IF(SISWA!B93=0,"",SISWA!B93)</f>
        <v/>
      </c>
      <c r="C93" s="6" t="str">
        <f>IF(SISWA!C93=0,"",SISWA!C93)</f>
        <v/>
      </c>
      <c r="D93" s="6" t="str">
        <f>IF(SISWA!D93=0,"",SISWA!D93)</f>
        <v/>
      </c>
      <c r="E93" s="195" t="str">
        <f>IF(SISWA!E93=0,"",SISWA!E93)</f>
        <v/>
      </c>
      <c r="F93" s="157"/>
      <c r="G93" s="157"/>
      <c r="H93" s="157"/>
      <c r="I93" s="157"/>
      <c r="J93" s="157"/>
      <c r="K93" s="157" t="e">
        <f t="shared" si="4"/>
        <v>#DIV/0!</v>
      </c>
      <c r="L93" s="158"/>
      <c r="M93" s="158"/>
      <c r="N93" s="353" t="e">
        <f t="shared" si="5"/>
        <v>#DIV/0!</v>
      </c>
      <c r="R93" s="278" t="e">
        <f t="shared" si="6"/>
        <v>#DIV/0!</v>
      </c>
    </row>
    <row r="94" spans="1:18" x14ac:dyDescent="0.3">
      <c r="A94" s="2">
        <v>87</v>
      </c>
      <c r="B94" s="6" t="str">
        <f>IF(SISWA!B94=0,"",SISWA!B94)</f>
        <v/>
      </c>
      <c r="C94" s="6" t="str">
        <f>IF(SISWA!C94=0,"",SISWA!C94)</f>
        <v/>
      </c>
      <c r="D94" s="6" t="str">
        <f>IF(SISWA!D94=0,"",SISWA!D94)</f>
        <v/>
      </c>
      <c r="E94" s="195" t="str">
        <f>IF(SISWA!E94=0,"",SISWA!E94)</f>
        <v/>
      </c>
      <c r="F94" s="157"/>
      <c r="G94" s="157"/>
      <c r="H94" s="157"/>
      <c r="I94" s="157"/>
      <c r="J94" s="157"/>
      <c r="K94" s="157" t="e">
        <f t="shared" si="4"/>
        <v>#DIV/0!</v>
      </c>
      <c r="L94" s="157"/>
      <c r="M94" s="157"/>
      <c r="N94" s="353" t="e">
        <f t="shared" si="5"/>
        <v>#DIV/0!</v>
      </c>
      <c r="R94" s="278" t="e">
        <f t="shared" si="6"/>
        <v>#DIV/0!</v>
      </c>
    </row>
    <row r="95" spans="1:18" x14ac:dyDescent="0.3">
      <c r="A95" s="2">
        <v>88</v>
      </c>
      <c r="B95" s="6" t="str">
        <f>IF(SISWA!B95=0,"",SISWA!B95)</f>
        <v/>
      </c>
      <c r="C95" s="6" t="str">
        <f>IF(SISWA!C95=0,"",SISWA!C95)</f>
        <v/>
      </c>
      <c r="D95" s="6" t="str">
        <f>IF(SISWA!D95=0,"",SISWA!D95)</f>
        <v/>
      </c>
      <c r="E95" s="195" t="str">
        <f>IF(SISWA!E95=0,"",SISWA!E95)</f>
        <v/>
      </c>
      <c r="F95" s="157"/>
      <c r="G95" s="157"/>
      <c r="H95" s="157"/>
      <c r="I95" s="157"/>
      <c r="J95" s="157"/>
      <c r="K95" s="157" t="e">
        <f t="shared" si="4"/>
        <v>#DIV/0!</v>
      </c>
      <c r="L95" s="158"/>
      <c r="M95" s="158"/>
      <c r="N95" s="353" t="e">
        <f t="shared" si="5"/>
        <v>#DIV/0!</v>
      </c>
      <c r="R95" s="278" t="e">
        <f t="shared" si="6"/>
        <v>#DIV/0!</v>
      </c>
    </row>
    <row r="96" spans="1:18" x14ac:dyDescent="0.3">
      <c r="A96" s="2">
        <v>89</v>
      </c>
      <c r="B96" s="6" t="str">
        <f>IF(SISWA!B96=0,"",SISWA!B96)</f>
        <v/>
      </c>
      <c r="C96" s="6" t="str">
        <f>IF(SISWA!C96=0,"",SISWA!C96)</f>
        <v/>
      </c>
      <c r="D96" s="6" t="str">
        <f>IF(SISWA!D96=0,"",SISWA!D96)</f>
        <v/>
      </c>
      <c r="E96" s="195" t="str">
        <f>IF(SISWA!E96=0,"",SISWA!E96)</f>
        <v/>
      </c>
      <c r="F96" s="157"/>
      <c r="G96" s="157"/>
      <c r="H96" s="157"/>
      <c r="I96" s="157"/>
      <c r="J96" s="157"/>
      <c r="K96" s="157" t="e">
        <f t="shared" si="4"/>
        <v>#DIV/0!</v>
      </c>
      <c r="L96" s="157"/>
      <c r="M96" s="157"/>
      <c r="N96" s="353" t="e">
        <f t="shared" si="5"/>
        <v>#DIV/0!</v>
      </c>
      <c r="R96" s="278" t="e">
        <f t="shared" si="6"/>
        <v>#DIV/0!</v>
      </c>
    </row>
    <row r="97" spans="1:18" x14ac:dyDescent="0.3">
      <c r="A97" s="2">
        <v>90</v>
      </c>
      <c r="B97" s="6" t="str">
        <f>IF(SISWA!B97=0,"",SISWA!B97)</f>
        <v/>
      </c>
      <c r="C97" s="6" t="str">
        <f>IF(SISWA!C97=0,"",SISWA!C97)</f>
        <v/>
      </c>
      <c r="D97" s="6" t="str">
        <f>IF(SISWA!D97=0,"",SISWA!D97)</f>
        <v/>
      </c>
      <c r="E97" s="195" t="str">
        <f>IF(SISWA!E97=0,"",SISWA!E97)</f>
        <v/>
      </c>
      <c r="F97" s="157"/>
      <c r="G97" s="157"/>
      <c r="H97" s="157"/>
      <c r="I97" s="157"/>
      <c r="J97" s="157"/>
      <c r="K97" s="157" t="e">
        <f t="shared" si="4"/>
        <v>#DIV/0!</v>
      </c>
      <c r="L97" s="158"/>
      <c r="M97" s="158"/>
      <c r="N97" s="353" t="e">
        <f t="shared" si="5"/>
        <v>#DIV/0!</v>
      </c>
      <c r="R97" s="278" t="e">
        <f t="shared" si="6"/>
        <v>#DIV/0!</v>
      </c>
    </row>
    <row r="98" spans="1:18" x14ac:dyDescent="0.3">
      <c r="A98" s="2">
        <v>91</v>
      </c>
      <c r="B98" s="6" t="str">
        <f>IF(SISWA!B98=0,"",SISWA!B98)</f>
        <v/>
      </c>
      <c r="C98" s="6" t="str">
        <f>IF(SISWA!C98=0,"",SISWA!C98)</f>
        <v/>
      </c>
      <c r="D98" s="6" t="str">
        <f>IF(SISWA!D98=0,"",SISWA!D98)</f>
        <v/>
      </c>
      <c r="E98" s="195" t="str">
        <f>IF(SISWA!E98=0,"",SISWA!E98)</f>
        <v/>
      </c>
      <c r="F98" s="157"/>
      <c r="G98" s="157"/>
      <c r="H98" s="157"/>
      <c r="I98" s="157"/>
      <c r="J98" s="157"/>
      <c r="K98" s="157" t="e">
        <f t="shared" si="4"/>
        <v>#DIV/0!</v>
      </c>
      <c r="L98" s="157"/>
      <c r="M98" s="157"/>
      <c r="N98" s="353" t="e">
        <f t="shared" si="5"/>
        <v>#DIV/0!</v>
      </c>
      <c r="R98" s="278" t="e">
        <f t="shared" si="6"/>
        <v>#DIV/0!</v>
      </c>
    </row>
    <row r="99" spans="1:18" x14ac:dyDescent="0.3">
      <c r="A99" s="2">
        <v>92</v>
      </c>
      <c r="B99" s="6" t="str">
        <f>IF(SISWA!B99=0,"",SISWA!B99)</f>
        <v/>
      </c>
      <c r="C99" s="6" t="str">
        <f>IF(SISWA!C99=0,"",SISWA!C99)</f>
        <v/>
      </c>
      <c r="D99" s="6" t="str">
        <f>IF(SISWA!D99=0,"",SISWA!D99)</f>
        <v/>
      </c>
      <c r="E99" s="195" t="str">
        <f>IF(SISWA!E99=0,"",SISWA!E99)</f>
        <v/>
      </c>
      <c r="F99" s="157"/>
      <c r="G99" s="157"/>
      <c r="H99" s="157"/>
      <c r="I99" s="157"/>
      <c r="J99" s="157"/>
      <c r="K99" s="157" t="e">
        <f t="shared" si="4"/>
        <v>#DIV/0!</v>
      </c>
      <c r="L99" s="158"/>
      <c r="M99" s="158"/>
      <c r="N99" s="353" t="e">
        <f t="shared" si="5"/>
        <v>#DIV/0!</v>
      </c>
      <c r="R99" s="278" t="e">
        <f t="shared" si="6"/>
        <v>#DIV/0!</v>
      </c>
    </row>
    <row r="100" spans="1:18" x14ac:dyDescent="0.3">
      <c r="A100" s="2">
        <v>93</v>
      </c>
      <c r="B100" s="6" t="str">
        <f>IF(SISWA!B100=0,"",SISWA!B100)</f>
        <v/>
      </c>
      <c r="C100" s="6" t="str">
        <f>IF(SISWA!C100=0,"",SISWA!C100)</f>
        <v/>
      </c>
      <c r="D100" s="6" t="str">
        <f>IF(SISWA!D100=0,"",SISWA!D100)</f>
        <v/>
      </c>
      <c r="E100" s="195" t="str">
        <f>IF(SISWA!E100=0,"",SISWA!E100)</f>
        <v/>
      </c>
      <c r="F100" s="157"/>
      <c r="G100" s="157"/>
      <c r="H100" s="157"/>
      <c r="I100" s="157"/>
      <c r="J100" s="157"/>
      <c r="K100" s="157" t="e">
        <f t="shared" si="4"/>
        <v>#DIV/0!</v>
      </c>
      <c r="L100" s="157"/>
      <c r="M100" s="157"/>
      <c r="N100" s="353" t="e">
        <f t="shared" si="5"/>
        <v>#DIV/0!</v>
      </c>
      <c r="R100" s="278" t="e">
        <f t="shared" si="6"/>
        <v>#DIV/0!</v>
      </c>
    </row>
    <row r="101" spans="1:18" x14ac:dyDescent="0.3">
      <c r="A101" s="2">
        <v>94</v>
      </c>
      <c r="B101" s="6" t="str">
        <f>IF(SISWA!B101=0,"",SISWA!B101)</f>
        <v/>
      </c>
      <c r="C101" s="6" t="str">
        <f>IF(SISWA!C101=0,"",SISWA!C101)</f>
        <v/>
      </c>
      <c r="D101" s="6" t="str">
        <f>IF(SISWA!D101=0,"",SISWA!D101)</f>
        <v/>
      </c>
      <c r="E101" s="195" t="str">
        <f>IF(SISWA!E101=0,"",SISWA!E101)</f>
        <v/>
      </c>
      <c r="F101" s="157"/>
      <c r="G101" s="157"/>
      <c r="H101" s="157"/>
      <c r="I101" s="157"/>
      <c r="J101" s="157"/>
      <c r="K101" s="157" t="e">
        <f t="shared" si="4"/>
        <v>#DIV/0!</v>
      </c>
      <c r="L101" s="158"/>
      <c r="M101" s="158"/>
      <c r="N101" s="353" t="e">
        <f t="shared" si="5"/>
        <v>#DIV/0!</v>
      </c>
      <c r="R101" s="278" t="e">
        <f t="shared" si="6"/>
        <v>#DIV/0!</v>
      </c>
    </row>
    <row r="102" spans="1:18" x14ac:dyDescent="0.3">
      <c r="A102" s="2">
        <v>95</v>
      </c>
      <c r="B102" s="6" t="str">
        <f>IF(SISWA!B102=0,"",SISWA!B102)</f>
        <v/>
      </c>
      <c r="C102" s="6" t="str">
        <f>IF(SISWA!C102=0,"",SISWA!C102)</f>
        <v/>
      </c>
      <c r="D102" s="6" t="str">
        <f>IF(SISWA!D102=0,"",SISWA!D102)</f>
        <v/>
      </c>
      <c r="E102" s="195" t="str">
        <f>IF(SISWA!E102=0,"",SISWA!E102)</f>
        <v/>
      </c>
      <c r="F102" s="157"/>
      <c r="G102" s="157"/>
      <c r="H102" s="157"/>
      <c r="I102" s="157"/>
      <c r="J102" s="157"/>
      <c r="K102" s="157" t="e">
        <f t="shared" si="4"/>
        <v>#DIV/0!</v>
      </c>
      <c r="L102" s="157"/>
      <c r="M102" s="157"/>
      <c r="N102" s="353" t="e">
        <f t="shared" si="5"/>
        <v>#DIV/0!</v>
      </c>
      <c r="R102" s="278" t="e">
        <f t="shared" si="6"/>
        <v>#DIV/0!</v>
      </c>
    </row>
    <row r="103" spans="1:18" x14ac:dyDescent="0.3">
      <c r="A103" s="2">
        <v>96</v>
      </c>
      <c r="B103" s="6" t="str">
        <f>IF(SISWA!B103=0,"",SISWA!B103)</f>
        <v/>
      </c>
      <c r="C103" s="6" t="str">
        <f>IF(SISWA!C103=0,"",SISWA!C103)</f>
        <v/>
      </c>
      <c r="D103" s="6" t="str">
        <f>IF(SISWA!D103=0,"",SISWA!D103)</f>
        <v/>
      </c>
      <c r="E103" s="195" t="str">
        <f>IF(SISWA!E103=0,"",SISWA!E103)</f>
        <v/>
      </c>
      <c r="F103" s="157"/>
      <c r="G103" s="157"/>
      <c r="H103" s="157"/>
      <c r="I103" s="157"/>
      <c r="J103" s="157"/>
      <c r="K103" s="157" t="e">
        <f t="shared" si="4"/>
        <v>#DIV/0!</v>
      </c>
      <c r="L103" s="158"/>
      <c r="M103" s="158"/>
      <c r="N103" s="353" t="e">
        <f t="shared" si="5"/>
        <v>#DIV/0!</v>
      </c>
      <c r="R103" s="278" t="e">
        <f t="shared" si="6"/>
        <v>#DIV/0!</v>
      </c>
    </row>
    <row r="104" spans="1:18" x14ac:dyDescent="0.3">
      <c r="A104" s="2">
        <v>97</v>
      </c>
      <c r="B104" s="6" t="str">
        <f>IF(SISWA!B104=0,"",SISWA!B104)</f>
        <v/>
      </c>
      <c r="C104" s="6" t="str">
        <f>IF(SISWA!C104=0,"",SISWA!C104)</f>
        <v/>
      </c>
      <c r="D104" s="6" t="str">
        <f>IF(SISWA!D104=0,"",SISWA!D104)</f>
        <v/>
      </c>
      <c r="E104" s="195" t="str">
        <f>IF(SISWA!E104=0,"",SISWA!E104)</f>
        <v/>
      </c>
      <c r="F104" s="157"/>
      <c r="G104" s="157"/>
      <c r="H104" s="157"/>
      <c r="I104" s="157"/>
      <c r="J104" s="157"/>
      <c r="K104" s="157" t="e">
        <f t="shared" si="4"/>
        <v>#DIV/0!</v>
      </c>
      <c r="L104" s="157"/>
      <c r="M104" s="157"/>
      <c r="N104" s="353" t="e">
        <f t="shared" si="5"/>
        <v>#DIV/0!</v>
      </c>
      <c r="R104" s="278" t="e">
        <f t="shared" si="6"/>
        <v>#DIV/0!</v>
      </c>
    </row>
    <row r="105" spans="1:18" x14ac:dyDescent="0.3">
      <c r="A105" s="2">
        <v>98</v>
      </c>
      <c r="B105" s="6" t="str">
        <f>IF(SISWA!B105=0,"",SISWA!B105)</f>
        <v/>
      </c>
      <c r="C105" s="6" t="str">
        <f>IF(SISWA!C105=0,"",SISWA!C105)</f>
        <v/>
      </c>
      <c r="D105" s="6" t="str">
        <f>IF(SISWA!D105=0,"",SISWA!D105)</f>
        <v/>
      </c>
      <c r="E105" s="195" t="str">
        <f>IF(SISWA!E105=0,"",SISWA!E105)</f>
        <v/>
      </c>
      <c r="F105" s="157"/>
      <c r="G105" s="157"/>
      <c r="H105" s="157"/>
      <c r="I105" s="157"/>
      <c r="J105" s="157"/>
      <c r="K105" s="157" t="e">
        <f t="shared" si="4"/>
        <v>#DIV/0!</v>
      </c>
      <c r="L105" s="158"/>
      <c r="M105" s="158"/>
      <c r="N105" s="353" t="e">
        <f t="shared" si="5"/>
        <v>#DIV/0!</v>
      </c>
      <c r="R105" s="278" t="e">
        <f t="shared" si="6"/>
        <v>#DIV/0!</v>
      </c>
    </row>
    <row r="106" spans="1:18" x14ac:dyDescent="0.3">
      <c r="A106" s="2">
        <v>99</v>
      </c>
      <c r="B106" s="6" t="str">
        <f>IF(SISWA!B106=0,"",SISWA!B106)</f>
        <v/>
      </c>
      <c r="C106" s="6" t="str">
        <f>IF(SISWA!C106=0,"",SISWA!C106)</f>
        <v/>
      </c>
      <c r="D106" s="6" t="str">
        <f>IF(SISWA!D106=0,"",SISWA!D106)</f>
        <v/>
      </c>
      <c r="E106" s="195" t="str">
        <f>IF(SISWA!E106=0,"",SISWA!E106)</f>
        <v/>
      </c>
      <c r="F106" s="157"/>
      <c r="G106" s="157"/>
      <c r="H106" s="157"/>
      <c r="I106" s="157"/>
      <c r="J106" s="157"/>
      <c r="K106" s="157" t="e">
        <f t="shared" si="4"/>
        <v>#DIV/0!</v>
      </c>
      <c r="L106" s="157"/>
      <c r="M106" s="157"/>
      <c r="N106" s="353" t="e">
        <f t="shared" si="5"/>
        <v>#DIV/0!</v>
      </c>
      <c r="R106" s="278" t="e">
        <f t="shared" si="6"/>
        <v>#DIV/0!</v>
      </c>
    </row>
    <row r="107" spans="1:18" x14ac:dyDescent="0.3">
      <c r="A107" s="2">
        <v>100</v>
      </c>
      <c r="B107" s="6" t="str">
        <f>IF(SISWA!B107=0,"",SISWA!B107)</f>
        <v/>
      </c>
      <c r="C107" s="6" t="str">
        <f>IF(SISWA!C107=0,"",SISWA!C107)</f>
        <v/>
      </c>
      <c r="D107" s="6" t="str">
        <f>IF(SISWA!D107=0,"",SISWA!D107)</f>
        <v/>
      </c>
      <c r="E107" s="195" t="str">
        <f>IF(SISWA!E107=0,"",SISWA!E107)</f>
        <v/>
      </c>
      <c r="F107" s="157"/>
      <c r="G107" s="157"/>
      <c r="H107" s="157"/>
      <c r="I107" s="157"/>
      <c r="J107" s="157"/>
      <c r="K107" s="157" t="e">
        <f t="shared" si="4"/>
        <v>#DIV/0!</v>
      </c>
      <c r="L107" s="158"/>
      <c r="M107" s="158"/>
      <c r="N107" s="353" t="e">
        <f t="shared" si="5"/>
        <v>#DIV/0!</v>
      </c>
      <c r="R107" s="278" t="e">
        <f t="shared" si="6"/>
        <v>#DIV/0!</v>
      </c>
    </row>
    <row r="108" spans="1:18" x14ac:dyDescent="0.3">
      <c r="A108" s="2">
        <v>101</v>
      </c>
      <c r="B108" s="6" t="str">
        <f>IF(SISWA!B108=0,"",SISWA!B108)</f>
        <v/>
      </c>
      <c r="C108" s="6" t="str">
        <f>IF(SISWA!C108=0,"",SISWA!C108)</f>
        <v/>
      </c>
      <c r="D108" s="6" t="str">
        <f>IF(SISWA!D108=0,"",SISWA!D108)</f>
        <v/>
      </c>
      <c r="E108" s="195" t="str">
        <f>IF(SISWA!E108=0,"",SISWA!E108)</f>
        <v/>
      </c>
      <c r="F108" s="157"/>
      <c r="G108" s="157"/>
      <c r="H108" s="157"/>
      <c r="I108" s="157"/>
      <c r="J108" s="157"/>
      <c r="K108" s="157" t="e">
        <f t="shared" si="4"/>
        <v>#DIV/0!</v>
      </c>
      <c r="L108" s="157"/>
      <c r="M108" s="157"/>
      <c r="N108" s="353" t="e">
        <f t="shared" si="5"/>
        <v>#DIV/0!</v>
      </c>
      <c r="R108" s="278" t="e">
        <f t="shared" si="6"/>
        <v>#DIV/0!</v>
      </c>
    </row>
    <row r="109" spans="1:18" x14ac:dyDescent="0.3">
      <c r="A109" s="2">
        <v>102</v>
      </c>
      <c r="B109" s="6" t="str">
        <f>IF(SISWA!B109=0,"",SISWA!B109)</f>
        <v/>
      </c>
      <c r="C109" s="6" t="str">
        <f>IF(SISWA!C109=0,"",SISWA!C109)</f>
        <v/>
      </c>
      <c r="D109" s="6" t="str">
        <f>IF(SISWA!D109=0,"",SISWA!D109)</f>
        <v/>
      </c>
      <c r="E109" s="195" t="str">
        <f>IF(SISWA!E109=0,"",SISWA!E109)</f>
        <v/>
      </c>
      <c r="F109" s="157"/>
      <c r="G109" s="157"/>
      <c r="H109" s="157"/>
      <c r="I109" s="157"/>
      <c r="J109" s="157"/>
      <c r="K109" s="157" t="e">
        <f t="shared" si="4"/>
        <v>#DIV/0!</v>
      </c>
      <c r="L109" s="158"/>
      <c r="M109" s="158"/>
      <c r="N109" s="353" t="e">
        <f t="shared" si="5"/>
        <v>#DIV/0!</v>
      </c>
      <c r="R109" s="278" t="e">
        <f t="shared" si="6"/>
        <v>#DIV/0!</v>
      </c>
    </row>
    <row r="110" spans="1:18" x14ac:dyDescent="0.3">
      <c r="A110" s="2">
        <v>103</v>
      </c>
      <c r="B110" s="6" t="str">
        <f>IF(SISWA!B110=0,"",SISWA!B110)</f>
        <v/>
      </c>
      <c r="C110" s="6" t="str">
        <f>IF(SISWA!C110=0,"",SISWA!C110)</f>
        <v/>
      </c>
      <c r="D110" s="6" t="str">
        <f>IF(SISWA!D110=0,"",SISWA!D110)</f>
        <v/>
      </c>
      <c r="E110" s="195" t="str">
        <f>IF(SISWA!E110=0,"",SISWA!E110)</f>
        <v/>
      </c>
      <c r="F110" s="157"/>
      <c r="G110" s="157"/>
      <c r="H110" s="157"/>
      <c r="I110" s="157"/>
      <c r="J110" s="157"/>
      <c r="K110" s="157" t="e">
        <f t="shared" si="4"/>
        <v>#DIV/0!</v>
      </c>
      <c r="L110" s="157"/>
      <c r="M110" s="157"/>
      <c r="N110" s="353" t="e">
        <f t="shared" si="5"/>
        <v>#DIV/0!</v>
      </c>
      <c r="R110" s="278" t="e">
        <f t="shared" si="6"/>
        <v>#DIV/0!</v>
      </c>
    </row>
    <row r="111" spans="1:18" x14ac:dyDescent="0.3">
      <c r="A111" s="2">
        <v>104</v>
      </c>
      <c r="B111" s="6" t="str">
        <f>IF(SISWA!B111=0,"",SISWA!B111)</f>
        <v/>
      </c>
      <c r="C111" s="6" t="str">
        <f>IF(SISWA!C111=0,"",SISWA!C111)</f>
        <v/>
      </c>
      <c r="D111" s="6" t="str">
        <f>IF(SISWA!D111=0,"",SISWA!D111)</f>
        <v/>
      </c>
      <c r="E111" s="195" t="str">
        <f>IF(SISWA!E111=0,"",SISWA!E111)</f>
        <v/>
      </c>
      <c r="F111" s="157"/>
      <c r="G111" s="157"/>
      <c r="H111" s="157"/>
      <c r="I111" s="157"/>
      <c r="J111" s="157"/>
      <c r="K111" s="157" t="e">
        <f t="shared" si="4"/>
        <v>#DIV/0!</v>
      </c>
      <c r="L111" s="158"/>
      <c r="M111" s="158"/>
      <c r="N111" s="353" t="e">
        <f t="shared" si="5"/>
        <v>#DIV/0!</v>
      </c>
      <c r="R111" s="278" t="e">
        <f t="shared" si="6"/>
        <v>#DIV/0!</v>
      </c>
    </row>
    <row r="112" spans="1:18" x14ac:dyDescent="0.3">
      <c r="A112" s="2">
        <v>105</v>
      </c>
      <c r="B112" s="6" t="str">
        <f>IF(SISWA!B112=0,"",SISWA!B112)</f>
        <v/>
      </c>
      <c r="C112" s="6" t="str">
        <f>IF(SISWA!C112=0,"",SISWA!C112)</f>
        <v/>
      </c>
      <c r="D112" s="6" t="str">
        <f>IF(SISWA!D112=0,"",SISWA!D112)</f>
        <v/>
      </c>
      <c r="E112" s="195" t="str">
        <f>IF(SISWA!E112=0,"",SISWA!E112)</f>
        <v/>
      </c>
      <c r="F112" s="157"/>
      <c r="G112" s="157"/>
      <c r="H112" s="157"/>
      <c r="I112" s="157"/>
      <c r="J112" s="157"/>
      <c r="K112" s="157" t="e">
        <f t="shared" si="4"/>
        <v>#DIV/0!</v>
      </c>
      <c r="L112" s="157"/>
      <c r="M112" s="157"/>
      <c r="N112" s="353" t="e">
        <f t="shared" si="5"/>
        <v>#DIV/0!</v>
      </c>
      <c r="R112" s="278" t="e">
        <f t="shared" si="6"/>
        <v>#DIV/0!</v>
      </c>
    </row>
    <row r="113" spans="1:18" x14ac:dyDescent="0.3">
      <c r="A113" s="2">
        <v>106</v>
      </c>
      <c r="B113" s="6" t="str">
        <f>IF(SISWA!B113=0,"",SISWA!B113)</f>
        <v/>
      </c>
      <c r="C113" s="6" t="str">
        <f>IF(SISWA!C113=0,"",SISWA!C113)</f>
        <v/>
      </c>
      <c r="D113" s="6" t="str">
        <f>IF(SISWA!D113=0,"",SISWA!D113)</f>
        <v/>
      </c>
      <c r="E113" s="195" t="str">
        <f>IF(SISWA!E113=0,"",SISWA!E113)</f>
        <v/>
      </c>
      <c r="F113" s="157"/>
      <c r="G113" s="157"/>
      <c r="H113" s="157"/>
      <c r="I113" s="157"/>
      <c r="J113" s="157"/>
      <c r="K113" s="157" t="e">
        <f t="shared" si="4"/>
        <v>#DIV/0!</v>
      </c>
      <c r="L113" s="158"/>
      <c r="M113" s="158"/>
      <c r="N113" s="353" t="e">
        <f t="shared" si="5"/>
        <v>#DIV/0!</v>
      </c>
      <c r="R113" s="278" t="e">
        <f t="shared" si="6"/>
        <v>#DIV/0!</v>
      </c>
    </row>
    <row r="114" spans="1:18" x14ac:dyDescent="0.3">
      <c r="A114" s="2">
        <v>107</v>
      </c>
      <c r="B114" s="6" t="str">
        <f>IF(SISWA!B114=0,"",SISWA!B114)</f>
        <v/>
      </c>
      <c r="C114" s="6" t="str">
        <f>IF(SISWA!C114=0,"",SISWA!C114)</f>
        <v/>
      </c>
      <c r="D114" s="6" t="str">
        <f>IF(SISWA!D114=0,"",SISWA!D114)</f>
        <v/>
      </c>
      <c r="E114" s="195" t="str">
        <f>IF(SISWA!E114=0,"",SISWA!E114)</f>
        <v/>
      </c>
      <c r="F114" s="157"/>
      <c r="G114" s="157"/>
      <c r="H114" s="157"/>
      <c r="I114" s="157"/>
      <c r="J114" s="157"/>
      <c r="K114" s="157" t="e">
        <f t="shared" si="4"/>
        <v>#DIV/0!</v>
      </c>
      <c r="L114" s="157"/>
      <c r="M114" s="157"/>
      <c r="N114" s="353" t="e">
        <f t="shared" si="5"/>
        <v>#DIV/0!</v>
      </c>
      <c r="R114" s="278" t="e">
        <f t="shared" si="6"/>
        <v>#DIV/0!</v>
      </c>
    </row>
    <row r="115" spans="1:18" x14ac:dyDescent="0.3">
      <c r="A115" s="2">
        <v>108</v>
      </c>
      <c r="B115" s="6" t="str">
        <f>IF(SISWA!B115=0,"",SISWA!B115)</f>
        <v/>
      </c>
      <c r="C115" s="6" t="str">
        <f>IF(SISWA!C115=0,"",SISWA!C115)</f>
        <v/>
      </c>
      <c r="D115" s="6" t="str">
        <f>IF(SISWA!D115=0,"",SISWA!D115)</f>
        <v/>
      </c>
      <c r="E115" s="195" t="str">
        <f>IF(SISWA!E115=0,"",SISWA!E115)</f>
        <v/>
      </c>
      <c r="F115" s="157"/>
      <c r="G115" s="157"/>
      <c r="H115" s="157"/>
      <c r="I115" s="157"/>
      <c r="J115" s="157"/>
      <c r="K115" s="157" t="e">
        <f t="shared" si="4"/>
        <v>#DIV/0!</v>
      </c>
      <c r="L115" s="158"/>
      <c r="M115" s="158"/>
      <c r="N115" s="353" t="e">
        <f t="shared" si="5"/>
        <v>#DIV/0!</v>
      </c>
      <c r="R115" s="278" t="e">
        <f t="shared" si="6"/>
        <v>#DIV/0!</v>
      </c>
    </row>
    <row r="116" spans="1:18" x14ac:dyDescent="0.3">
      <c r="A116" s="2">
        <v>109</v>
      </c>
      <c r="B116" s="6" t="str">
        <f>IF(SISWA!B116=0,"",SISWA!B116)</f>
        <v/>
      </c>
      <c r="C116" s="6" t="str">
        <f>IF(SISWA!C116=0,"",SISWA!C116)</f>
        <v/>
      </c>
      <c r="D116" s="6" t="str">
        <f>IF(SISWA!D116=0,"",SISWA!D116)</f>
        <v/>
      </c>
      <c r="E116" s="195" t="str">
        <f>IF(SISWA!E116=0,"",SISWA!E116)</f>
        <v/>
      </c>
      <c r="F116" s="157"/>
      <c r="G116" s="157"/>
      <c r="H116" s="157"/>
      <c r="I116" s="157"/>
      <c r="J116" s="157"/>
      <c r="K116" s="157" t="e">
        <f t="shared" si="4"/>
        <v>#DIV/0!</v>
      </c>
      <c r="L116" s="157"/>
      <c r="M116" s="157"/>
      <c r="N116" s="353" t="e">
        <f t="shared" si="5"/>
        <v>#DIV/0!</v>
      </c>
      <c r="R116" s="278" t="e">
        <f t="shared" si="6"/>
        <v>#DIV/0!</v>
      </c>
    </row>
    <row r="117" spans="1:18" x14ac:dyDescent="0.3">
      <c r="A117" s="2">
        <v>110</v>
      </c>
      <c r="B117" s="6" t="str">
        <f>IF(SISWA!B117=0,"",SISWA!B117)</f>
        <v/>
      </c>
      <c r="C117" s="6" t="str">
        <f>IF(SISWA!C117=0,"",SISWA!C117)</f>
        <v/>
      </c>
      <c r="D117" s="6" t="str">
        <f>IF(SISWA!D117=0,"",SISWA!D117)</f>
        <v/>
      </c>
      <c r="E117" s="195" t="str">
        <f>IF(SISWA!E117=0,"",SISWA!E117)</f>
        <v/>
      </c>
      <c r="F117" s="157"/>
      <c r="G117" s="157"/>
      <c r="H117" s="157"/>
      <c r="I117" s="157"/>
      <c r="J117" s="157"/>
      <c r="K117" s="157" t="e">
        <f t="shared" si="4"/>
        <v>#DIV/0!</v>
      </c>
      <c r="L117" s="158"/>
      <c r="M117" s="158"/>
      <c r="N117" s="353" t="e">
        <f t="shared" si="5"/>
        <v>#DIV/0!</v>
      </c>
      <c r="R117" s="278" t="e">
        <f t="shared" si="6"/>
        <v>#DIV/0!</v>
      </c>
    </row>
    <row r="118" spans="1:18" x14ac:dyDescent="0.3">
      <c r="A118" s="2">
        <v>111</v>
      </c>
      <c r="B118" s="6" t="str">
        <f>IF(SISWA!B118=0,"",SISWA!B118)</f>
        <v/>
      </c>
      <c r="C118" s="6" t="str">
        <f>IF(SISWA!C118=0,"",SISWA!C118)</f>
        <v/>
      </c>
      <c r="D118" s="6" t="str">
        <f>IF(SISWA!D118=0,"",SISWA!D118)</f>
        <v/>
      </c>
      <c r="E118" s="195" t="str">
        <f>IF(SISWA!E118=0,"",SISWA!E118)</f>
        <v/>
      </c>
      <c r="F118" s="157"/>
      <c r="G118" s="157"/>
      <c r="H118" s="157"/>
      <c r="I118" s="157"/>
      <c r="J118" s="157"/>
      <c r="K118" s="157" t="e">
        <f t="shared" si="4"/>
        <v>#DIV/0!</v>
      </c>
      <c r="L118" s="157"/>
      <c r="M118" s="157"/>
      <c r="N118" s="353" t="e">
        <f t="shared" si="5"/>
        <v>#DIV/0!</v>
      </c>
      <c r="R118" s="278" t="e">
        <f t="shared" si="6"/>
        <v>#DIV/0!</v>
      </c>
    </row>
    <row r="119" spans="1:18" x14ac:dyDescent="0.3">
      <c r="A119" s="2">
        <v>112</v>
      </c>
      <c r="B119" s="6" t="str">
        <f>IF(SISWA!B119=0,"",SISWA!B119)</f>
        <v/>
      </c>
      <c r="C119" s="6" t="str">
        <f>IF(SISWA!C119=0,"",SISWA!C119)</f>
        <v/>
      </c>
      <c r="D119" s="6" t="str">
        <f>IF(SISWA!D119=0,"",SISWA!D119)</f>
        <v/>
      </c>
      <c r="E119" s="195" t="str">
        <f>IF(SISWA!E119=0,"",SISWA!E119)</f>
        <v/>
      </c>
      <c r="F119" s="157"/>
      <c r="G119" s="157"/>
      <c r="H119" s="157"/>
      <c r="I119" s="157"/>
      <c r="J119" s="157"/>
      <c r="K119" s="157" t="e">
        <f t="shared" si="4"/>
        <v>#DIV/0!</v>
      </c>
      <c r="L119" s="158"/>
      <c r="M119" s="158"/>
      <c r="N119" s="353" t="e">
        <f t="shared" si="5"/>
        <v>#DIV/0!</v>
      </c>
      <c r="R119" s="278" t="e">
        <f t="shared" si="6"/>
        <v>#DIV/0!</v>
      </c>
    </row>
    <row r="120" spans="1:18" x14ac:dyDescent="0.3">
      <c r="A120" s="2">
        <v>113</v>
      </c>
      <c r="B120" s="6" t="str">
        <f>IF(SISWA!B120=0,"",SISWA!B120)</f>
        <v/>
      </c>
      <c r="C120" s="6" t="str">
        <f>IF(SISWA!C120=0,"",SISWA!C120)</f>
        <v/>
      </c>
      <c r="D120" s="6" t="str">
        <f>IF(SISWA!D120=0,"",SISWA!D120)</f>
        <v/>
      </c>
      <c r="E120" s="195" t="str">
        <f>IF(SISWA!E120=0,"",SISWA!E120)</f>
        <v/>
      </c>
      <c r="F120" s="157"/>
      <c r="G120" s="157"/>
      <c r="H120" s="157"/>
      <c r="I120" s="157"/>
      <c r="J120" s="157"/>
      <c r="K120" s="157" t="e">
        <f t="shared" si="4"/>
        <v>#DIV/0!</v>
      </c>
      <c r="L120" s="157"/>
      <c r="M120" s="157"/>
      <c r="N120" s="353" t="e">
        <f t="shared" si="5"/>
        <v>#DIV/0!</v>
      </c>
      <c r="R120" s="278" t="e">
        <f t="shared" si="6"/>
        <v>#DIV/0!</v>
      </c>
    </row>
    <row r="121" spans="1:18" x14ac:dyDescent="0.3">
      <c r="A121" s="2">
        <v>114</v>
      </c>
      <c r="B121" s="6" t="str">
        <f>IF(SISWA!B121=0,"",SISWA!B121)</f>
        <v/>
      </c>
      <c r="C121" s="6" t="str">
        <f>IF(SISWA!C121=0,"",SISWA!C121)</f>
        <v/>
      </c>
      <c r="D121" s="6" t="str">
        <f>IF(SISWA!D121=0,"",SISWA!D121)</f>
        <v/>
      </c>
      <c r="E121" s="195" t="str">
        <f>IF(SISWA!E121=0,"",SISWA!E121)</f>
        <v/>
      </c>
      <c r="F121" s="157"/>
      <c r="G121" s="157"/>
      <c r="H121" s="157"/>
      <c r="I121" s="157"/>
      <c r="J121" s="157"/>
      <c r="K121" s="157" t="e">
        <f t="shared" si="4"/>
        <v>#DIV/0!</v>
      </c>
      <c r="L121" s="158"/>
      <c r="M121" s="158"/>
      <c r="N121" s="353" t="e">
        <f t="shared" si="5"/>
        <v>#DIV/0!</v>
      </c>
      <c r="R121" s="278" t="e">
        <f t="shared" si="6"/>
        <v>#DIV/0!</v>
      </c>
    </row>
    <row r="122" spans="1:18" x14ac:dyDescent="0.3">
      <c r="A122" s="2">
        <v>115</v>
      </c>
      <c r="B122" s="6" t="str">
        <f>IF(SISWA!B122=0,"",SISWA!B122)</f>
        <v/>
      </c>
      <c r="C122" s="6" t="str">
        <f>IF(SISWA!C122=0,"",SISWA!C122)</f>
        <v/>
      </c>
      <c r="D122" s="6" t="str">
        <f>IF(SISWA!D122=0,"",SISWA!D122)</f>
        <v/>
      </c>
      <c r="E122" s="195" t="str">
        <f>IF(SISWA!E122=0,"",SISWA!E122)</f>
        <v/>
      </c>
      <c r="F122" s="157"/>
      <c r="G122" s="157"/>
      <c r="H122" s="157"/>
      <c r="I122" s="157"/>
      <c r="J122" s="157"/>
      <c r="K122" s="157" t="e">
        <f t="shared" si="4"/>
        <v>#DIV/0!</v>
      </c>
      <c r="L122" s="157"/>
      <c r="M122" s="157"/>
      <c r="N122" s="353" t="e">
        <f t="shared" si="5"/>
        <v>#DIV/0!</v>
      </c>
      <c r="R122" s="278" t="e">
        <f t="shared" si="6"/>
        <v>#DIV/0!</v>
      </c>
    </row>
    <row r="123" spans="1:18" x14ac:dyDescent="0.3">
      <c r="A123" s="2">
        <v>116</v>
      </c>
      <c r="B123" s="6" t="str">
        <f>IF(SISWA!B123=0,"",SISWA!B123)</f>
        <v/>
      </c>
      <c r="C123" s="6" t="str">
        <f>IF(SISWA!C123=0,"",SISWA!C123)</f>
        <v/>
      </c>
      <c r="D123" s="6" t="str">
        <f>IF(SISWA!D123=0,"",SISWA!D123)</f>
        <v/>
      </c>
      <c r="E123" s="195" t="str">
        <f>IF(SISWA!E123=0,"",SISWA!E123)</f>
        <v/>
      </c>
      <c r="F123" s="157"/>
      <c r="G123" s="157"/>
      <c r="H123" s="157"/>
      <c r="I123" s="157"/>
      <c r="J123" s="157"/>
      <c r="K123" s="157" t="e">
        <f t="shared" si="4"/>
        <v>#DIV/0!</v>
      </c>
      <c r="L123" s="158"/>
      <c r="M123" s="158"/>
      <c r="N123" s="353" t="e">
        <f t="shared" si="5"/>
        <v>#DIV/0!</v>
      </c>
      <c r="R123" s="278" t="e">
        <f t="shared" si="6"/>
        <v>#DIV/0!</v>
      </c>
    </row>
    <row r="124" spans="1:18" x14ac:dyDescent="0.3">
      <c r="A124" s="2">
        <v>117</v>
      </c>
      <c r="B124" s="6" t="str">
        <f>IF(SISWA!B124=0,"",SISWA!B124)</f>
        <v/>
      </c>
      <c r="C124" s="6" t="str">
        <f>IF(SISWA!C124=0,"",SISWA!C124)</f>
        <v/>
      </c>
      <c r="D124" s="6" t="str">
        <f>IF(SISWA!D124=0,"",SISWA!D124)</f>
        <v/>
      </c>
      <c r="E124" s="195" t="str">
        <f>IF(SISWA!E124=0,"",SISWA!E124)</f>
        <v/>
      </c>
      <c r="F124" s="157"/>
      <c r="G124" s="157"/>
      <c r="H124" s="157"/>
      <c r="I124" s="157"/>
      <c r="J124" s="157"/>
      <c r="K124" s="157" t="e">
        <f t="shared" si="4"/>
        <v>#DIV/0!</v>
      </c>
      <c r="L124" s="157"/>
      <c r="M124" s="157"/>
      <c r="N124" s="353" t="e">
        <f t="shared" si="5"/>
        <v>#DIV/0!</v>
      </c>
      <c r="R124" s="278" t="e">
        <f t="shared" si="6"/>
        <v>#DIV/0!</v>
      </c>
    </row>
    <row r="125" spans="1:18" x14ac:dyDescent="0.3">
      <c r="A125" s="2">
        <v>118</v>
      </c>
      <c r="B125" s="6" t="str">
        <f>IF(SISWA!B125=0,"",SISWA!B125)</f>
        <v/>
      </c>
      <c r="C125" s="6" t="str">
        <f>IF(SISWA!C125=0,"",SISWA!C125)</f>
        <v/>
      </c>
      <c r="D125" s="6" t="str">
        <f>IF(SISWA!D125=0,"",SISWA!D125)</f>
        <v/>
      </c>
      <c r="E125" s="195" t="str">
        <f>IF(SISWA!E125=0,"",SISWA!E125)</f>
        <v/>
      </c>
      <c r="F125" s="157"/>
      <c r="G125" s="157"/>
      <c r="H125" s="157"/>
      <c r="I125" s="157"/>
      <c r="J125" s="157"/>
      <c r="K125" s="157" t="e">
        <f t="shared" si="4"/>
        <v>#DIV/0!</v>
      </c>
      <c r="L125" s="158"/>
      <c r="M125" s="158"/>
      <c r="N125" s="353" t="e">
        <f t="shared" si="5"/>
        <v>#DIV/0!</v>
      </c>
      <c r="R125" s="278" t="e">
        <f t="shared" si="6"/>
        <v>#DIV/0!</v>
      </c>
    </row>
    <row r="126" spans="1:18" x14ac:dyDescent="0.3">
      <c r="A126" s="2">
        <v>119</v>
      </c>
      <c r="B126" s="6" t="str">
        <f>IF(SISWA!B126=0,"",SISWA!B126)</f>
        <v/>
      </c>
      <c r="C126" s="6" t="str">
        <f>IF(SISWA!C126=0,"",SISWA!C126)</f>
        <v/>
      </c>
      <c r="D126" s="6" t="str">
        <f>IF(SISWA!D126=0,"",SISWA!D126)</f>
        <v/>
      </c>
      <c r="E126" s="195" t="str">
        <f>IF(SISWA!E126=0,"",SISWA!E126)</f>
        <v/>
      </c>
      <c r="F126" s="157"/>
      <c r="G126" s="157"/>
      <c r="H126" s="157"/>
      <c r="I126" s="157"/>
      <c r="J126" s="157"/>
      <c r="K126" s="157" t="e">
        <f t="shared" si="4"/>
        <v>#DIV/0!</v>
      </c>
      <c r="L126" s="157"/>
      <c r="M126" s="157"/>
      <c r="N126" s="353" t="e">
        <f t="shared" si="5"/>
        <v>#DIV/0!</v>
      </c>
      <c r="R126" s="278" t="e">
        <f t="shared" si="6"/>
        <v>#DIV/0!</v>
      </c>
    </row>
    <row r="127" spans="1:18" x14ac:dyDescent="0.3">
      <c r="A127" s="2">
        <v>120</v>
      </c>
      <c r="B127" s="6" t="str">
        <f>IF(SISWA!B127=0,"",SISWA!B127)</f>
        <v/>
      </c>
      <c r="C127" s="6" t="str">
        <f>IF(SISWA!C127=0,"",SISWA!C127)</f>
        <v/>
      </c>
      <c r="D127" s="6" t="str">
        <f>IF(SISWA!D127=0,"",SISWA!D127)</f>
        <v/>
      </c>
      <c r="E127" s="195" t="str">
        <f>IF(SISWA!E127=0,"",SISWA!E127)</f>
        <v/>
      </c>
      <c r="F127" s="157"/>
      <c r="G127" s="157"/>
      <c r="H127" s="157"/>
      <c r="I127" s="157"/>
      <c r="J127" s="157"/>
      <c r="K127" s="157" t="e">
        <f t="shared" si="4"/>
        <v>#DIV/0!</v>
      </c>
      <c r="L127" s="158"/>
      <c r="M127" s="158"/>
      <c r="N127" s="353" t="e">
        <f t="shared" si="5"/>
        <v>#DIV/0!</v>
      </c>
      <c r="R127" s="278" t="e">
        <f t="shared" si="6"/>
        <v>#DIV/0!</v>
      </c>
    </row>
    <row r="128" spans="1:18" x14ac:dyDescent="0.3">
      <c r="A128" s="2">
        <v>121</v>
      </c>
      <c r="B128" s="6" t="str">
        <f>IF(SISWA!B128=0,"",SISWA!B128)</f>
        <v/>
      </c>
      <c r="C128" s="6" t="str">
        <f>IF(SISWA!C128=0,"",SISWA!C128)</f>
        <v/>
      </c>
      <c r="D128" s="6" t="str">
        <f>IF(SISWA!D128=0,"",SISWA!D128)</f>
        <v/>
      </c>
      <c r="E128" s="195" t="str">
        <f>IF(SISWA!E128=0,"",SISWA!E128)</f>
        <v/>
      </c>
      <c r="F128" s="157"/>
      <c r="G128" s="157"/>
      <c r="H128" s="157"/>
      <c r="I128" s="157"/>
      <c r="J128" s="157"/>
      <c r="K128" s="157" t="e">
        <f t="shared" si="4"/>
        <v>#DIV/0!</v>
      </c>
      <c r="L128" s="157"/>
      <c r="M128" s="157"/>
      <c r="N128" s="353" t="e">
        <f t="shared" si="5"/>
        <v>#DIV/0!</v>
      </c>
      <c r="R128" s="278" t="e">
        <f t="shared" si="6"/>
        <v>#DIV/0!</v>
      </c>
    </row>
    <row r="129" spans="1:18" x14ac:dyDescent="0.3">
      <c r="A129" s="2">
        <v>122</v>
      </c>
      <c r="B129" s="6" t="str">
        <f>IF(SISWA!B129=0,"",SISWA!B129)</f>
        <v/>
      </c>
      <c r="C129" s="6" t="str">
        <f>IF(SISWA!C129=0,"",SISWA!C129)</f>
        <v/>
      </c>
      <c r="D129" s="6" t="str">
        <f>IF(SISWA!D129=0,"",SISWA!D129)</f>
        <v/>
      </c>
      <c r="E129" s="195" t="str">
        <f>IF(SISWA!E129=0,"",SISWA!E129)</f>
        <v/>
      </c>
      <c r="F129" s="157"/>
      <c r="G129" s="157"/>
      <c r="H129" s="157"/>
      <c r="I129" s="157"/>
      <c r="J129" s="157"/>
      <c r="K129" s="157" t="e">
        <f t="shared" si="4"/>
        <v>#DIV/0!</v>
      </c>
      <c r="L129" s="158"/>
      <c r="M129" s="158"/>
      <c r="N129" s="353" t="e">
        <f t="shared" si="5"/>
        <v>#DIV/0!</v>
      </c>
      <c r="R129" s="278" t="e">
        <f t="shared" si="6"/>
        <v>#DIV/0!</v>
      </c>
    </row>
    <row r="130" spans="1:18" x14ac:dyDescent="0.3">
      <c r="A130" s="2">
        <v>123</v>
      </c>
      <c r="B130" s="6" t="str">
        <f>IF(SISWA!B130=0,"",SISWA!B130)</f>
        <v/>
      </c>
      <c r="C130" s="6" t="str">
        <f>IF(SISWA!C130=0,"",SISWA!C130)</f>
        <v/>
      </c>
      <c r="D130" s="6" t="str">
        <f>IF(SISWA!D130=0,"",SISWA!D130)</f>
        <v/>
      </c>
      <c r="E130" s="195" t="str">
        <f>IF(SISWA!E130=0,"",SISWA!E130)</f>
        <v/>
      </c>
      <c r="F130" s="157"/>
      <c r="G130" s="157"/>
      <c r="H130" s="157"/>
      <c r="I130" s="157"/>
      <c r="J130" s="157"/>
      <c r="K130" s="157" t="e">
        <f t="shared" si="4"/>
        <v>#DIV/0!</v>
      </c>
      <c r="L130" s="157"/>
      <c r="M130" s="157"/>
      <c r="N130" s="353" t="e">
        <f t="shared" si="5"/>
        <v>#DIV/0!</v>
      </c>
      <c r="R130" s="278" t="e">
        <f t="shared" si="6"/>
        <v>#DIV/0!</v>
      </c>
    </row>
    <row r="131" spans="1:18" x14ac:dyDescent="0.3">
      <c r="A131" s="2">
        <v>124</v>
      </c>
      <c r="B131" s="6" t="str">
        <f>IF(SISWA!B131=0,"",SISWA!B131)</f>
        <v/>
      </c>
      <c r="C131" s="6" t="str">
        <f>IF(SISWA!C131=0,"",SISWA!C131)</f>
        <v/>
      </c>
      <c r="D131" s="6" t="str">
        <f>IF(SISWA!D131=0,"",SISWA!D131)</f>
        <v/>
      </c>
      <c r="E131" s="195" t="str">
        <f>IF(SISWA!E131=0,"",SISWA!E131)</f>
        <v/>
      </c>
      <c r="F131" s="157"/>
      <c r="G131" s="157"/>
      <c r="H131" s="157"/>
      <c r="I131" s="157"/>
      <c r="J131" s="157"/>
      <c r="K131" s="157" t="e">
        <f t="shared" si="4"/>
        <v>#DIV/0!</v>
      </c>
      <c r="L131" s="158"/>
      <c r="M131" s="158"/>
      <c r="N131" s="353" t="e">
        <f t="shared" si="5"/>
        <v>#DIV/0!</v>
      </c>
      <c r="R131" s="278" t="e">
        <f t="shared" si="6"/>
        <v>#DIV/0!</v>
      </c>
    </row>
    <row r="132" spans="1:18" x14ac:dyDescent="0.3">
      <c r="A132" s="2">
        <v>125</v>
      </c>
      <c r="B132" s="6" t="str">
        <f>IF(SISWA!B132=0,"",SISWA!B132)</f>
        <v/>
      </c>
      <c r="C132" s="6" t="str">
        <f>IF(SISWA!C132=0,"",SISWA!C132)</f>
        <v/>
      </c>
      <c r="D132" s="6" t="str">
        <f>IF(SISWA!D132=0,"",SISWA!D132)</f>
        <v/>
      </c>
      <c r="E132" s="195" t="str">
        <f>IF(SISWA!E132=0,"",SISWA!E132)</f>
        <v/>
      </c>
      <c r="F132" s="157"/>
      <c r="G132" s="157"/>
      <c r="H132" s="157"/>
      <c r="I132" s="157"/>
      <c r="J132" s="157"/>
      <c r="K132" s="157" t="e">
        <f t="shared" si="4"/>
        <v>#DIV/0!</v>
      </c>
      <c r="L132" s="157"/>
      <c r="M132" s="157"/>
      <c r="N132" s="353" t="e">
        <f t="shared" si="5"/>
        <v>#DIV/0!</v>
      </c>
      <c r="R132" s="278" t="e">
        <f t="shared" si="6"/>
        <v>#DIV/0!</v>
      </c>
    </row>
    <row r="133" spans="1:18" x14ac:dyDescent="0.3">
      <c r="A133" s="2">
        <v>126</v>
      </c>
      <c r="B133" s="6" t="str">
        <f>IF(SISWA!B133=0,"",SISWA!B133)</f>
        <v/>
      </c>
      <c r="C133" s="6" t="str">
        <f>IF(SISWA!C133=0,"",SISWA!C133)</f>
        <v/>
      </c>
      <c r="D133" s="6" t="str">
        <f>IF(SISWA!D133=0,"",SISWA!D133)</f>
        <v/>
      </c>
      <c r="E133" s="195" t="str">
        <f>IF(SISWA!E133=0,"",SISWA!E133)</f>
        <v/>
      </c>
      <c r="F133" s="157"/>
      <c r="G133" s="157"/>
      <c r="H133" s="157"/>
      <c r="I133" s="157"/>
      <c r="J133" s="157"/>
      <c r="K133" s="157" t="e">
        <f t="shared" si="4"/>
        <v>#DIV/0!</v>
      </c>
      <c r="L133" s="158"/>
      <c r="M133" s="158"/>
      <c r="N133" s="353" t="e">
        <f t="shared" si="5"/>
        <v>#DIV/0!</v>
      </c>
      <c r="R133" s="278" t="e">
        <f t="shared" si="6"/>
        <v>#DIV/0!</v>
      </c>
    </row>
    <row r="134" spans="1:18" x14ac:dyDescent="0.3">
      <c r="A134" s="2">
        <v>127</v>
      </c>
      <c r="B134" s="6" t="str">
        <f>IF(SISWA!B134=0,"",SISWA!B134)</f>
        <v/>
      </c>
      <c r="C134" s="6" t="str">
        <f>IF(SISWA!C134=0,"",SISWA!C134)</f>
        <v/>
      </c>
      <c r="D134" s="6" t="str">
        <f>IF(SISWA!D134=0,"",SISWA!D134)</f>
        <v/>
      </c>
      <c r="E134" s="195" t="str">
        <f>IF(SISWA!E134=0,"",SISWA!E134)</f>
        <v/>
      </c>
      <c r="F134" s="157"/>
      <c r="G134" s="157"/>
      <c r="H134" s="157"/>
      <c r="I134" s="157"/>
      <c r="J134" s="157"/>
      <c r="K134" s="157" t="e">
        <f t="shared" si="4"/>
        <v>#DIV/0!</v>
      </c>
      <c r="L134" s="157"/>
      <c r="M134" s="157"/>
      <c r="N134" s="353" t="e">
        <f t="shared" si="5"/>
        <v>#DIV/0!</v>
      </c>
      <c r="R134" s="278" t="e">
        <f t="shared" si="6"/>
        <v>#DIV/0!</v>
      </c>
    </row>
    <row r="135" spans="1:18" x14ac:dyDescent="0.3">
      <c r="A135" s="2">
        <v>128</v>
      </c>
      <c r="B135" s="6" t="str">
        <f>IF(SISWA!B135=0,"",SISWA!B135)</f>
        <v/>
      </c>
      <c r="C135" s="6" t="str">
        <f>IF(SISWA!C135=0,"",SISWA!C135)</f>
        <v/>
      </c>
      <c r="D135" s="6" t="str">
        <f>IF(SISWA!D135=0,"",SISWA!D135)</f>
        <v/>
      </c>
      <c r="E135" s="195" t="str">
        <f>IF(SISWA!E135=0,"",SISWA!E135)</f>
        <v/>
      </c>
      <c r="F135" s="157"/>
      <c r="G135" s="157"/>
      <c r="H135" s="157"/>
      <c r="I135" s="157"/>
      <c r="J135" s="157"/>
      <c r="K135" s="157" t="e">
        <f t="shared" si="4"/>
        <v>#DIV/0!</v>
      </c>
      <c r="L135" s="158"/>
      <c r="M135" s="158"/>
      <c r="N135" s="353" t="e">
        <f t="shared" si="5"/>
        <v>#DIV/0!</v>
      </c>
      <c r="R135" s="278" t="e">
        <f t="shared" si="6"/>
        <v>#DIV/0!</v>
      </c>
    </row>
    <row r="136" spans="1:18" x14ac:dyDescent="0.3">
      <c r="A136" s="2">
        <v>129</v>
      </c>
      <c r="B136" s="6" t="str">
        <f>IF(SISWA!B136=0,"",SISWA!B136)</f>
        <v/>
      </c>
      <c r="C136" s="6" t="str">
        <f>IF(SISWA!C136=0,"",SISWA!C136)</f>
        <v/>
      </c>
      <c r="D136" s="6" t="str">
        <f>IF(SISWA!D136=0,"",SISWA!D136)</f>
        <v/>
      </c>
      <c r="E136" s="195" t="str">
        <f>IF(SISWA!E136=0,"",SISWA!E136)</f>
        <v/>
      </c>
      <c r="F136" s="157"/>
      <c r="G136" s="157"/>
      <c r="H136" s="157"/>
      <c r="I136" s="157"/>
      <c r="J136" s="157"/>
      <c r="K136" s="157" t="e">
        <f t="shared" si="4"/>
        <v>#DIV/0!</v>
      </c>
      <c r="L136" s="157"/>
      <c r="M136" s="157"/>
      <c r="N136" s="353" t="e">
        <f t="shared" si="5"/>
        <v>#DIV/0!</v>
      </c>
      <c r="R136" s="278" t="e">
        <f t="shared" si="6"/>
        <v>#DIV/0!</v>
      </c>
    </row>
    <row r="137" spans="1:18" x14ac:dyDescent="0.3">
      <c r="A137" s="2">
        <v>130</v>
      </c>
      <c r="B137" s="6" t="str">
        <f>IF(SISWA!B137=0,"",SISWA!B137)</f>
        <v/>
      </c>
      <c r="C137" s="6" t="str">
        <f>IF(SISWA!C137=0,"",SISWA!C137)</f>
        <v/>
      </c>
      <c r="D137" s="6" t="str">
        <f>IF(SISWA!D137=0,"",SISWA!D137)</f>
        <v/>
      </c>
      <c r="E137" s="195" t="str">
        <f>IF(SISWA!E137=0,"",SISWA!E137)</f>
        <v/>
      </c>
      <c r="F137" s="157"/>
      <c r="G137" s="157"/>
      <c r="H137" s="157"/>
      <c r="I137" s="157"/>
      <c r="J137" s="157"/>
      <c r="K137" s="157" t="e">
        <f t="shared" ref="K137:K200" si="7">AVERAGE(F137:J137)</f>
        <v>#DIV/0!</v>
      </c>
      <c r="L137" s="158"/>
      <c r="M137" s="158"/>
      <c r="N137" s="353" t="e">
        <f t="shared" ref="N137:N200" si="8">AVERAGE(K137:L137)</f>
        <v>#DIV/0!</v>
      </c>
      <c r="R137" s="278" t="e">
        <f t="shared" si="6"/>
        <v>#DIV/0!</v>
      </c>
    </row>
    <row r="138" spans="1:18" x14ac:dyDescent="0.3">
      <c r="A138" s="2">
        <v>131</v>
      </c>
      <c r="B138" s="6" t="str">
        <f>IF(SISWA!B138=0,"",SISWA!B138)</f>
        <v/>
      </c>
      <c r="C138" s="6" t="str">
        <f>IF(SISWA!C138=0,"",SISWA!C138)</f>
        <v/>
      </c>
      <c r="D138" s="6" t="str">
        <f>IF(SISWA!D138=0,"",SISWA!D138)</f>
        <v/>
      </c>
      <c r="E138" s="195" t="str">
        <f>IF(SISWA!E138=0,"",SISWA!E138)</f>
        <v/>
      </c>
      <c r="F138" s="157"/>
      <c r="G138" s="157"/>
      <c r="H138" s="157"/>
      <c r="I138" s="157"/>
      <c r="J138" s="157"/>
      <c r="K138" s="157" t="e">
        <f t="shared" si="7"/>
        <v>#DIV/0!</v>
      </c>
      <c r="L138" s="157"/>
      <c r="M138" s="157"/>
      <c r="N138" s="353" t="e">
        <f t="shared" si="8"/>
        <v>#DIV/0!</v>
      </c>
      <c r="R138" s="278" t="e">
        <f t="shared" ref="R138:R163" si="9">TEXT(K138,0)&amp;MID(K138,3,3)</f>
        <v>#DIV/0!</v>
      </c>
    </row>
    <row r="139" spans="1:18" x14ac:dyDescent="0.3">
      <c r="A139" s="2">
        <v>132</v>
      </c>
      <c r="B139" s="6" t="str">
        <f>IF(SISWA!B139=0,"",SISWA!B139)</f>
        <v/>
      </c>
      <c r="C139" s="6" t="str">
        <f>IF(SISWA!C139=0,"",SISWA!C139)</f>
        <v/>
      </c>
      <c r="D139" s="6" t="str">
        <f>IF(SISWA!D139=0,"",SISWA!D139)</f>
        <v/>
      </c>
      <c r="E139" s="195" t="str">
        <f>IF(SISWA!E139=0,"",SISWA!E139)</f>
        <v/>
      </c>
      <c r="F139" s="157"/>
      <c r="G139" s="157"/>
      <c r="H139" s="157"/>
      <c r="I139" s="157"/>
      <c r="J139" s="157"/>
      <c r="K139" s="157" t="e">
        <f t="shared" si="7"/>
        <v>#DIV/0!</v>
      </c>
      <c r="L139" s="158"/>
      <c r="M139" s="158"/>
      <c r="N139" s="353" t="e">
        <f t="shared" si="8"/>
        <v>#DIV/0!</v>
      </c>
      <c r="R139" s="278" t="e">
        <f t="shared" si="9"/>
        <v>#DIV/0!</v>
      </c>
    </row>
    <row r="140" spans="1:18" x14ac:dyDescent="0.3">
      <c r="A140" s="2">
        <v>133</v>
      </c>
      <c r="B140" s="6" t="str">
        <f>IF(SISWA!B140=0,"",SISWA!B140)</f>
        <v/>
      </c>
      <c r="C140" s="6" t="str">
        <f>IF(SISWA!C140=0,"",SISWA!C140)</f>
        <v/>
      </c>
      <c r="D140" s="6" t="str">
        <f>IF(SISWA!D140=0,"",SISWA!D140)</f>
        <v/>
      </c>
      <c r="E140" s="195" t="str">
        <f>IF(SISWA!E140=0,"",SISWA!E140)</f>
        <v/>
      </c>
      <c r="F140" s="157"/>
      <c r="G140" s="157"/>
      <c r="H140" s="157"/>
      <c r="I140" s="157"/>
      <c r="J140" s="157"/>
      <c r="K140" s="157" t="e">
        <f t="shared" si="7"/>
        <v>#DIV/0!</v>
      </c>
      <c r="L140" s="157"/>
      <c r="M140" s="157"/>
      <c r="N140" s="353" t="e">
        <f t="shared" si="8"/>
        <v>#DIV/0!</v>
      </c>
      <c r="R140" s="278" t="e">
        <f t="shared" si="9"/>
        <v>#DIV/0!</v>
      </c>
    </row>
    <row r="141" spans="1:18" x14ac:dyDescent="0.3">
      <c r="A141" s="2">
        <v>134</v>
      </c>
      <c r="B141" s="6" t="str">
        <f>IF(SISWA!B141=0,"",SISWA!B141)</f>
        <v/>
      </c>
      <c r="C141" s="6" t="str">
        <f>IF(SISWA!C141=0,"",SISWA!C141)</f>
        <v/>
      </c>
      <c r="D141" s="6" t="str">
        <f>IF(SISWA!D141=0,"",SISWA!D141)</f>
        <v/>
      </c>
      <c r="E141" s="195" t="str">
        <f>IF(SISWA!E141=0,"",SISWA!E141)</f>
        <v/>
      </c>
      <c r="F141" s="157"/>
      <c r="G141" s="157"/>
      <c r="H141" s="157"/>
      <c r="I141" s="157"/>
      <c r="J141" s="157"/>
      <c r="K141" s="157" t="e">
        <f t="shared" si="7"/>
        <v>#DIV/0!</v>
      </c>
      <c r="L141" s="158"/>
      <c r="M141" s="158"/>
      <c r="N141" s="353" t="e">
        <f t="shared" si="8"/>
        <v>#DIV/0!</v>
      </c>
      <c r="R141" s="278" t="e">
        <f t="shared" si="9"/>
        <v>#DIV/0!</v>
      </c>
    </row>
    <row r="142" spans="1:18" x14ac:dyDescent="0.3">
      <c r="A142" s="2">
        <v>135</v>
      </c>
      <c r="B142" s="6" t="str">
        <f>IF(SISWA!B142=0,"",SISWA!B142)</f>
        <v/>
      </c>
      <c r="C142" s="6" t="str">
        <f>IF(SISWA!C142=0,"",SISWA!C142)</f>
        <v/>
      </c>
      <c r="D142" s="6" t="str">
        <f>IF(SISWA!D142=0,"",SISWA!D142)</f>
        <v/>
      </c>
      <c r="E142" s="195" t="str">
        <f>IF(SISWA!E142=0,"",SISWA!E142)</f>
        <v/>
      </c>
      <c r="F142" s="157"/>
      <c r="G142" s="157"/>
      <c r="H142" s="157"/>
      <c r="I142" s="157"/>
      <c r="J142" s="157"/>
      <c r="K142" s="157" t="e">
        <f t="shared" si="7"/>
        <v>#DIV/0!</v>
      </c>
      <c r="L142" s="157"/>
      <c r="M142" s="157"/>
      <c r="N142" s="353" t="e">
        <f t="shared" si="8"/>
        <v>#DIV/0!</v>
      </c>
      <c r="R142" s="278" t="e">
        <f t="shared" si="9"/>
        <v>#DIV/0!</v>
      </c>
    </row>
    <row r="143" spans="1:18" x14ac:dyDescent="0.3">
      <c r="A143" s="2">
        <v>136</v>
      </c>
      <c r="B143" s="6" t="str">
        <f>IF(SISWA!B143=0,"",SISWA!B143)</f>
        <v/>
      </c>
      <c r="C143" s="6" t="str">
        <f>IF(SISWA!C143=0,"",SISWA!C143)</f>
        <v/>
      </c>
      <c r="D143" s="6" t="str">
        <f>IF(SISWA!D143=0,"",SISWA!D143)</f>
        <v/>
      </c>
      <c r="E143" s="195" t="str">
        <f>IF(SISWA!E143=0,"",SISWA!E143)</f>
        <v/>
      </c>
      <c r="F143" s="157"/>
      <c r="G143" s="157"/>
      <c r="H143" s="157"/>
      <c r="I143" s="157"/>
      <c r="J143" s="157"/>
      <c r="K143" s="157" t="e">
        <f t="shared" si="7"/>
        <v>#DIV/0!</v>
      </c>
      <c r="L143" s="158"/>
      <c r="M143" s="158"/>
      <c r="N143" s="353" t="e">
        <f t="shared" si="8"/>
        <v>#DIV/0!</v>
      </c>
      <c r="R143" s="278" t="e">
        <f t="shared" si="9"/>
        <v>#DIV/0!</v>
      </c>
    </row>
    <row r="144" spans="1:18" x14ac:dyDescent="0.3">
      <c r="A144" s="2">
        <v>137</v>
      </c>
      <c r="B144" s="6" t="str">
        <f>IF(SISWA!B144=0,"",SISWA!B144)</f>
        <v/>
      </c>
      <c r="C144" s="6" t="str">
        <f>IF(SISWA!C144=0,"",SISWA!C144)</f>
        <v/>
      </c>
      <c r="D144" s="6" t="str">
        <f>IF(SISWA!D144=0,"",SISWA!D144)</f>
        <v/>
      </c>
      <c r="E144" s="195" t="str">
        <f>IF(SISWA!E144=0,"",SISWA!E144)</f>
        <v/>
      </c>
      <c r="F144" s="157"/>
      <c r="G144" s="157"/>
      <c r="H144" s="157"/>
      <c r="I144" s="157"/>
      <c r="J144" s="157"/>
      <c r="K144" s="157" t="e">
        <f t="shared" si="7"/>
        <v>#DIV/0!</v>
      </c>
      <c r="L144" s="157"/>
      <c r="M144" s="157"/>
      <c r="N144" s="353" t="e">
        <f t="shared" si="8"/>
        <v>#DIV/0!</v>
      </c>
      <c r="R144" s="278" t="e">
        <f t="shared" si="9"/>
        <v>#DIV/0!</v>
      </c>
    </row>
    <row r="145" spans="1:18" x14ac:dyDescent="0.3">
      <c r="A145" s="2">
        <v>138</v>
      </c>
      <c r="B145" s="6" t="str">
        <f>IF(SISWA!B145=0,"",SISWA!B145)</f>
        <v/>
      </c>
      <c r="C145" s="6" t="str">
        <f>IF(SISWA!C145=0,"",SISWA!C145)</f>
        <v/>
      </c>
      <c r="D145" s="6" t="str">
        <f>IF(SISWA!D145=0,"",SISWA!D145)</f>
        <v/>
      </c>
      <c r="E145" s="195" t="str">
        <f>IF(SISWA!E145=0,"",SISWA!E145)</f>
        <v/>
      </c>
      <c r="F145" s="157"/>
      <c r="G145" s="157"/>
      <c r="H145" s="157"/>
      <c r="I145" s="157"/>
      <c r="J145" s="157"/>
      <c r="K145" s="157" t="e">
        <f t="shared" si="7"/>
        <v>#DIV/0!</v>
      </c>
      <c r="L145" s="158"/>
      <c r="M145" s="158"/>
      <c r="N145" s="353" t="e">
        <f t="shared" si="8"/>
        <v>#DIV/0!</v>
      </c>
      <c r="R145" s="278" t="e">
        <f t="shared" si="9"/>
        <v>#DIV/0!</v>
      </c>
    </row>
    <row r="146" spans="1:18" x14ac:dyDescent="0.3">
      <c r="A146" s="2">
        <v>139</v>
      </c>
      <c r="B146" s="6" t="str">
        <f>IF(SISWA!B146=0,"",SISWA!B146)</f>
        <v/>
      </c>
      <c r="C146" s="6" t="str">
        <f>IF(SISWA!C146=0,"",SISWA!C146)</f>
        <v/>
      </c>
      <c r="D146" s="6" t="str">
        <f>IF(SISWA!D146=0,"",SISWA!D146)</f>
        <v/>
      </c>
      <c r="E146" s="195" t="str">
        <f>IF(SISWA!E146=0,"",SISWA!E146)</f>
        <v/>
      </c>
      <c r="F146" s="157"/>
      <c r="G146" s="157"/>
      <c r="H146" s="157"/>
      <c r="I146" s="157"/>
      <c r="J146" s="157"/>
      <c r="K146" s="157" t="e">
        <f t="shared" si="7"/>
        <v>#DIV/0!</v>
      </c>
      <c r="L146" s="157"/>
      <c r="M146" s="157"/>
      <c r="N146" s="353" t="e">
        <f t="shared" si="8"/>
        <v>#DIV/0!</v>
      </c>
      <c r="R146" s="278" t="e">
        <f t="shared" si="9"/>
        <v>#DIV/0!</v>
      </c>
    </row>
    <row r="147" spans="1:18" x14ac:dyDescent="0.3">
      <c r="A147" s="2">
        <v>140</v>
      </c>
      <c r="B147" s="6" t="str">
        <f>IF(SISWA!B147=0,"",SISWA!B147)</f>
        <v/>
      </c>
      <c r="C147" s="6" t="str">
        <f>IF(SISWA!C147=0,"",SISWA!C147)</f>
        <v/>
      </c>
      <c r="D147" s="6" t="str">
        <f>IF(SISWA!D147=0,"",SISWA!D147)</f>
        <v/>
      </c>
      <c r="E147" s="195" t="str">
        <f>IF(SISWA!E147=0,"",SISWA!E147)</f>
        <v/>
      </c>
      <c r="F147" s="157"/>
      <c r="G147" s="157"/>
      <c r="H147" s="157"/>
      <c r="I147" s="157"/>
      <c r="J147" s="157"/>
      <c r="K147" s="157" t="e">
        <f t="shared" si="7"/>
        <v>#DIV/0!</v>
      </c>
      <c r="L147" s="158"/>
      <c r="M147" s="158"/>
      <c r="N147" s="353" t="e">
        <f t="shared" si="8"/>
        <v>#DIV/0!</v>
      </c>
      <c r="R147" s="278" t="e">
        <f t="shared" si="9"/>
        <v>#DIV/0!</v>
      </c>
    </row>
    <row r="148" spans="1:18" x14ac:dyDescent="0.3">
      <c r="A148" s="2">
        <v>141</v>
      </c>
      <c r="B148" s="6" t="str">
        <f>IF(SISWA!B148=0,"",SISWA!B148)</f>
        <v/>
      </c>
      <c r="C148" s="6" t="str">
        <f>IF(SISWA!C148=0,"",SISWA!C148)</f>
        <v/>
      </c>
      <c r="D148" s="6" t="str">
        <f>IF(SISWA!D148=0,"",SISWA!D148)</f>
        <v/>
      </c>
      <c r="E148" s="195" t="str">
        <f>IF(SISWA!E148=0,"",SISWA!E148)</f>
        <v/>
      </c>
      <c r="F148" s="157"/>
      <c r="G148" s="157"/>
      <c r="H148" s="157"/>
      <c r="I148" s="157"/>
      <c r="J148" s="157"/>
      <c r="K148" s="157" t="e">
        <f t="shared" si="7"/>
        <v>#DIV/0!</v>
      </c>
      <c r="L148" s="157"/>
      <c r="M148" s="157"/>
      <c r="N148" s="353" t="e">
        <f t="shared" si="8"/>
        <v>#DIV/0!</v>
      </c>
      <c r="R148" s="278" t="e">
        <f t="shared" si="9"/>
        <v>#DIV/0!</v>
      </c>
    </row>
    <row r="149" spans="1:18" x14ac:dyDescent="0.3">
      <c r="A149" s="2">
        <v>142</v>
      </c>
      <c r="B149" s="6" t="str">
        <f>IF(SISWA!B149=0,"",SISWA!B149)</f>
        <v/>
      </c>
      <c r="C149" s="6" t="str">
        <f>IF(SISWA!C149=0,"",SISWA!C149)</f>
        <v/>
      </c>
      <c r="D149" s="6" t="str">
        <f>IF(SISWA!D149=0,"",SISWA!D149)</f>
        <v/>
      </c>
      <c r="E149" s="195" t="str">
        <f>IF(SISWA!E149=0,"",SISWA!E149)</f>
        <v/>
      </c>
      <c r="F149" s="157"/>
      <c r="G149" s="157"/>
      <c r="H149" s="157"/>
      <c r="I149" s="157"/>
      <c r="J149" s="157"/>
      <c r="K149" s="157" t="e">
        <f t="shared" si="7"/>
        <v>#DIV/0!</v>
      </c>
      <c r="L149" s="158"/>
      <c r="M149" s="158"/>
      <c r="N149" s="353" t="e">
        <f t="shared" si="8"/>
        <v>#DIV/0!</v>
      </c>
      <c r="R149" s="278" t="e">
        <f t="shared" si="9"/>
        <v>#DIV/0!</v>
      </c>
    </row>
    <row r="150" spans="1:18" x14ac:dyDescent="0.3">
      <c r="A150" s="2">
        <v>143</v>
      </c>
      <c r="B150" s="6" t="str">
        <f>IF(SISWA!B150=0,"",SISWA!B150)</f>
        <v/>
      </c>
      <c r="C150" s="6" t="str">
        <f>IF(SISWA!C150=0,"",SISWA!C150)</f>
        <v/>
      </c>
      <c r="D150" s="6" t="str">
        <f>IF(SISWA!D150=0,"",SISWA!D150)</f>
        <v/>
      </c>
      <c r="E150" s="195" t="str">
        <f>IF(SISWA!E150=0,"",SISWA!E150)</f>
        <v/>
      </c>
      <c r="F150" s="157"/>
      <c r="G150" s="157"/>
      <c r="H150" s="157"/>
      <c r="I150" s="157"/>
      <c r="J150" s="157"/>
      <c r="K150" s="157" t="e">
        <f t="shared" si="7"/>
        <v>#DIV/0!</v>
      </c>
      <c r="L150" s="157"/>
      <c r="M150" s="157"/>
      <c r="N150" s="353" t="e">
        <f t="shared" si="8"/>
        <v>#DIV/0!</v>
      </c>
      <c r="R150" s="278" t="e">
        <f t="shared" si="9"/>
        <v>#DIV/0!</v>
      </c>
    </row>
    <row r="151" spans="1:18" x14ac:dyDescent="0.3">
      <c r="A151" s="2">
        <v>144</v>
      </c>
      <c r="B151" s="6" t="str">
        <f>IF(SISWA!B151=0,"",SISWA!B151)</f>
        <v/>
      </c>
      <c r="C151" s="6" t="str">
        <f>IF(SISWA!C151=0,"",SISWA!C151)</f>
        <v/>
      </c>
      <c r="D151" s="6" t="str">
        <f>IF(SISWA!D151=0,"",SISWA!D151)</f>
        <v/>
      </c>
      <c r="E151" s="195" t="str">
        <f>IF(SISWA!E151=0,"",SISWA!E151)</f>
        <v/>
      </c>
      <c r="F151" s="157"/>
      <c r="G151" s="157"/>
      <c r="H151" s="157"/>
      <c r="I151" s="157"/>
      <c r="J151" s="157"/>
      <c r="K151" s="157" t="e">
        <f t="shared" si="7"/>
        <v>#DIV/0!</v>
      </c>
      <c r="L151" s="158"/>
      <c r="M151" s="158"/>
      <c r="N151" s="353" t="e">
        <f t="shared" si="8"/>
        <v>#DIV/0!</v>
      </c>
      <c r="R151" s="278" t="e">
        <f t="shared" si="9"/>
        <v>#DIV/0!</v>
      </c>
    </row>
    <row r="152" spans="1:18" x14ac:dyDescent="0.3">
      <c r="A152" s="2">
        <v>145</v>
      </c>
      <c r="B152" s="6" t="str">
        <f>IF(SISWA!B152=0,"",SISWA!B152)</f>
        <v/>
      </c>
      <c r="C152" s="6" t="str">
        <f>IF(SISWA!C152=0,"",SISWA!C152)</f>
        <v/>
      </c>
      <c r="D152" s="6" t="str">
        <f>IF(SISWA!D152=0,"",SISWA!D152)</f>
        <v/>
      </c>
      <c r="E152" s="195" t="str">
        <f>IF(SISWA!E152=0,"",SISWA!E152)</f>
        <v/>
      </c>
      <c r="F152" s="157"/>
      <c r="G152" s="157"/>
      <c r="H152" s="157"/>
      <c r="I152" s="157"/>
      <c r="J152" s="157"/>
      <c r="K152" s="157" t="e">
        <f t="shared" si="7"/>
        <v>#DIV/0!</v>
      </c>
      <c r="L152" s="157"/>
      <c r="M152" s="157"/>
      <c r="N152" s="353" t="e">
        <f t="shared" si="8"/>
        <v>#DIV/0!</v>
      </c>
      <c r="R152" s="278" t="e">
        <f t="shared" si="9"/>
        <v>#DIV/0!</v>
      </c>
    </row>
    <row r="153" spans="1:18" x14ac:dyDescent="0.3">
      <c r="A153" s="2">
        <v>146</v>
      </c>
      <c r="B153" s="6" t="str">
        <f>IF(SISWA!B153=0,"",SISWA!B153)</f>
        <v/>
      </c>
      <c r="C153" s="6" t="str">
        <f>IF(SISWA!C153=0,"",SISWA!C153)</f>
        <v/>
      </c>
      <c r="D153" s="6" t="str">
        <f>IF(SISWA!D153=0,"",SISWA!D153)</f>
        <v/>
      </c>
      <c r="E153" s="195" t="str">
        <f>IF(SISWA!E153=0,"",SISWA!E153)</f>
        <v/>
      </c>
      <c r="F153" s="157"/>
      <c r="G153" s="157"/>
      <c r="H153" s="157"/>
      <c r="I153" s="157"/>
      <c r="J153" s="157"/>
      <c r="K153" s="157" t="e">
        <f t="shared" si="7"/>
        <v>#DIV/0!</v>
      </c>
      <c r="L153" s="158"/>
      <c r="M153" s="158"/>
      <c r="N153" s="353" t="e">
        <f t="shared" si="8"/>
        <v>#DIV/0!</v>
      </c>
      <c r="R153" s="278" t="e">
        <f t="shared" si="9"/>
        <v>#DIV/0!</v>
      </c>
    </row>
    <row r="154" spans="1:18" x14ac:dyDescent="0.3">
      <c r="A154" s="2">
        <v>147</v>
      </c>
      <c r="B154" s="6" t="str">
        <f>IF(SISWA!B154=0,"",SISWA!B154)</f>
        <v/>
      </c>
      <c r="C154" s="6" t="str">
        <f>IF(SISWA!C154=0,"",SISWA!C154)</f>
        <v/>
      </c>
      <c r="D154" s="6" t="str">
        <f>IF(SISWA!D154=0,"",SISWA!D154)</f>
        <v/>
      </c>
      <c r="E154" s="195" t="str">
        <f>IF(SISWA!E154=0,"",SISWA!E154)</f>
        <v/>
      </c>
      <c r="F154" s="157"/>
      <c r="G154" s="157"/>
      <c r="H154" s="157"/>
      <c r="I154" s="157"/>
      <c r="J154" s="157"/>
      <c r="K154" s="157" t="e">
        <f t="shared" si="7"/>
        <v>#DIV/0!</v>
      </c>
      <c r="L154" s="157"/>
      <c r="M154" s="157"/>
      <c r="N154" s="353" t="e">
        <f t="shared" si="8"/>
        <v>#DIV/0!</v>
      </c>
      <c r="R154" s="278" t="e">
        <f t="shared" si="9"/>
        <v>#DIV/0!</v>
      </c>
    </row>
    <row r="155" spans="1:18" x14ac:dyDescent="0.3">
      <c r="A155" s="2">
        <v>148</v>
      </c>
      <c r="B155" s="6" t="str">
        <f>IF(SISWA!B155=0,"",SISWA!B155)</f>
        <v/>
      </c>
      <c r="C155" s="6" t="str">
        <f>IF(SISWA!C155=0,"",SISWA!C155)</f>
        <v/>
      </c>
      <c r="D155" s="6" t="str">
        <f>IF(SISWA!D155=0,"",SISWA!D155)</f>
        <v/>
      </c>
      <c r="E155" s="195" t="str">
        <f>IF(SISWA!E155=0,"",SISWA!E155)</f>
        <v/>
      </c>
      <c r="F155" s="157"/>
      <c r="G155" s="157"/>
      <c r="H155" s="157"/>
      <c r="I155" s="157"/>
      <c r="J155" s="157"/>
      <c r="K155" s="157" t="e">
        <f t="shared" si="7"/>
        <v>#DIV/0!</v>
      </c>
      <c r="L155" s="158"/>
      <c r="M155" s="158"/>
      <c r="N155" s="353" t="e">
        <f t="shared" si="8"/>
        <v>#DIV/0!</v>
      </c>
      <c r="R155" s="278" t="e">
        <f t="shared" si="9"/>
        <v>#DIV/0!</v>
      </c>
    </row>
    <row r="156" spans="1:18" x14ac:dyDescent="0.3">
      <c r="A156" s="2">
        <v>149</v>
      </c>
      <c r="B156" s="6" t="str">
        <f>IF(SISWA!B156=0,"",SISWA!B156)</f>
        <v/>
      </c>
      <c r="C156" s="6" t="str">
        <f>IF(SISWA!C156=0,"",SISWA!C156)</f>
        <v/>
      </c>
      <c r="D156" s="6" t="str">
        <f>IF(SISWA!D156=0,"",SISWA!D156)</f>
        <v/>
      </c>
      <c r="E156" s="195" t="str">
        <f>IF(SISWA!E156=0,"",SISWA!E156)</f>
        <v/>
      </c>
      <c r="F156" s="157"/>
      <c r="G156" s="157"/>
      <c r="H156" s="157"/>
      <c r="I156" s="157"/>
      <c r="J156" s="157"/>
      <c r="K156" s="157" t="e">
        <f t="shared" si="7"/>
        <v>#DIV/0!</v>
      </c>
      <c r="L156" s="157"/>
      <c r="M156" s="157"/>
      <c r="N156" s="353" t="e">
        <f t="shared" si="8"/>
        <v>#DIV/0!</v>
      </c>
      <c r="R156" s="278" t="e">
        <f t="shared" si="9"/>
        <v>#DIV/0!</v>
      </c>
    </row>
    <row r="157" spans="1:18" x14ac:dyDescent="0.3">
      <c r="A157" s="2">
        <v>150</v>
      </c>
      <c r="B157" s="6" t="str">
        <f>IF(SISWA!B157=0,"",SISWA!B157)</f>
        <v/>
      </c>
      <c r="C157" s="6" t="str">
        <f>IF(SISWA!C157=0,"",SISWA!C157)</f>
        <v/>
      </c>
      <c r="D157" s="6" t="str">
        <f>IF(SISWA!D157=0,"",SISWA!D157)</f>
        <v/>
      </c>
      <c r="E157" s="195" t="str">
        <f>IF(SISWA!E157=0,"",SISWA!E157)</f>
        <v/>
      </c>
      <c r="F157" s="157"/>
      <c r="G157" s="157"/>
      <c r="H157" s="157"/>
      <c r="I157" s="157"/>
      <c r="J157" s="157"/>
      <c r="K157" s="157" t="e">
        <f t="shared" si="7"/>
        <v>#DIV/0!</v>
      </c>
      <c r="L157" s="158"/>
      <c r="M157" s="158"/>
      <c r="N157" s="353" t="e">
        <f t="shared" si="8"/>
        <v>#DIV/0!</v>
      </c>
      <c r="R157" s="278" t="e">
        <f t="shared" si="9"/>
        <v>#DIV/0!</v>
      </c>
    </row>
    <row r="158" spans="1:18" x14ac:dyDescent="0.3">
      <c r="A158" s="2">
        <v>151</v>
      </c>
      <c r="B158" s="6" t="str">
        <f>IF(SISWA!B158=0,"",SISWA!B158)</f>
        <v/>
      </c>
      <c r="C158" s="6" t="str">
        <f>IF(SISWA!C158=0,"",SISWA!C158)</f>
        <v/>
      </c>
      <c r="D158" s="6" t="str">
        <f>IF(SISWA!D158=0,"",SISWA!D158)</f>
        <v/>
      </c>
      <c r="E158" s="195" t="str">
        <f>IF(SISWA!E158=0,"",SISWA!E158)</f>
        <v/>
      </c>
      <c r="F158" s="157"/>
      <c r="G158" s="157"/>
      <c r="H158" s="157"/>
      <c r="I158" s="157"/>
      <c r="J158" s="157"/>
      <c r="K158" s="157" t="e">
        <f t="shared" si="7"/>
        <v>#DIV/0!</v>
      </c>
      <c r="L158" s="157"/>
      <c r="M158" s="157"/>
      <c r="N158" s="353" t="e">
        <f t="shared" si="8"/>
        <v>#DIV/0!</v>
      </c>
      <c r="R158" s="278" t="e">
        <f t="shared" si="9"/>
        <v>#DIV/0!</v>
      </c>
    </row>
    <row r="159" spans="1:18" x14ac:dyDescent="0.3">
      <c r="A159" s="2">
        <v>152</v>
      </c>
      <c r="B159" s="6" t="str">
        <f>IF(SISWA!B159=0,"",SISWA!B159)</f>
        <v/>
      </c>
      <c r="C159" s="6" t="str">
        <f>IF(SISWA!C159=0,"",SISWA!C159)</f>
        <v/>
      </c>
      <c r="D159" s="6" t="str">
        <f>IF(SISWA!D159=0,"",SISWA!D159)</f>
        <v/>
      </c>
      <c r="E159" s="195" t="str">
        <f>IF(SISWA!E159=0,"",SISWA!E159)</f>
        <v/>
      </c>
      <c r="F159" s="157"/>
      <c r="G159" s="157"/>
      <c r="H159" s="157"/>
      <c r="I159" s="157"/>
      <c r="J159" s="157"/>
      <c r="K159" s="157" t="e">
        <f t="shared" si="7"/>
        <v>#DIV/0!</v>
      </c>
      <c r="L159" s="158"/>
      <c r="M159" s="158"/>
      <c r="N159" s="353" t="e">
        <f t="shared" si="8"/>
        <v>#DIV/0!</v>
      </c>
      <c r="R159" s="278" t="e">
        <f t="shared" si="9"/>
        <v>#DIV/0!</v>
      </c>
    </row>
    <row r="160" spans="1:18" x14ac:dyDescent="0.3">
      <c r="A160" s="2">
        <v>153</v>
      </c>
      <c r="B160" s="6" t="str">
        <f>IF(SISWA!B160=0,"",SISWA!B160)</f>
        <v/>
      </c>
      <c r="C160" s="6" t="str">
        <f>IF(SISWA!C160=0,"",SISWA!C160)</f>
        <v/>
      </c>
      <c r="D160" s="6" t="str">
        <f>IF(SISWA!D160=0,"",SISWA!D160)</f>
        <v/>
      </c>
      <c r="E160" s="195" t="str">
        <f>IF(SISWA!E160=0,"",SISWA!E160)</f>
        <v/>
      </c>
      <c r="F160" s="157"/>
      <c r="G160" s="157"/>
      <c r="H160" s="157"/>
      <c r="I160" s="157"/>
      <c r="J160" s="157"/>
      <c r="K160" s="157" t="e">
        <f t="shared" si="7"/>
        <v>#DIV/0!</v>
      </c>
      <c r="L160" s="157"/>
      <c r="M160" s="157"/>
      <c r="N160" s="353" t="e">
        <f t="shared" si="8"/>
        <v>#DIV/0!</v>
      </c>
      <c r="R160" s="278" t="e">
        <f t="shared" si="9"/>
        <v>#DIV/0!</v>
      </c>
    </row>
    <row r="161" spans="1:18" x14ac:dyDescent="0.3">
      <c r="A161" s="2">
        <v>154</v>
      </c>
      <c r="B161" s="6" t="str">
        <f>IF(SISWA!B161=0,"",SISWA!B161)</f>
        <v/>
      </c>
      <c r="C161" s="6" t="str">
        <f>IF(SISWA!C161=0,"",SISWA!C161)</f>
        <v/>
      </c>
      <c r="D161" s="6" t="str">
        <f>IF(SISWA!D161=0,"",SISWA!D161)</f>
        <v/>
      </c>
      <c r="E161" s="195" t="str">
        <f>IF(SISWA!E161=0,"",SISWA!E161)</f>
        <v/>
      </c>
      <c r="F161" s="157"/>
      <c r="G161" s="157"/>
      <c r="H161" s="157"/>
      <c r="I161" s="157"/>
      <c r="J161" s="157"/>
      <c r="K161" s="157" t="e">
        <f t="shared" si="7"/>
        <v>#DIV/0!</v>
      </c>
      <c r="L161" s="158"/>
      <c r="M161" s="158"/>
      <c r="N161" s="353" t="e">
        <f t="shared" si="8"/>
        <v>#DIV/0!</v>
      </c>
      <c r="R161" s="278" t="e">
        <f t="shared" si="9"/>
        <v>#DIV/0!</v>
      </c>
    </row>
    <row r="162" spans="1:18" x14ac:dyDescent="0.3">
      <c r="A162" s="2">
        <v>155</v>
      </c>
      <c r="B162" s="6" t="str">
        <f>IF(SISWA!B162=0,"",SISWA!B162)</f>
        <v/>
      </c>
      <c r="C162" s="6" t="str">
        <f>IF(SISWA!C162=0,"",SISWA!C162)</f>
        <v/>
      </c>
      <c r="D162" s="6" t="str">
        <f>IF(SISWA!D162=0,"",SISWA!D162)</f>
        <v/>
      </c>
      <c r="E162" s="195" t="str">
        <f>IF(SISWA!E162=0,"",SISWA!E162)</f>
        <v/>
      </c>
      <c r="F162" s="157"/>
      <c r="G162" s="157"/>
      <c r="H162" s="157"/>
      <c r="I162" s="157"/>
      <c r="J162" s="157"/>
      <c r="K162" s="157" t="e">
        <f t="shared" si="7"/>
        <v>#DIV/0!</v>
      </c>
      <c r="L162" s="157"/>
      <c r="M162" s="157"/>
      <c r="N162" s="353" t="e">
        <f t="shared" si="8"/>
        <v>#DIV/0!</v>
      </c>
      <c r="R162" s="278" t="e">
        <f t="shared" si="9"/>
        <v>#DIV/0!</v>
      </c>
    </row>
    <row r="163" spans="1:18" x14ac:dyDescent="0.3">
      <c r="A163" s="2">
        <v>156</v>
      </c>
      <c r="B163" s="6" t="str">
        <f>IF(SISWA!B163=0,"",SISWA!B163)</f>
        <v/>
      </c>
      <c r="C163" s="6" t="str">
        <f>IF(SISWA!C163=0,"",SISWA!C163)</f>
        <v/>
      </c>
      <c r="D163" s="6" t="str">
        <f>IF(SISWA!D163=0,"",SISWA!D163)</f>
        <v/>
      </c>
      <c r="E163" s="195" t="str">
        <f>IF(SISWA!E163=0,"",SISWA!E163)</f>
        <v/>
      </c>
      <c r="F163" s="157"/>
      <c r="G163" s="157"/>
      <c r="H163" s="157"/>
      <c r="I163" s="157"/>
      <c r="J163" s="157"/>
      <c r="K163" s="157" t="e">
        <f t="shared" si="7"/>
        <v>#DIV/0!</v>
      </c>
      <c r="L163" s="158"/>
      <c r="M163" s="158"/>
      <c r="N163" s="353" t="e">
        <f t="shared" si="8"/>
        <v>#DIV/0!</v>
      </c>
      <c r="R163" s="278" t="e">
        <f t="shared" si="9"/>
        <v>#DIV/0!</v>
      </c>
    </row>
    <row r="164" spans="1:18" x14ac:dyDescent="0.3">
      <c r="A164" s="2">
        <v>157</v>
      </c>
      <c r="B164" s="6" t="str">
        <f>IF(SISWA!B164=0,"",SISWA!B164)</f>
        <v/>
      </c>
      <c r="C164" s="6" t="str">
        <f>IF(SISWA!C164=0,"",SISWA!C164)</f>
        <v/>
      </c>
      <c r="D164" s="6" t="str">
        <f>IF(SISWA!D164=0,"",SISWA!D164)</f>
        <v/>
      </c>
      <c r="E164" s="195" t="str">
        <f>IF(SISWA!E164=0,"",SISWA!E164)</f>
        <v/>
      </c>
      <c r="F164" s="157"/>
      <c r="G164" s="157"/>
      <c r="H164" s="157"/>
      <c r="I164" s="157"/>
      <c r="J164" s="157"/>
      <c r="K164" s="157" t="e">
        <f t="shared" si="7"/>
        <v>#DIV/0!</v>
      </c>
      <c r="L164" s="157"/>
      <c r="M164" s="157"/>
      <c r="N164" s="353" t="e">
        <f t="shared" si="8"/>
        <v>#DIV/0!</v>
      </c>
    </row>
    <row r="165" spans="1:18" x14ac:dyDescent="0.3">
      <c r="A165" s="2">
        <v>158</v>
      </c>
      <c r="B165" s="6" t="str">
        <f>IF(SISWA!B165=0,"",SISWA!B165)</f>
        <v/>
      </c>
      <c r="C165" s="6" t="str">
        <f>IF(SISWA!C165=0,"",SISWA!C165)</f>
        <v/>
      </c>
      <c r="D165" s="6" t="str">
        <f>IF(SISWA!D165=0,"",SISWA!D165)</f>
        <v/>
      </c>
      <c r="E165" s="195" t="str">
        <f>IF(SISWA!E165=0,"",SISWA!E165)</f>
        <v/>
      </c>
      <c r="F165" s="157"/>
      <c r="G165" s="157"/>
      <c r="H165" s="157"/>
      <c r="I165" s="157"/>
      <c r="J165" s="157"/>
      <c r="K165" s="157" t="e">
        <f t="shared" si="7"/>
        <v>#DIV/0!</v>
      </c>
      <c r="L165" s="158"/>
      <c r="M165" s="158"/>
      <c r="N165" s="353" t="e">
        <f t="shared" si="8"/>
        <v>#DIV/0!</v>
      </c>
    </row>
    <row r="166" spans="1:18" x14ac:dyDescent="0.3">
      <c r="A166" s="2">
        <v>159</v>
      </c>
      <c r="B166" s="6" t="str">
        <f>IF(SISWA!B166=0,"",SISWA!B166)</f>
        <v/>
      </c>
      <c r="C166" s="6" t="str">
        <f>IF(SISWA!C166=0,"",SISWA!C166)</f>
        <v/>
      </c>
      <c r="D166" s="6" t="str">
        <f>IF(SISWA!D166=0,"",SISWA!D166)</f>
        <v/>
      </c>
      <c r="E166" s="195" t="str">
        <f>IF(SISWA!E166=0,"",SISWA!E166)</f>
        <v/>
      </c>
      <c r="F166" s="157"/>
      <c r="G166" s="157"/>
      <c r="H166" s="157"/>
      <c r="I166" s="157"/>
      <c r="J166" s="157"/>
      <c r="K166" s="157" t="e">
        <f t="shared" si="7"/>
        <v>#DIV/0!</v>
      </c>
      <c r="L166" s="157"/>
      <c r="M166" s="157"/>
      <c r="N166" s="353" t="e">
        <f t="shared" si="8"/>
        <v>#DIV/0!</v>
      </c>
    </row>
    <row r="167" spans="1:18" x14ac:dyDescent="0.3">
      <c r="A167" s="2">
        <v>160</v>
      </c>
      <c r="B167" s="6" t="str">
        <f>IF(SISWA!B167=0,"",SISWA!B167)</f>
        <v/>
      </c>
      <c r="C167" s="6" t="str">
        <f>IF(SISWA!C167=0,"",SISWA!C167)</f>
        <v/>
      </c>
      <c r="D167" s="6" t="str">
        <f>IF(SISWA!D167=0,"",SISWA!D167)</f>
        <v/>
      </c>
      <c r="E167" s="195" t="str">
        <f>IF(SISWA!E167=0,"",SISWA!E167)</f>
        <v/>
      </c>
      <c r="F167" s="157"/>
      <c r="G167" s="157"/>
      <c r="H167" s="157"/>
      <c r="I167" s="157"/>
      <c r="J167" s="157"/>
      <c r="K167" s="157" t="e">
        <f t="shared" si="7"/>
        <v>#DIV/0!</v>
      </c>
      <c r="L167" s="158"/>
      <c r="M167" s="158"/>
      <c r="N167" s="353" t="e">
        <f t="shared" si="8"/>
        <v>#DIV/0!</v>
      </c>
    </row>
    <row r="168" spans="1:18" x14ac:dyDescent="0.3">
      <c r="A168" s="2">
        <v>161</v>
      </c>
      <c r="B168" s="6" t="str">
        <f>IF(SISWA!B168=0,"",SISWA!B168)</f>
        <v/>
      </c>
      <c r="C168" s="6" t="str">
        <f>IF(SISWA!C168=0,"",SISWA!C168)</f>
        <v/>
      </c>
      <c r="D168" s="6" t="str">
        <f>IF(SISWA!D168=0,"",SISWA!D168)</f>
        <v/>
      </c>
      <c r="E168" s="195" t="str">
        <f>IF(SISWA!E168=0,"",SISWA!E168)</f>
        <v/>
      </c>
      <c r="F168" s="157"/>
      <c r="G168" s="157"/>
      <c r="H168" s="157"/>
      <c r="I168" s="157"/>
      <c r="J168" s="157"/>
      <c r="K168" s="157" t="e">
        <f t="shared" si="7"/>
        <v>#DIV/0!</v>
      </c>
      <c r="L168" s="157"/>
      <c r="M168" s="157"/>
      <c r="N168" s="353" t="e">
        <f t="shared" si="8"/>
        <v>#DIV/0!</v>
      </c>
    </row>
    <row r="169" spans="1:18" x14ac:dyDescent="0.3">
      <c r="A169" s="2">
        <v>162</v>
      </c>
      <c r="B169" s="6" t="str">
        <f>IF(SISWA!B169=0,"",SISWA!B169)</f>
        <v/>
      </c>
      <c r="C169" s="6" t="str">
        <f>IF(SISWA!C169=0,"",SISWA!C169)</f>
        <v/>
      </c>
      <c r="D169" s="6" t="str">
        <f>IF(SISWA!D169=0,"",SISWA!D169)</f>
        <v/>
      </c>
      <c r="E169" s="195" t="str">
        <f>IF(SISWA!E169=0,"",SISWA!E169)</f>
        <v/>
      </c>
      <c r="F169" s="157"/>
      <c r="G169" s="157"/>
      <c r="H169" s="157"/>
      <c r="I169" s="157"/>
      <c r="J169" s="157"/>
      <c r="K169" s="157" t="e">
        <f t="shared" si="7"/>
        <v>#DIV/0!</v>
      </c>
      <c r="L169" s="158"/>
      <c r="M169" s="158"/>
      <c r="N169" s="353" t="e">
        <f t="shared" si="8"/>
        <v>#DIV/0!</v>
      </c>
    </row>
    <row r="170" spans="1:18" x14ac:dyDescent="0.3">
      <c r="A170" s="2">
        <v>163</v>
      </c>
      <c r="B170" s="6" t="str">
        <f>IF(SISWA!B170=0,"",SISWA!B170)</f>
        <v/>
      </c>
      <c r="C170" s="6" t="str">
        <f>IF(SISWA!C170=0,"",SISWA!C170)</f>
        <v/>
      </c>
      <c r="D170" s="6" t="str">
        <f>IF(SISWA!D170=0,"",SISWA!D170)</f>
        <v/>
      </c>
      <c r="E170" s="195" t="str">
        <f>IF(SISWA!E170=0,"",SISWA!E170)</f>
        <v/>
      </c>
      <c r="F170" s="157"/>
      <c r="G170" s="157"/>
      <c r="H170" s="157"/>
      <c r="I170" s="157"/>
      <c r="J170" s="157"/>
      <c r="K170" s="157" t="e">
        <f t="shared" si="7"/>
        <v>#DIV/0!</v>
      </c>
      <c r="L170" s="157"/>
      <c r="M170" s="157"/>
      <c r="N170" s="353" t="e">
        <f t="shared" si="8"/>
        <v>#DIV/0!</v>
      </c>
    </row>
    <row r="171" spans="1:18" x14ac:dyDescent="0.3">
      <c r="A171" s="2">
        <v>164</v>
      </c>
      <c r="B171" s="6" t="str">
        <f>IF(SISWA!B171=0,"",SISWA!B171)</f>
        <v/>
      </c>
      <c r="C171" s="6" t="str">
        <f>IF(SISWA!C171=0,"",SISWA!C171)</f>
        <v/>
      </c>
      <c r="D171" s="6" t="str">
        <f>IF(SISWA!D171=0,"",SISWA!D171)</f>
        <v/>
      </c>
      <c r="E171" s="195" t="str">
        <f>IF(SISWA!E171=0,"",SISWA!E171)</f>
        <v/>
      </c>
      <c r="F171" s="157"/>
      <c r="G171" s="157"/>
      <c r="H171" s="157"/>
      <c r="I171" s="157"/>
      <c r="J171" s="157"/>
      <c r="K171" s="157" t="e">
        <f t="shared" si="7"/>
        <v>#DIV/0!</v>
      </c>
      <c r="L171" s="158"/>
      <c r="M171" s="158"/>
      <c r="N171" s="353" t="e">
        <f t="shared" si="8"/>
        <v>#DIV/0!</v>
      </c>
    </row>
    <row r="172" spans="1:18" x14ac:dyDescent="0.3">
      <c r="A172" s="2">
        <v>165</v>
      </c>
      <c r="B172" s="6" t="str">
        <f>IF(SISWA!B172=0,"",SISWA!B172)</f>
        <v/>
      </c>
      <c r="C172" s="6" t="str">
        <f>IF(SISWA!C172=0,"",SISWA!C172)</f>
        <v/>
      </c>
      <c r="D172" s="6" t="str">
        <f>IF(SISWA!D172=0,"",SISWA!D172)</f>
        <v/>
      </c>
      <c r="E172" s="195" t="str">
        <f>IF(SISWA!E172=0,"",SISWA!E172)</f>
        <v/>
      </c>
      <c r="F172" s="157"/>
      <c r="G172" s="157"/>
      <c r="H172" s="157"/>
      <c r="I172" s="157"/>
      <c r="J172" s="157"/>
      <c r="K172" s="157" t="e">
        <f t="shared" si="7"/>
        <v>#DIV/0!</v>
      </c>
      <c r="L172" s="157"/>
      <c r="M172" s="157"/>
      <c r="N172" s="353" t="e">
        <f t="shared" si="8"/>
        <v>#DIV/0!</v>
      </c>
    </row>
    <row r="173" spans="1:18" x14ac:dyDescent="0.3">
      <c r="A173" s="2">
        <v>166</v>
      </c>
      <c r="B173" s="6" t="str">
        <f>IF(SISWA!B173=0,"",SISWA!B173)</f>
        <v/>
      </c>
      <c r="C173" s="6" t="str">
        <f>IF(SISWA!C173=0,"",SISWA!C173)</f>
        <v/>
      </c>
      <c r="D173" s="6" t="str">
        <f>IF(SISWA!D173=0,"",SISWA!D173)</f>
        <v/>
      </c>
      <c r="E173" s="195" t="str">
        <f>IF(SISWA!E173=0,"",SISWA!E173)</f>
        <v/>
      </c>
      <c r="F173" s="157"/>
      <c r="G173" s="157"/>
      <c r="H173" s="157"/>
      <c r="I173" s="157"/>
      <c r="J173" s="157"/>
      <c r="K173" s="157" t="e">
        <f t="shared" si="7"/>
        <v>#DIV/0!</v>
      </c>
      <c r="L173" s="158"/>
      <c r="M173" s="158"/>
      <c r="N173" s="353" t="e">
        <f t="shared" si="8"/>
        <v>#DIV/0!</v>
      </c>
    </row>
    <row r="174" spans="1:18" x14ac:dyDescent="0.3">
      <c r="A174" s="2">
        <v>167</v>
      </c>
      <c r="B174" s="6" t="str">
        <f>IF(SISWA!B174=0,"",SISWA!B174)</f>
        <v/>
      </c>
      <c r="C174" s="6" t="str">
        <f>IF(SISWA!C174=0,"",SISWA!C174)</f>
        <v/>
      </c>
      <c r="D174" s="6" t="str">
        <f>IF(SISWA!D174=0,"",SISWA!D174)</f>
        <v/>
      </c>
      <c r="E174" s="195" t="str">
        <f>IF(SISWA!E174=0,"",SISWA!E174)</f>
        <v/>
      </c>
      <c r="F174" s="157"/>
      <c r="G174" s="157"/>
      <c r="H174" s="157"/>
      <c r="I174" s="157"/>
      <c r="J174" s="157"/>
      <c r="K174" s="157" t="e">
        <f t="shared" si="7"/>
        <v>#DIV/0!</v>
      </c>
      <c r="L174" s="157"/>
      <c r="M174" s="157"/>
      <c r="N174" s="353" t="e">
        <f t="shared" si="8"/>
        <v>#DIV/0!</v>
      </c>
    </row>
    <row r="175" spans="1:18" x14ac:dyDescent="0.3">
      <c r="A175" s="2">
        <v>168</v>
      </c>
      <c r="B175" s="6" t="str">
        <f>IF(SISWA!B175=0,"",SISWA!B175)</f>
        <v/>
      </c>
      <c r="C175" s="6" t="str">
        <f>IF(SISWA!C175=0,"",SISWA!C175)</f>
        <v/>
      </c>
      <c r="D175" s="6" t="str">
        <f>IF(SISWA!D175=0,"",SISWA!D175)</f>
        <v/>
      </c>
      <c r="E175" s="195" t="str">
        <f>IF(SISWA!E175=0,"",SISWA!E175)</f>
        <v/>
      </c>
      <c r="F175" s="157"/>
      <c r="G175" s="157"/>
      <c r="H175" s="157"/>
      <c r="I175" s="157"/>
      <c r="J175" s="157"/>
      <c r="K175" s="157" t="e">
        <f t="shared" si="7"/>
        <v>#DIV/0!</v>
      </c>
      <c r="L175" s="158"/>
      <c r="M175" s="158"/>
      <c r="N175" s="353" t="e">
        <f t="shared" si="8"/>
        <v>#DIV/0!</v>
      </c>
    </row>
    <row r="176" spans="1:18" x14ac:dyDescent="0.3">
      <c r="A176" s="2">
        <v>169</v>
      </c>
      <c r="B176" s="6" t="str">
        <f>IF(SISWA!B176=0,"",SISWA!B176)</f>
        <v/>
      </c>
      <c r="C176" s="6" t="str">
        <f>IF(SISWA!C176=0,"",SISWA!C176)</f>
        <v/>
      </c>
      <c r="D176" s="6" t="str">
        <f>IF(SISWA!D176=0,"",SISWA!D176)</f>
        <v/>
      </c>
      <c r="E176" s="195" t="str">
        <f>IF(SISWA!E176=0,"",SISWA!E176)</f>
        <v/>
      </c>
      <c r="F176" s="157"/>
      <c r="G176" s="157"/>
      <c r="H176" s="157"/>
      <c r="I176" s="157"/>
      <c r="J176" s="157"/>
      <c r="K176" s="157" t="e">
        <f t="shared" si="7"/>
        <v>#DIV/0!</v>
      </c>
      <c r="L176" s="157"/>
      <c r="M176" s="157"/>
      <c r="N176" s="353" t="e">
        <f t="shared" si="8"/>
        <v>#DIV/0!</v>
      </c>
    </row>
    <row r="177" spans="1:14" x14ac:dyDescent="0.3">
      <c r="A177" s="2">
        <v>170</v>
      </c>
      <c r="B177" s="6" t="str">
        <f>IF(SISWA!B177=0,"",SISWA!B177)</f>
        <v/>
      </c>
      <c r="C177" s="6" t="str">
        <f>IF(SISWA!C177=0,"",SISWA!C177)</f>
        <v/>
      </c>
      <c r="D177" s="6" t="str">
        <f>IF(SISWA!D177=0,"",SISWA!D177)</f>
        <v/>
      </c>
      <c r="E177" s="195" t="str">
        <f>IF(SISWA!E177=0,"",SISWA!E177)</f>
        <v/>
      </c>
      <c r="F177" s="157"/>
      <c r="G177" s="157"/>
      <c r="H177" s="157"/>
      <c r="I177" s="157"/>
      <c r="J177" s="157"/>
      <c r="K177" s="157" t="e">
        <f t="shared" si="7"/>
        <v>#DIV/0!</v>
      </c>
      <c r="L177" s="158"/>
      <c r="M177" s="158"/>
      <c r="N177" s="353" t="e">
        <f t="shared" si="8"/>
        <v>#DIV/0!</v>
      </c>
    </row>
    <row r="178" spans="1:14" x14ac:dyDescent="0.3">
      <c r="A178" s="2">
        <v>171</v>
      </c>
      <c r="B178" s="6" t="str">
        <f>IF(SISWA!B178=0,"",SISWA!B178)</f>
        <v/>
      </c>
      <c r="C178" s="6" t="str">
        <f>IF(SISWA!C178=0,"",SISWA!C178)</f>
        <v/>
      </c>
      <c r="D178" s="6" t="str">
        <f>IF(SISWA!D178=0,"",SISWA!D178)</f>
        <v/>
      </c>
      <c r="E178" s="195" t="str">
        <f>IF(SISWA!E178=0,"",SISWA!E178)</f>
        <v/>
      </c>
      <c r="F178" s="157"/>
      <c r="G178" s="157"/>
      <c r="H178" s="157"/>
      <c r="I178" s="157"/>
      <c r="J178" s="157"/>
      <c r="K178" s="157" t="e">
        <f t="shared" si="7"/>
        <v>#DIV/0!</v>
      </c>
      <c r="L178" s="157"/>
      <c r="M178" s="157"/>
      <c r="N178" s="353" t="e">
        <f t="shared" si="8"/>
        <v>#DIV/0!</v>
      </c>
    </row>
    <row r="179" spans="1:14" x14ac:dyDescent="0.3">
      <c r="A179" s="2">
        <v>172</v>
      </c>
      <c r="B179" s="6" t="str">
        <f>IF(SISWA!B179=0,"",SISWA!B179)</f>
        <v/>
      </c>
      <c r="C179" s="6" t="str">
        <f>IF(SISWA!C179=0,"",SISWA!C179)</f>
        <v/>
      </c>
      <c r="D179" s="6" t="str">
        <f>IF(SISWA!D179=0,"",SISWA!D179)</f>
        <v/>
      </c>
      <c r="E179" s="195" t="str">
        <f>IF(SISWA!E179=0,"",SISWA!E179)</f>
        <v/>
      </c>
      <c r="F179" s="157"/>
      <c r="G179" s="157"/>
      <c r="H179" s="157"/>
      <c r="I179" s="157"/>
      <c r="J179" s="157"/>
      <c r="K179" s="157" t="e">
        <f t="shared" si="7"/>
        <v>#DIV/0!</v>
      </c>
      <c r="L179" s="158"/>
      <c r="M179" s="158"/>
      <c r="N179" s="353" t="e">
        <f t="shared" si="8"/>
        <v>#DIV/0!</v>
      </c>
    </row>
    <row r="180" spans="1:14" x14ac:dyDescent="0.3">
      <c r="A180" s="2">
        <v>173</v>
      </c>
      <c r="B180" s="6" t="str">
        <f>IF(SISWA!B180=0,"",SISWA!B180)</f>
        <v/>
      </c>
      <c r="C180" s="6" t="str">
        <f>IF(SISWA!C180=0,"",SISWA!C180)</f>
        <v/>
      </c>
      <c r="D180" s="6" t="str">
        <f>IF(SISWA!D180=0,"",SISWA!D180)</f>
        <v/>
      </c>
      <c r="E180" s="195" t="str">
        <f>IF(SISWA!E180=0,"",SISWA!E180)</f>
        <v/>
      </c>
      <c r="F180" s="157"/>
      <c r="G180" s="157"/>
      <c r="H180" s="157"/>
      <c r="I180" s="157"/>
      <c r="J180" s="157"/>
      <c r="K180" s="157" t="e">
        <f t="shared" si="7"/>
        <v>#DIV/0!</v>
      </c>
      <c r="L180" s="157"/>
      <c r="M180" s="157"/>
      <c r="N180" s="353" t="e">
        <f t="shared" si="8"/>
        <v>#DIV/0!</v>
      </c>
    </row>
    <row r="181" spans="1:14" x14ac:dyDescent="0.3">
      <c r="A181" s="2">
        <v>174</v>
      </c>
      <c r="B181" s="6" t="str">
        <f>IF(SISWA!B181=0,"",SISWA!B181)</f>
        <v/>
      </c>
      <c r="C181" s="6" t="str">
        <f>IF(SISWA!C181=0,"",SISWA!C181)</f>
        <v/>
      </c>
      <c r="D181" s="6" t="str">
        <f>IF(SISWA!D181=0,"",SISWA!D181)</f>
        <v/>
      </c>
      <c r="E181" s="195" t="str">
        <f>IF(SISWA!E181=0,"",SISWA!E181)</f>
        <v/>
      </c>
      <c r="F181" s="157"/>
      <c r="G181" s="157"/>
      <c r="H181" s="157"/>
      <c r="I181" s="157"/>
      <c r="J181" s="157"/>
      <c r="K181" s="157" t="e">
        <f t="shared" si="7"/>
        <v>#DIV/0!</v>
      </c>
      <c r="L181" s="158"/>
      <c r="M181" s="158"/>
      <c r="N181" s="353" t="e">
        <f t="shared" si="8"/>
        <v>#DIV/0!</v>
      </c>
    </row>
    <row r="182" spans="1:14" x14ac:dyDescent="0.3">
      <c r="A182" s="2">
        <v>175</v>
      </c>
      <c r="B182" s="6" t="str">
        <f>IF(SISWA!B182=0,"",SISWA!B182)</f>
        <v/>
      </c>
      <c r="C182" s="6" t="str">
        <f>IF(SISWA!C182=0,"",SISWA!C182)</f>
        <v/>
      </c>
      <c r="D182" s="6" t="str">
        <f>IF(SISWA!D182=0,"",SISWA!D182)</f>
        <v/>
      </c>
      <c r="E182" s="195" t="str">
        <f>IF(SISWA!E182=0,"",SISWA!E182)</f>
        <v/>
      </c>
      <c r="F182" s="157"/>
      <c r="G182" s="157"/>
      <c r="H182" s="157"/>
      <c r="I182" s="157"/>
      <c r="J182" s="157"/>
      <c r="K182" s="157" t="e">
        <f t="shared" si="7"/>
        <v>#DIV/0!</v>
      </c>
      <c r="L182" s="157"/>
      <c r="M182" s="157"/>
      <c r="N182" s="353" t="e">
        <f t="shared" si="8"/>
        <v>#DIV/0!</v>
      </c>
    </row>
    <row r="183" spans="1:14" x14ac:dyDescent="0.3">
      <c r="A183" s="2">
        <v>176</v>
      </c>
      <c r="B183" s="6" t="str">
        <f>IF(SISWA!B183=0,"",SISWA!B183)</f>
        <v/>
      </c>
      <c r="C183" s="6" t="str">
        <f>IF(SISWA!C183=0,"",SISWA!C183)</f>
        <v/>
      </c>
      <c r="D183" s="6" t="str">
        <f>IF(SISWA!D183=0,"",SISWA!D183)</f>
        <v/>
      </c>
      <c r="E183" s="195" t="str">
        <f>IF(SISWA!E183=0,"",SISWA!E183)</f>
        <v/>
      </c>
      <c r="F183" s="157"/>
      <c r="G183" s="157"/>
      <c r="H183" s="157"/>
      <c r="I183" s="157"/>
      <c r="J183" s="157"/>
      <c r="K183" s="157" t="e">
        <f t="shared" si="7"/>
        <v>#DIV/0!</v>
      </c>
      <c r="L183" s="158"/>
      <c r="M183" s="158"/>
      <c r="N183" s="353" t="e">
        <f t="shared" si="8"/>
        <v>#DIV/0!</v>
      </c>
    </row>
    <row r="184" spans="1:14" x14ac:dyDescent="0.3">
      <c r="A184" s="2">
        <v>177</v>
      </c>
      <c r="B184" s="6" t="str">
        <f>IF(SISWA!B184=0,"",SISWA!B184)</f>
        <v/>
      </c>
      <c r="C184" s="6" t="str">
        <f>IF(SISWA!C184=0,"",SISWA!C184)</f>
        <v/>
      </c>
      <c r="D184" s="6" t="str">
        <f>IF(SISWA!D184=0,"",SISWA!D184)</f>
        <v/>
      </c>
      <c r="E184" s="195" t="str">
        <f>IF(SISWA!E184=0,"",SISWA!E184)</f>
        <v/>
      </c>
      <c r="F184" s="157"/>
      <c r="G184" s="157"/>
      <c r="H184" s="157"/>
      <c r="I184" s="157"/>
      <c r="J184" s="157"/>
      <c r="K184" s="157" t="e">
        <f t="shared" si="7"/>
        <v>#DIV/0!</v>
      </c>
      <c r="L184" s="157"/>
      <c r="M184" s="157"/>
      <c r="N184" s="353" t="e">
        <f t="shared" si="8"/>
        <v>#DIV/0!</v>
      </c>
    </row>
    <row r="185" spans="1:14" x14ac:dyDescent="0.3">
      <c r="A185" s="2">
        <v>178</v>
      </c>
      <c r="B185" s="6" t="str">
        <f>IF(SISWA!B185=0,"",SISWA!B185)</f>
        <v/>
      </c>
      <c r="C185" s="6" t="str">
        <f>IF(SISWA!C185=0,"",SISWA!C185)</f>
        <v/>
      </c>
      <c r="D185" s="6" t="str">
        <f>IF(SISWA!D185=0,"",SISWA!D185)</f>
        <v/>
      </c>
      <c r="E185" s="195" t="str">
        <f>IF(SISWA!E185=0,"",SISWA!E185)</f>
        <v/>
      </c>
      <c r="F185" s="157"/>
      <c r="G185" s="157"/>
      <c r="H185" s="157"/>
      <c r="I185" s="157"/>
      <c r="J185" s="157"/>
      <c r="K185" s="157" t="e">
        <f t="shared" si="7"/>
        <v>#DIV/0!</v>
      </c>
      <c r="L185" s="158"/>
      <c r="M185" s="158"/>
      <c r="N185" s="353" t="e">
        <f t="shared" si="8"/>
        <v>#DIV/0!</v>
      </c>
    </row>
    <row r="186" spans="1:14" x14ac:dyDescent="0.3">
      <c r="A186" s="2">
        <v>179</v>
      </c>
      <c r="B186" s="6" t="str">
        <f>IF(SISWA!B186=0,"",SISWA!B186)</f>
        <v/>
      </c>
      <c r="C186" s="6" t="str">
        <f>IF(SISWA!C186=0,"",SISWA!C186)</f>
        <v/>
      </c>
      <c r="D186" s="6" t="str">
        <f>IF(SISWA!D186=0,"",SISWA!D186)</f>
        <v/>
      </c>
      <c r="E186" s="195" t="str">
        <f>IF(SISWA!E186=0,"",SISWA!E186)</f>
        <v/>
      </c>
      <c r="F186" s="157"/>
      <c r="G186" s="157"/>
      <c r="H186" s="157"/>
      <c r="I186" s="157"/>
      <c r="J186" s="157"/>
      <c r="K186" s="157" t="e">
        <f t="shared" si="7"/>
        <v>#DIV/0!</v>
      </c>
      <c r="L186" s="157"/>
      <c r="M186" s="157"/>
      <c r="N186" s="353" t="e">
        <f t="shared" si="8"/>
        <v>#DIV/0!</v>
      </c>
    </row>
    <row r="187" spans="1:14" x14ac:dyDescent="0.3">
      <c r="A187" s="2">
        <v>180</v>
      </c>
      <c r="B187" s="6" t="str">
        <f>IF(SISWA!B187=0,"",SISWA!B187)</f>
        <v/>
      </c>
      <c r="C187" s="6" t="str">
        <f>IF(SISWA!C187=0,"",SISWA!C187)</f>
        <v/>
      </c>
      <c r="D187" s="6" t="str">
        <f>IF(SISWA!D187=0,"",SISWA!D187)</f>
        <v/>
      </c>
      <c r="E187" s="195" t="str">
        <f>IF(SISWA!E187=0,"",SISWA!E187)</f>
        <v/>
      </c>
      <c r="F187" s="157"/>
      <c r="G187" s="157"/>
      <c r="H187" s="157"/>
      <c r="I187" s="157"/>
      <c r="J187" s="157"/>
      <c r="K187" s="157" t="e">
        <f t="shared" si="7"/>
        <v>#DIV/0!</v>
      </c>
      <c r="L187" s="158"/>
      <c r="M187" s="158"/>
      <c r="N187" s="353" t="e">
        <f t="shared" si="8"/>
        <v>#DIV/0!</v>
      </c>
    </row>
    <row r="188" spans="1:14" x14ac:dyDescent="0.3">
      <c r="A188" s="2">
        <v>181</v>
      </c>
      <c r="B188" s="6" t="str">
        <f>IF(SISWA!B188=0,"",SISWA!B188)</f>
        <v/>
      </c>
      <c r="C188" s="6" t="str">
        <f>IF(SISWA!C188=0,"",SISWA!C188)</f>
        <v/>
      </c>
      <c r="D188" s="6" t="str">
        <f>IF(SISWA!D188=0,"",SISWA!D188)</f>
        <v/>
      </c>
      <c r="E188" s="195" t="str">
        <f>IF(SISWA!E188=0,"",SISWA!E188)</f>
        <v/>
      </c>
      <c r="F188" s="157"/>
      <c r="G188" s="157"/>
      <c r="H188" s="157"/>
      <c r="I188" s="157"/>
      <c r="J188" s="157"/>
      <c r="K188" s="157" t="e">
        <f t="shared" si="7"/>
        <v>#DIV/0!</v>
      </c>
      <c r="L188" s="157"/>
      <c r="M188" s="157"/>
      <c r="N188" s="353" t="e">
        <f t="shared" si="8"/>
        <v>#DIV/0!</v>
      </c>
    </row>
    <row r="189" spans="1:14" x14ac:dyDescent="0.3">
      <c r="A189" s="2">
        <v>182</v>
      </c>
      <c r="B189" s="6" t="str">
        <f>IF(SISWA!B189=0,"",SISWA!B189)</f>
        <v/>
      </c>
      <c r="C189" s="6" t="str">
        <f>IF(SISWA!C189=0,"",SISWA!C189)</f>
        <v/>
      </c>
      <c r="D189" s="6" t="str">
        <f>IF(SISWA!D189=0,"",SISWA!D189)</f>
        <v/>
      </c>
      <c r="E189" s="195" t="str">
        <f>IF(SISWA!E189=0,"",SISWA!E189)</f>
        <v/>
      </c>
      <c r="F189" s="157"/>
      <c r="G189" s="157"/>
      <c r="H189" s="157"/>
      <c r="I189" s="157"/>
      <c r="J189" s="157"/>
      <c r="K189" s="157" t="e">
        <f t="shared" si="7"/>
        <v>#DIV/0!</v>
      </c>
      <c r="L189" s="158"/>
      <c r="M189" s="158"/>
      <c r="N189" s="353" t="e">
        <f t="shared" si="8"/>
        <v>#DIV/0!</v>
      </c>
    </row>
    <row r="190" spans="1:14" x14ac:dyDescent="0.3">
      <c r="A190" s="2">
        <v>183</v>
      </c>
      <c r="B190" s="6" t="str">
        <f>IF(SISWA!B190=0,"",SISWA!B190)</f>
        <v/>
      </c>
      <c r="C190" s="6" t="str">
        <f>IF(SISWA!C190=0,"",SISWA!C190)</f>
        <v/>
      </c>
      <c r="D190" s="6" t="str">
        <f>IF(SISWA!D190=0,"",SISWA!D190)</f>
        <v/>
      </c>
      <c r="E190" s="195" t="str">
        <f>IF(SISWA!E190=0,"",SISWA!E190)</f>
        <v/>
      </c>
      <c r="F190" s="157"/>
      <c r="G190" s="157"/>
      <c r="H190" s="157"/>
      <c r="I190" s="157"/>
      <c r="J190" s="157"/>
      <c r="K190" s="157" t="e">
        <f t="shared" si="7"/>
        <v>#DIV/0!</v>
      </c>
      <c r="L190" s="157"/>
      <c r="M190" s="157"/>
      <c r="N190" s="353" t="e">
        <f t="shared" si="8"/>
        <v>#DIV/0!</v>
      </c>
    </row>
    <row r="191" spans="1:14" x14ac:dyDescent="0.3">
      <c r="A191" s="2">
        <v>184</v>
      </c>
      <c r="B191" s="6" t="str">
        <f>IF(SISWA!B191=0,"",SISWA!B191)</f>
        <v/>
      </c>
      <c r="C191" s="6" t="str">
        <f>IF(SISWA!C191=0,"",SISWA!C191)</f>
        <v/>
      </c>
      <c r="D191" s="6" t="str">
        <f>IF(SISWA!D191=0,"",SISWA!D191)</f>
        <v/>
      </c>
      <c r="E191" s="195" t="str">
        <f>IF(SISWA!E191=0,"",SISWA!E191)</f>
        <v/>
      </c>
      <c r="F191" s="157"/>
      <c r="G191" s="157"/>
      <c r="H191" s="157"/>
      <c r="I191" s="157"/>
      <c r="J191" s="157"/>
      <c r="K191" s="157" t="e">
        <f t="shared" si="7"/>
        <v>#DIV/0!</v>
      </c>
      <c r="L191" s="158"/>
      <c r="M191" s="158"/>
      <c r="N191" s="353" t="e">
        <f t="shared" si="8"/>
        <v>#DIV/0!</v>
      </c>
    </row>
    <row r="192" spans="1:14" x14ac:dyDescent="0.3">
      <c r="A192" s="2">
        <v>185</v>
      </c>
      <c r="B192" s="6" t="str">
        <f>IF(SISWA!B192=0,"",SISWA!B192)</f>
        <v/>
      </c>
      <c r="C192" s="6" t="str">
        <f>IF(SISWA!C192=0,"",SISWA!C192)</f>
        <v/>
      </c>
      <c r="D192" s="6" t="str">
        <f>IF(SISWA!D192=0,"",SISWA!D192)</f>
        <v/>
      </c>
      <c r="E192" s="195" t="str">
        <f>IF(SISWA!E192=0,"",SISWA!E192)</f>
        <v/>
      </c>
      <c r="F192" s="157"/>
      <c r="G192" s="157"/>
      <c r="H192" s="157"/>
      <c r="I192" s="157"/>
      <c r="J192" s="157"/>
      <c r="K192" s="157" t="e">
        <f t="shared" si="7"/>
        <v>#DIV/0!</v>
      </c>
      <c r="L192" s="157"/>
      <c r="M192" s="157"/>
      <c r="N192" s="353" t="e">
        <f t="shared" si="8"/>
        <v>#DIV/0!</v>
      </c>
    </row>
    <row r="193" spans="1:14" x14ac:dyDescent="0.3">
      <c r="A193" s="2">
        <v>186</v>
      </c>
      <c r="B193" s="6" t="str">
        <f>IF(SISWA!B193=0,"",SISWA!B193)</f>
        <v/>
      </c>
      <c r="C193" s="6" t="str">
        <f>IF(SISWA!C193=0,"",SISWA!C193)</f>
        <v/>
      </c>
      <c r="D193" s="6" t="str">
        <f>IF(SISWA!D193=0,"",SISWA!D193)</f>
        <v/>
      </c>
      <c r="E193" s="195" t="str">
        <f>IF(SISWA!E193=0,"",SISWA!E193)</f>
        <v/>
      </c>
      <c r="F193" s="157"/>
      <c r="G193" s="157"/>
      <c r="H193" s="157"/>
      <c r="I193" s="157"/>
      <c r="J193" s="157"/>
      <c r="K193" s="157" t="e">
        <f t="shared" si="7"/>
        <v>#DIV/0!</v>
      </c>
      <c r="L193" s="158"/>
      <c r="M193" s="158"/>
      <c r="N193" s="353" t="e">
        <f t="shared" si="8"/>
        <v>#DIV/0!</v>
      </c>
    </row>
    <row r="194" spans="1:14" x14ac:dyDescent="0.3">
      <c r="A194" s="2">
        <v>187</v>
      </c>
      <c r="B194" s="6" t="str">
        <f>IF(SISWA!B194=0,"",SISWA!B194)</f>
        <v/>
      </c>
      <c r="C194" s="6" t="str">
        <f>IF(SISWA!C194=0,"",SISWA!C194)</f>
        <v/>
      </c>
      <c r="D194" s="6" t="str">
        <f>IF(SISWA!D194=0,"",SISWA!D194)</f>
        <v/>
      </c>
      <c r="E194" s="195" t="str">
        <f>IF(SISWA!E194=0,"",SISWA!E194)</f>
        <v/>
      </c>
      <c r="F194" s="157"/>
      <c r="G194" s="157"/>
      <c r="H194" s="157"/>
      <c r="I194" s="157"/>
      <c r="J194" s="157"/>
      <c r="K194" s="157" t="e">
        <f t="shared" si="7"/>
        <v>#DIV/0!</v>
      </c>
      <c r="L194" s="157"/>
      <c r="M194" s="157"/>
      <c r="N194" s="353" t="e">
        <f t="shared" si="8"/>
        <v>#DIV/0!</v>
      </c>
    </row>
    <row r="195" spans="1:14" x14ac:dyDescent="0.3">
      <c r="A195" s="2">
        <v>188</v>
      </c>
      <c r="B195" s="6" t="str">
        <f>IF(SISWA!B195=0,"",SISWA!B195)</f>
        <v/>
      </c>
      <c r="C195" s="6" t="str">
        <f>IF(SISWA!C195=0,"",SISWA!C195)</f>
        <v/>
      </c>
      <c r="D195" s="6" t="str">
        <f>IF(SISWA!D195=0,"",SISWA!D195)</f>
        <v/>
      </c>
      <c r="E195" s="195" t="str">
        <f>IF(SISWA!E195=0,"",SISWA!E195)</f>
        <v/>
      </c>
      <c r="F195" s="157"/>
      <c r="G195" s="157"/>
      <c r="H195" s="157"/>
      <c r="I195" s="157"/>
      <c r="J195" s="157"/>
      <c r="K195" s="157" t="e">
        <f t="shared" si="7"/>
        <v>#DIV/0!</v>
      </c>
      <c r="L195" s="158"/>
      <c r="M195" s="158"/>
      <c r="N195" s="353" t="e">
        <f t="shared" si="8"/>
        <v>#DIV/0!</v>
      </c>
    </row>
    <row r="196" spans="1:14" x14ac:dyDescent="0.3">
      <c r="A196" s="2">
        <v>189</v>
      </c>
      <c r="B196" s="6" t="str">
        <f>IF(SISWA!B196=0,"",SISWA!B196)</f>
        <v/>
      </c>
      <c r="C196" s="6" t="str">
        <f>IF(SISWA!C196=0,"",SISWA!C196)</f>
        <v/>
      </c>
      <c r="D196" s="6" t="str">
        <f>IF(SISWA!D196=0,"",SISWA!D196)</f>
        <v/>
      </c>
      <c r="E196" s="195" t="str">
        <f>IF(SISWA!E196=0,"",SISWA!E196)</f>
        <v/>
      </c>
      <c r="F196" s="157"/>
      <c r="G196" s="157"/>
      <c r="H196" s="157"/>
      <c r="I196" s="157"/>
      <c r="J196" s="157"/>
      <c r="K196" s="157" t="e">
        <f t="shared" si="7"/>
        <v>#DIV/0!</v>
      </c>
      <c r="L196" s="157"/>
      <c r="M196" s="157"/>
      <c r="N196" s="353" t="e">
        <f t="shared" si="8"/>
        <v>#DIV/0!</v>
      </c>
    </row>
    <row r="197" spans="1:14" x14ac:dyDescent="0.3">
      <c r="A197" s="2">
        <v>190</v>
      </c>
      <c r="B197" s="6" t="str">
        <f>IF(SISWA!B197=0,"",SISWA!B197)</f>
        <v/>
      </c>
      <c r="C197" s="6" t="str">
        <f>IF(SISWA!C197=0,"",SISWA!C197)</f>
        <v/>
      </c>
      <c r="D197" s="6" t="str">
        <f>IF(SISWA!D197=0,"",SISWA!D197)</f>
        <v/>
      </c>
      <c r="E197" s="195" t="str">
        <f>IF(SISWA!E197=0,"",SISWA!E197)</f>
        <v/>
      </c>
      <c r="F197" s="157"/>
      <c r="G197" s="157"/>
      <c r="H197" s="157"/>
      <c r="I197" s="157"/>
      <c r="J197" s="157"/>
      <c r="K197" s="157" t="e">
        <f t="shared" si="7"/>
        <v>#DIV/0!</v>
      </c>
      <c r="L197" s="158"/>
      <c r="M197" s="158"/>
      <c r="N197" s="353" t="e">
        <f t="shared" si="8"/>
        <v>#DIV/0!</v>
      </c>
    </row>
    <row r="198" spans="1:14" x14ac:dyDescent="0.3">
      <c r="A198" s="2">
        <v>191</v>
      </c>
      <c r="B198" s="6" t="str">
        <f>IF(SISWA!B198=0,"",SISWA!B198)</f>
        <v/>
      </c>
      <c r="C198" s="6" t="str">
        <f>IF(SISWA!C198=0,"",SISWA!C198)</f>
        <v/>
      </c>
      <c r="D198" s="6" t="str">
        <f>IF(SISWA!D198=0,"",SISWA!D198)</f>
        <v/>
      </c>
      <c r="E198" s="195" t="str">
        <f>IF(SISWA!E198=0,"",SISWA!E198)</f>
        <v/>
      </c>
      <c r="F198" s="157"/>
      <c r="G198" s="157"/>
      <c r="H198" s="157"/>
      <c r="I198" s="157"/>
      <c r="J198" s="157"/>
      <c r="K198" s="157" t="e">
        <f t="shared" si="7"/>
        <v>#DIV/0!</v>
      </c>
      <c r="L198" s="157"/>
      <c r="M198" s="157"/>
      <c r="N198" s="353" t="e">
        <f t="shared" si="8"/>
        <v>#DIV/0!</v>
      </c>
    </row>
    <row r="199" spans="1:14" x14ac:dyDescent="0.3">
      <c r="A199" s="2">
        <v>192</v>
      </c>
      <c r="B199" s="6" t="str">
        <f>IF(SISWA!B199=0,"",SISWA!B199)</f>
        <v/>
      </c>
      <c r="C199" s="6" t="str">
        <f>IF(SISWA!C199=0,"",SISWA!C199)</f>
        <v/>
      </c>
      <c r="D199" s="6" t="str">
        <f>IF(SISWA!D199=0,"",SISWA!D199)</f>
        <v/>
      </c>
      <c r="E199" s="195" t="str">
        <f>IF(SISWA!E199=0,"",SISWA!E199)</f>
        <v/>
      </c>
      <c r="F199" s="157"/>
      <c r="G199" s="157"/>
      <c r="H199" s="157"/>
      <c r="I199" s="157"/>
      <c r="J199" s="157"/>
      <c r="K199" s="157" t="e">
        <f t="shared" si="7"/>
        <v>#DIV/0!</v>
      </c>
      <c r="L199" s="158"/>
      <c r="M199" s="158"/>
      <c r="N199" s="353" t="e">
        <f t="shared" si="8"/>
        <v>#DIV/0!</v>
      </c>
    </row>
    <row r="200" spans="1:14" x14ac:dyDescent="0.3">
      <c r="A200" s="2">
        <v>193</v>
      </c>
      <c r="B200" s="6" t="str">
        <f>IF(SISWA!B200=0,"",SISWA!B200)</f>
        <v/>
      </c>
      <c r="C200" s="6" t="str">
        <f>IF(SISWA!C200=0,"",SISWA!C200)</f>
        <v/>
      </c>
      <c r="D200" s="6" t="str">
        <f>IF(SISWA!D200=0,"",SISWA!D200)</f>
        <v/>
      </c>
      <c r="E200" s="195" t="str">
        <f>IF(SISWA!E200=0,"",SISWA!E200)</f>
        <v/>
      </c>
      <c r="F200" s="157"/>
      <c r="G200" s="157"/>
      <c r="H200" s="157"/>
      <c r="I200" s="157"/>
      <c r="J200" s="157"/>
      <c r="K200" s="157" t="e">
        <f t="shared" si="7"/>
        <v>#DIV/0!</v>
      </c>
      <c r="L200" s="157"/>
      <c r="M200" s="157"/>
      <c r="N200" s="353" t="e">
        <f t="shared" si="8"/>
        <v>#DIV/0!</v>
      </c>
    </row>
    <row r="201" spans="1:14" x14ac:dyDescent="0.3">
      <c r="A201" s="2">
        <v>194</v>
      </c>
      <c r="B201" s="6" t="str">
        <f>IF(SISWA!B201=0,"",SISWA!B201)</f>
        <v/>
      </c>
      <c r="C201" s="6" t="str">
        <f>IF(SISWA!C201=0,"",SISWA!C201)</f>
        <v/>
      </c>
      <c r="D201" s="6" t="str">
        <f>IF(SISWA!D201=0,"",SISWA!D201)</f>
        <v/>
      </c>
      <c r="E201" s="195" t="str">
        <f>IF(SISWA!E201=0,"",SISWA!E201)</f>
        <v/>
      </c>
      <c r="F201" s="157"/>
      <c r="G201" s="157"/>
      <c r="H201" s="157"/>
      <c r="I201" s="157"/>
      <c r="J201" s="157"/>
      <c r="K201" s="157" t="e">
        <f t="shared" ref="K201:K207" si="10">AVERAGE(F201:J201)</f>
        <v>#DIV/0!</v>
      </c>
      <c r="L201" s="158"/>
      <c r="M201" s="158"/>
      <c r="N201" s="353" t="e">
        <f t="shared" ref="N201:N207" si="11">AVERAGE(K201:L201)</f>
        <v>#DIV/0!</v>
      </c>
    </row>
    <row r="202" spans="1:14" x14ac:dyDescent="0.3">
      <c r="A202" s="2">
        <v>195</v>
      </c>
      <c r="B202" s="6" t="str">
        <f>IF(SISWA!B202=0,"",SISWA!B202)</f>
        <v/>
      </c>
      <c r="C202" s="6" t="str">
        <f>IF(SISWA!C202=0,"",SISWA!C202)</f>
        <v/>
      </c>
      <c r="D202" s="6" t="str">
        <f>IF(SISWA!D202=0,"",SISWA!D202)</f>
        <v/>
      </c>
      <c r="E202" s="195" t="str">
        <f>IF(SISWA!E202=0,"",SISWA!E202)</f>
        <v/>
      </c>
      <c r="F202" s="157"/>
      <c r="G202" s="157"/>
      <c r="H202" s="157"/>
      <c r="I202" s="157"/>
      <c r="J202" s="157"/>
      <c r="K202" s="157" t="e">
        <f t="shared" si="10"/>
        <v>#DIV/0!</v>
      </c>
      <c r="L202" s="157"/>
      <c r="M202" s="157"/>
      <c r="N202" s="353" t="e">
        <f t="shared" si="11"/>
        <v>#DIV/0!</v>
      </c>
    </row>
    <row r="203" spans="1:14" x14ac:dyDescent="0.3">
      <c r="A203" s="2">
        <v>196</v>
      </c>
      <c r="B203" s="6" t="str">
        <f>IF(SISWA!B203=0,"",SISWA!B203)</f>
        <v/>
      </c>
      <c r="C203" s="6" t="str">
        <f>IF(SISWA!C203=0,"",SISWA!C203)</f>
        <v/>
      </c>
      <c r="D203" s="6" t="str">
        <f>IF(SISWA!D203=0,"",SISWA!D203)</f>
        <v/>
      </c>
      <c r="E203" s="195" t="str">
        <f>IF(SISWA!E203=0,"",SISWA!E203)</f>
        <v/>
      </c>
      <c r="F203" s="157"/>
      <c r="G203" s="157"/>
      <c r="H203" s="157"/>
      <c r="I203" s="157"/>
      <c r="J203" s="157"/>
      <c r="K203" s="157" t="e">
        <f t="shared" si="10"/>
        <v>#DIV/0!</v>
      </c>
      <c r="L203" s="158"/>
      <c r="M203" s="158"/>
      <c r="N203" s="353" t="e">
        <f t="shared" si="11"/>
        <v>#DIV/0!</v>
      </c>
    </row>
    <row r="204" spans="1:14" x14ac:dyDescent="0.3">
      <c r="A204" s="2">
        <v>197</v>
      </c>
      <c r="B204" s="6" t="str">
        <f>IF(SISWA!B204=0,"",SISWA!B204)</f>
        <v/>
      </c>
      <c r="C204" s="6" t="str">
        <f>IF(SISWA!C204=0,"",SISWA!C204)</f>
        <v/>
      </c>
      <c r="D204" s="6" t="str">
        <f>IF(SISWA!D204=0,"",SISWA!D204)</f>
        <v/>
      </c>
      <c r="E204" s="195" t="str">
        <f>IF(SISWA!E204=0,"",SISWA!E204)</f>
        <v/>
      </c>
      <c r="F204" s="157"/>
      <c r="G204" s="157"/>
      <c r="H204" s="157"/>
      <c r="I204" s="157"/>
      <c r="J204" s="157"/>
      <c r="K204" s="157" t="e">
        <f t="shared" si="10"/>
        <v>#DIV/0!</v>
      </c>
      <c r="L204" s="157"/>
      <c r="M204" s="157"/>
      <c r="N204" s="353" t="e">
        <f t="shared" si="11"/>
        <v>#DIV/0!</v>
      </c>
    </row>
    <row r="205" spans="1:14" x14ac:dyDescent="0.3">
      <c r="A205" s="2">
        <v>198</v>
      </c>
      <c r="B205" s="6" t="str">
        <f>IF(SISWA!B205=0,"",SISWA!B205)</f>
        <v/>
      </c>
      <c r="C205" s="6" t="str">
        <f>IF(SISWA!C205=0,"",SISWA!C205)</f>
        <v/>
      </c>
      <c r="D205" s="6" t="str">
        <f>IF(SISWA!D205=0,"",SISWA!D205)</f>
        <v/>
      </c>
      <c r="E205" s="195" t="str">
        <f>IF(SISWA!E205=0,"",SISWA!E205)</f>
        <v/>
      </c>
      <c r="F205" s="157"/>
      <c r="G205" s="157"/>
      <c r="H205" s="157"/>
      <c r="I205" s="157"/>
      <c r="J205" s="157"/>
      <c r="K205" s="157" t="e">
        <f t="shared" si="10"/>
        <v>#DIV/0!</v>
      </c>
      <c r="L205" s="158"/>
      <c r="M205" s="158"/>
      <c r="N205" s="353" t="e">
        <f t="shared" si="11"/>
        <v>#DIV/0!</v>
      </c>
    </row>
    <row r="206" spans="1:14" x14ac:dyDescent="0.3">
      <c r="A206" s="2">
        <v>199</v>
      </c>
      <c r="B206" s="6" t="str">
        <f>IF(SISWA!B206=0,"",SISWA!B206)</f>
        <v/>
      </c>
      <c r="C206" s="6" t="str">
        <f>IF(SISWA!C206=0,"",SISWA!C206)</f>
        <v/>
      </c>
      <c r="D206" s="6" t="str">
        <f>IF(SISWA!D206=0,"",SISWA!D206)</f>
        <v/>
      </c>
      <c r="E206" s="195" t="str">
        <f>IF(SISWA!E206=0,"",SISWA!E206)</f>
        <v/>
      </c>
      <c r="F206" s="157"/>
      <c r="G206" s="157"/>
      <c r="H206" s="157"/>
      <c r="I206" s="157"/>
      <c r="J206" s="157"/>
      <c r="K206" s="157" t="e">
        <f t="shared" si="10"/>
        <v>#DIV/0!</v>
      </c>
      <c r="L206" s="157"/>
      <c r="M206" s="157"/>
      <c r="N206" s="353" t="e">
        <f t="shared" si="11"/>
        <v>#DIV/0!</v>
      </c>
    </row>
    <row r="207" spans="1:14" x14ac:dyDescent="0.3">
      <c r="A207" s="2">
        <v>200</v>
      </c>
      <c r="B207" s="6" t="str">
        <f>IF(SISWA!B207=0,"",SISWA!B207)</f>
        <v/>
      </c>
      <c r="C207" s="6" t="str">
        <f>IF(SISWA!C207=0,"",SISWA!C207)</f>
        <v/>
      </c>
      <c r="D207" s="6" t="str">
        <f>IF(SISWA!D207=0,"",SISWA!D207)</f>
        <v/>
      </c>
      <c r="E207" s="195" t="str">
        <f>IF(SISWA!E207=0,"",SISWA!E207)</f>
        <v/>
      </c>
      <c r="F207" s="157"/>
      <c r="G207" s="157"/>
      <c r="H207" s="157"/>
      <c r="I207" s="157"/>
      <c r="J207" s="157"/>
      <c r="K207" s="157" t="e">
        <f t="shared" si="10"/>
        <v>#DIV/0!</v>
      </c>
      <c r="L207" s="158"/>
      <c r="M207" s="158"/>
      <c r="N207" s="353" t="e">
        <f t="shared" si="11"/>
        <v>#DIV/0!</v>
      </c>
    </row>
  </sheetData>
  <mergeCells count="11">
    <mergeCell ref="F5:M5"/>
    <mergeCell ref="A1:J1"/>
    <mergeCell ref="A2:J2"/>
    <mergeCell ref="A3:J3"/>
    <mergeCell ref="A5:A7"/>
    <mergeCell ref="B5:B7"/>
    <mergeCell ref="C5:C7"/>
    <mergeCell ref="D5:D7"/>
    <mergeCell ref="E5:E7"/>
    <mergeCell ref="F6:J6"/>
    <mergeCell ref="L6:M6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rgb="FF00B050"/>
  </sheetPr>
  <dimension ref="A1:O207"/>
  <sheetViews>
    <sheetView zoomScaleNormal="100" workbookViewId="0">
      <pane ySplit="7" topLeftCell="A44" activePane="bottomLeft" state="frozen"/>
      <selection pane="bottomLeft" activeCell="F8" sqref="F8:J60"/>
    </sheetView>
  </sheetViews>
  <sheetFormatPr defaultRowHeight="16.5" x14ac:dyDescent="0.3"/>
  <cols>
    <col min="1" max="1" width="4.5" customWidth="1"/>
    <col min="3" max="3" width="11.375" customWidth="1"/>
    <col min="4" max="4" width="19.625" customWidth="1"/>
    <col min="5" max="5" width="43.375" bestFit="1" customWidth="1"/>
    <col min="6" max="6" width="7" customWidth="1"/>
    <col min="7" max="7" width="6.75" customWidth="1"/>
    <col min="8" max="8" width="7" customWidth="1"/>
    <col min="9" max="9" width="7.25" customWidth="1"/>
    <col min="14" max="14" width="9" style="47" hidden="1" customWidth="1"/>
  </cols>
  <sheetData>
    <row r="1" spans="1:15" x14ac:dyDescent="0.3">
      <c r="A1" s="462" t="s">
        <v>0</v>
      </c>
      <c r="B1" s="462"/>
      <c r="C1" s="462"/>
      <c r="D1" s="462"/>
      <c r="E1" s="462"/>
      <c r="F1" s="462"/>
      <c r="G1" s="462"/>
      <c r="H1" s="462"/>
      <c r="I1" s="462"/>
      <c r="J1" s="462"/>
      <c r="K1" s="3"/>
    </row>
    <row r="2" spans="1:15" x14ac:dyDescent="0.3">
      <c r="A2" s="450" t="str">
        <f>AA!A2</f>
        <v>MADRASAH IBTIDAIYAH NURUL ISLAM LABRUK KIDUL</v>
      </c>
      <c r="B2" s="450"/>
      <c r="C2" s="450"/>
      <c r="D2" s="450"/>
      <c r="E2" s="450"/>
      <c r="F2" s="450"/>
      <c r="G2" s="450"/>
      <c r="H2" s="450"/>
      <c r="I2" s="450"/>
      <c r="J2" s="450"/>
      <c r="K2" s="3"/>
    </row>
    <row r="3" spans="1:15" x14ac:dyDescent="0.3">
      <c r="A3" s="450" t="str">
        <f>AA!A3</f>
        <v>TAHUN PELAJARAN 2016/2017</v>
      </c>
      <c r="B3" s="450"/>
      <c r="C3" s="450"/>
      <c r="D3" s="450"/>
      <c r="E3" s="450"/>
      <c r="F3" s="450"/>
      <c r="G3" s="450"/>
      <c r="H3" s="450"/>
      <c r="I3" s="450"/>
      <c r="J3" s="450"/>
      <c r="K3" s="3"/>
    </row>
    <row r="5" spans="1:15" x14ac:dyDescent="0.3">
      <c r="A5" s="463" t="s">
        <v>1</v>
      </c>
      <c r="B5" s="463" t="s">
        <v>2</v>
      </c>
      <c r="C5" s="463" t="s">
        <v>3</v>
      </c>
      <c r="D5" s="463" t="s">
        <v>4</v>
      </c>
      <c r="E5" s="463" t="s">
        <v>5</v>
      </c>
      <c r="F5" s="461" t="s">
        <v>131</v>
      </c>
      <c r="G5" s="461"/>
      <c r="H5" s="461"/>
      <c r="I5" s="461"/>
      <c r="J5" s="461"/>
      <c r="K5" s="461"/>
      <c r="L5" s="461"/>
      <c r="M5" s="461"/>
    </row>
    <row r="6" spans="1:15" x14ac:dyDescent="0.3">
      <c r="A6" s="464"/>
      <c r="B6" s="464"/>
      <c r="C6" s="464"/>
      <c r="D6" s="464"/>
      <c r="E6" s="464"/>
      <c r="F6" s="461" t="s">
        <v>6</v>
      </c>
      <c r="G6" s="461"/>
      <c r="H6" s="461"/>
      <c r="I6" s="461"/>
      <c r="J6" s="461"/>
      <c r="K6" s="385" t="s">
        <v>111</v>
      </c>
      <c r="L6" s="449" t="s">
        <v>113</v>
      </c>
      <c r="M6" s="449"/>
    </row>
    <row r="7" spans="1:15" x14ac:dyDescent="0.3">
      <c r="A7" s="465"/>
      <c r="B7" s="465"/>
      <c r="C7" s="465"/>
      <c r="D7" s="465"/>
      <c r="E7" s="465"/>
      <c r="F7" s="389">
        <v>7</v>
      </c>
      <c r="G7" s="389">
        <v>8</v>
      </c>
      <c r="H7" s="389">
        <v>9</v>
      </c>
      <c r="I7" s="389">
        <v>10</v>
      </c>
      <c r="J7" s="389">
        <v>11</v>
      </c>
      <c r="K7" s="387" t="s">
        <v>112</v>
      </c>
      <c r="L7" s="388" t="s">
        <v>74</v>
      </c>
      <c r="M7" s="388" t="s">
        <v>46</v>
      </c>
    </row>
    <row r="8" spans="1:15" x14ac:dyDescent="0.3">
      <c r="A8" s="1">
        <v>1</v>
      </c>
      <c r="B8" s="6">
        <f>IF(SISWA!B8=0,"",SISWA!B8)</f>
        <v>4144</v>
      </c>
      <c r="C8" s="6" t="str">
        <f>IF(SISWA!C8=0,"",SISWA!C8)</f>
        <v>0056985470</v>
      </c>
      <c r="D8" s="6" t="str">
        <f>IF(SISWA!D8=0,"",SISWA!D8)</f>
        <v>80-162-001-8</v>
      </c>
      <c r="E8" s="195" t="str">
        <f>IF(SISWA!E8=0,"",SISWA!E8)</f>
        <v>ACHMAD ROZALI</v>
      </c>
      <c r="F8" s="157">
        <v>60</v>
      </c>
      <c r="G8" s="157">
        <v>65</v>
      </c>
      <c r="H8" s="157">
        <v>72</v>
      </c>
      <c r="I8" s="157">
        <v>74</v>
      </c>
      <c r="J8" s="157">
        <v>72</v>
      </c>
      <c r="K8" s="157">
        <f>AVERAGE(F8:J8)</f>
        <v>68.599999999999994</v>
      </c>
      <c r="L8" s="157">
        <v>71</v>
      </c>
      <c r="M8" s="157">
        <f>K8</f>
        <v>68.599999999999994</v>
      </c>
      <c r="N8" s="46">
        <f>AVERAGE(L8:M8)</f>
        <v>69.8</v>
      </c>
      <c r="O8" s="353">
        <f>AVERAGE(L8:M8)</f>
        <v>69.8</v>
      </c>
    </row>
    <row r="9" spans="1:15" x14ac:dyDescent="0.3">
      <c r="A9" s="2">
        <v>2</v>
      </c>
      <c r="B9" s="6">
        <f>IF(SISWA!B9=0,"",SISWA!B9)</f>
        <v>4177</v>
      </c>
      <c r="C9" s="6" t="str">
        <f>IF(SISWA!C9=0,"",SISWA!C9)</f>
        <v>0046378836</v>
      </c>
      <c r="D9" s="6" t="str">
        <f>IF(SISWA!D9=0,"",SISWA!D9)</f>
        <v>80-162-002-7</v>
      </c>
      <c r="E9" s="195" t="str">
        <f>IF(SISWA!E9=0,"",SISWA!E9)</f>
        <v>ADELIA SEPTI BERTHA ANANDA</v>
      </c>
      <c r="F9" s="157">
        <v>87</v>
      </c>
      <c r="G9" s="157">
        <v>70</v>
      </c>
      <c r="H9" s="157">
        <v>73</v>
      </c>
      <c r="I9" s="157">
        <v>76</v>
      </c>
      <c r="J9" s="157">
        <v>79</v>
      </c>
      <c r="K9" s="157">
        <f t="shared" ref="K9:K67" si="0">AVERAGE(F9:J9)</f>
        <v>77</v>
      </c>
      <c r="L9" s="157">
        <v>80</v>
      </c>
      <c r="M9" s="157">
        <f t="shared" ref="M9:M64" si="1">K9</f>
        <v>77</v>
      </c>
      <c r="N9" s="46">
        <f t="shared" ref="N9:N57" si="2">AVERAGE(L9:M9)</f>
        <v>78.5</v>
      </c>
      <c r="O9" s="353">
        <f t="shared" ref="O9:O72" si="3">AVERAGE(L9:M9)</f>
        <v>78.5</v>
      </c>
    </row>
    <row r="10" spans="1:15" x14ac:dyDescent="0.3">
      <c r="A10" s="2">
        <v>3</v>
      </c>
      <c r="B10" s="6">
        <f>IF(SISWA!B10=0,"",SISWA!B10)</f>
        <v>4178</v>
      </c>
      <c r="C10" s="6" t="str">
        <f>IF(SISWA!C10=0,"",SISWA!C10)</f>
        <v>0045705633</v>
      </c>
      <c r="D10" s="6" t="str">
        <f>IF(SISWA!D10=0,"",SISWA!D10)</f>
        <v>80-162-003-6</v>
      </c>
      <c r="E10" s="195" t="str">
        <f>IF(SISWA!E10=0,"",SISWA!E10)</f>
        <v>ADELINA KHILYATUL MILLAH</v>
      </c>
      <c r="F10" s="157">
        <v>60</v>
      </c>
      <c r="G10" s="157">
        <v>65</v>
      </c>
      <c r="H10" s="157">
        <v>72</v>
      </c>
      <c r="I10" s="157">
        <v>74</v>
      </c>
      <c r="J10" s="157">
        <v>70</v>
      </c>
      <c r="K10" s="157">
        <f t="shared" si="0"/>
        <v>68.2</v>
      </c>
      <c r="L10" s="157">
        <v>70</v>
      </c>
      <c r="M10" s="157">
        <f t="shared" si="1"/>
        <v>68.2</v>
      </c>
      <c r="N10" s="46">
        <f t="shared" si="2"/>
        <v>69.099999999999994</v>
      </c>
      <c r="O10" s="353">
        <f t="shared" si="3"/>
        <v>69.099999999999994</v>
      </c>
    </row>
    <row r="11" spans="1:15" x14ac:dyDescent="0.3">
      <c r="A11" s="2">
        <v>4</v>
      </c>
      <c r="B11" s="6">
        <f>IF(SISWA!B11=0,"",SISWA!B11)</f>
        <v>4145</v>
      </c>
      <c r="C11" s="6" t="str">
        <f>IF(SISWA!C11=0,"",SISWA!C11)</f>
        <v>0049232525</v>
      </c>
      <c r="D11" s="6" t="str">
        <f>IF(SISWA!D11=0,"",SISWA!D11)</f>
        <v>80-162-004-5</v>
      </c>
      <c r="E11" s="195" t="str">
        <f>IF(SISWA!E11=0,"",SISWA!E11)</f>
        <v>AHMAD RIZKI JAELANI</v>
      </c>
      <c r="F11" s="157">
        <v>65</v>
      </c>
      <c r="G11" s="157">
        <v>70</v>
      </c>
      <c r="H11" s="157">
        <v>73</v>
      </c>
      <c r="I11" s="157">
        <v>74</v>
      </c>
      <c r="J11" s="157">
        <v>71</v>
      </c>
      <c r="K11" s="157">
        <f t="shared" si="0"/>
        <v>70.599999999999994</v>
      </c>
      <c r="L11" s="157">
        <v>74</v>
      </c>
      <c r="M11" s="157">
        <f t="shared" si="1"/>
        <v>70.599999999999994</v>
      </c>
      <c r="N11" s="46">
        <f t="shared" si="2"/>
        <v>72.3</v>
      </c>
      <c r="O11" s="353">
        <f t="shared" si="3"/>
        <v>72.3</v>
      </c>
    </row>
    <row r="12" spans="1:15" x14ac:dyDescent="0.3">
      <c r="A12" s="2">
        <v>5</v>
      </c>
      <c r="B12" s="6">
        <f>IF(SISWA!B12=0,"",SISWA!B12)</f>
        <v>4174</v>
      </c>
      <c r="C12" s="6" t="str">
        <f>IF(SISWA!C12=0,"",SISWA!C12)</f>
        <v xml:space="preserve">0044118618 </v>
      </c>
      <c r="D12" s="6" t="str">
        <f>IF(SISWA!D12=0,"",SISWA!D12)</f>
        <v>80-162-005-4</v>
      </c>
      <c r="E12" s="195" t="str">
        <f>IF(SISWA!E12=0,"",SISWA!E12)</f>
        <v>AHMAD SHOHIBI</v>
      </c>
      <c r="F12" s="157">
        <v>60</v>
      </c>
      <c r="G12" s="157">
        <v>68</v>
      </c>
      <c r="H12" s="157">
        <v>77</v>
      </c>
      <c r="I12" s="157">
        <v>74</v>
      </c>
      <c r="J12" s="157">
        <v>72</v>
      </c>
      <c r="K12" s="157">
        <f t="shared" si="0"/>
        <v>70.2</v>
      </c>
      <c r="L12" s="157">
        <v>73</v>
      </c>
      <c r="M12" s="157">
        <f t="shared" si="1"/>
        <v>70.2</v>
      </c>
      <c r="N12" s="46">
        <f t="shared" si="2"/>
        <v>71.599999999999994</v>
      </c>
      <c r="O12" s="353">
        <f t="shared" si="3"/>
        <v>71.599999999999994</v>
      </c>
    </row>
    <row r="13" spans="1:15" x14ac:dyDescent="0.3">
      <c r="A13" s="2">
        <v>6</v>
      </c>
      <c r="B13" s="6">
        <f>IF(SISWA!B13=0,"",SISWA!B13)</f>
        <v>4146</v>
      </c>
      <c r="C13" s="6" t="str">
        <f>IF(SISWA!C13=0,"",SISWA!C13)</f>
        <v>0049865303</v>
      </c>
      <c r="D13" s="6" t="str">
        <f>IF(SISWA!D13=0,"",SISWA!D13)</f>
        <v>80-162-006-3</v>
      </c>
      <c r="E13" s="195" t="str">
        <f>IF(SISWA!E13=0,"",SISWA!E13)</f>
        <v>AHMAD ZAINURI</v>
      </c>
      <c r="F13" s="157">
        <v>70</v>
      </c>
      <c r="G13" s="157">
        <v>65</v>
      </c>
      <c r="H13" s="157">
        <v>71</v>
      </c>
      <c r="I13" s="157">
        <v>75</v>
      </c>
      <c r="J13" s="157">
        <v>70</v>
      </c>
      <c r="K13" s="157">
        <f t="shared" si="0"/>
        <v>70.2</v>
      </c>
      <c r="L13" s="157">
        <v>70</v>
      </c>
      <c r="M13" s="157">
        <f t="shared" si="1"/>
        <v>70.2</v>
      </c>
      <c r="N13" s="46">
        <f t="shared" si="2"/>
        <v>70.099999999999994</v>
      </c>
      <c r="O13" s="353">
        <f t="shared" si="3"/>
        <v>70.099999999999994</v>
      </c>
    </row>
    <row r="14" spans="1:15" x14ac:dyDescent="0.3">
      <c r="A14" s="2">
        <v>7</v>
      </c>
      <c r="B14" s="6">
        <f>IF(SISWA!B14=0,"",SISWA!B14)</f>
        <v>4147</v>
      </c>
      <c r="C14" s="6" t="str">
        <f>IF(SISWA!C14=0,"",SISWA!C14)</f>
        <v>0047929910</v>
      </c>
      <c r="D14" s="6" t="str">
        <f>IF(SISWA!D14=0,"",SISWA!D14)</f>
        <v>80-162-007-2</v>
      </c>
      <c r="E14" s="195" t="str">
        <f>IF(SISWA!E14=0,"",SISWA!E14)</f>
        <v>AKHMAD AMBARI</v>
      </c>
      <c r="F14" s="157">
        <v>60</v>
      </c>
      <c r="G14" s="157">
        <v>70</v>
      </c>
      <c r="H14" s="157">
        <v>73</v>
      </c>
      <c r="I14" s="157">
        <v>77</v>
      </c>
      <c r="J14" s="157">
        <v>71</v>
      </c>
      <c r="K14" s="157">
        <f t="shared" si="0"/>
        <v>70.2</v>
      </c>
      <c r="L14" s="157">
        <v>74</v>
      </c>
      <c r="M14" s="157">
        <f t="shared" si="1"/>
        <v>70.2</v>
      </c>
      <c r="N14" s="46">
        <f t="shared" si="2"/>
        <v>72.099999999999994</v>
      </c>
      <c r="O14" s="353">
        <f t="shared" si="3"/>
        <v>72.099999999999994</v>
      </c>
    </row>
    <row r="15" spans="1:15" x14ac:dyDescent="0.3">
      <c r="A15" s="2">
        <v>8</v>
      </c>
      <c r="B15" s="6">
        <f>IF(SISWA!B15=0,"",SISWA!B15)</f>
        <v>4148</v>
      </c>
      <c r="C15" s="6" t="str">
        <f>IF(SISWA!C15=0,"",SISWA!C15)</f>
        <v>0041566084</v>
      </c>
      <c r="D15" s="6" t="str">
        <f>IF(SISWA!D15=0,"",SISWA!D15)</f>
        <v>80-162-008-9</v>
      </c>
      <c r="E15" s="195" t="str">
        <f>IF(SISWA!E15=0,"",SISWA!E15)</f>
        <v>BIMA LUTFIYAN FIRDAUS</v>
      </c>
      <c r="F15" s="157">
        <v>60</v>
      </c>
      <c r="G15" s="157">
        <v>65</v>
      </c>
      <c r="H15" s="157">
        <v>74</v>
      </c>
      <c r="I15" s="157">
        <v>75</v>
      </c>
      <c r="J15" s="157">
        <v>70</v>
      </c>
      <c r="K15" s="157">
        <f t="shared" si="0"/>
        <v>68.8</v>
      </c>
      <c r="L15" s="157">
        <v>70</v>
      </c>
      <c r="M15" s="157">
        <f t="shared" si="1"/>
        <v>68.8</v>
      </c>
      <c r="N15" s="46">
        <f t="shared" si="2"/>
        <v>69.400000000000006</v>
      </c>
      <c r="O15" s="353">
        <f t="shared" si="3"/>
        <v>69.400000000000006</v>
      </c>
    </row>
    <row r="16" spans="1:15" x14ac:dyDescent="0.3">
      <c r="A16" s="2">
        <v>9</v>
      </c>
      <c r="B16" s="6">
        <f>IF(SISWA!B16=0,"",SISWA!B16)</f>
        <v>4122</v>
      </c>
      <c r="C16" s="6" t="str">
        <f>IF(SISWA!C16=0,"",SISWA!C16)</f>
        <v>0043541247</v>
      </c>
      <c r="D16" s="6" t="str">
        <f>IF(SISWA!D16=0,"",SISWA!D16)</f>
        <v>80-162-009-8</v>
      </c>
      <c r="E16" s="195" t="str">
        <f>IF(SISWA!E16=0,"",SISWA!E16)</f>
        <v>ERINA DWI RAMADHANI</v>
      </c>
      <c r="F16" s="157">
        <v>60</v>
      </c>
      <c r="G16" s="157">
        <v>65</v>
      </c>
      <c r="H16" s="157">
        <v>73</v>
      </c>
      <c r="I16" s="157">
        <v>74</v>
      </c>
      <c r="J16" s="157">
        <v>70</v>
      </c>
      <c r="K16" s="157">
        <f t="shared" si="0"/>
        <v>68.400000000000006</v>
      </c>
      <c r="L16" s="157">
        <v>70</v>
      </c>
      <c r="M16" s="157">
        <f t="shared" si="1"/>
        <v>68.400000000000006</v>
      </c>
      <c r="N16" s="46">
        <f t="shared" si="2"/>
        <v>69.2</v>
      </c>
      <c r="O16" s="353">
        <f t="shared" si="3"/>
        <v>69.2</v>
      </c>
    </row>
    <row r="17" spans="1:15" x14ac:dyDescent="0.3">
      <c r="A17" s="2">
        <v>10</v>
      </c>
      <c r="B17" s="6">
        <f>IF(SISWA!B17=0,"",SISWA!B17)</f>
        <v>4179</v>
      </c>
      <c r="C17" s="6" t="str">
        <f>IF(SISWA!C17=0,"",SISWA!C17)</f>
        <v>0045820842</v>
      </c>
      <c r="D17" s="6" t="str">
        <f>IF(SISWA!D17=0,"",SISWA!D17)</f>
        <v>80-162-010-7</v>
      </c>
      <c r="E17" s="195" t="str">
        <f>IF(SISWA!E17=0,"",SISWA!E17)</f>
        <v>FITRI NUR AINI</v>
      </c>
      <c r="F17" s="157">
        <v>60</v>
      </c>
      <c r="G17" s="157">
        <v>65</v>
      </c>
      <c r="H17" s="157">
        <v>73</v>
      </c>
      <c r="I17" s="157"/>
      <c r="J17" s="157">
        <v>70</v>
      </c>
      <c r="K17" s="157">
        <f t="shared" si="0"/>
        <v>67</v>
      </c>
      <c r="L17" s="157">
        <v>70</v>
      </c>
      <c r="M17" s="157">
        <f t="shared" si="1"/>
        <v>67</v>
      </c>
      <c r="N17" s="46">
        <f t="shared" si="2"/>
        <v>68.5</v>
      </c>
      <c r="O17" s="353">
        <f t="shared" si="3"/>
        <v>68.5</v>
      </c>
    </row>
    <row r="18" spans="1:15" x14ac:dyDescent="0.3">
      <c r="A18" s="2">
        <v>11</v>
      </c>
      <c r="B18" s="6">
        <f>IF(SISWA!B18=0,"",SISWA!B18)</f>
        <v>4149</v>
      </c>
      <c r="C18" s="6" t="str">
        <f>IF(SISWA!C18=0,"",SISWA!C18)</f>
        <v>0047917461</v>
      </c>
      <c r="D18" s="6" t="str">
        <f>IF(SISWA!D18=0,"",SISWA!D18)</f>
        <v>80-162-011-6</v>
      </c>
      <c r="E18" s="195" t="str">
        <f>IF(SISWA!E18=0,"",SISWA!E18)</f>
        <v>MAYANGTIKA ANIL HAWA</v>
      </c>
      <c r="F18" s="157">
        <v>80</v>
      </c>
      <c r="G18" s="157">
        <v>70</v>
      </c>
      <c r="H18" s="157">
        <v>91</v>
      </c>
      <c r="I18" s="157">
        <v>74</v>
      </c>
      <c r="J18" s="157">
        <v>73</v>
      </c>
      <c r="K18" s="157">
        <f t="shared" si="0"/>
        <v>77.599999999999994</v>
      </c>
      <c r="L18" s="157">
        <v>74</v>
      </c>
      <c r="M18" s="157">
        <f t="shared" si="1"/>
        <v>77.599999999999994</v>
      </c>
      <c r="N18" s="46">
        <f t="shared" si="2"/>
        <v>75.8</v>
      </c>
      <c r="O18" s="353">
        <f t="shared" si="3"/>
        <v>75.8</v>
      </c>
    </row>
    <row r="19" spans="1:15" x14ac:dyDescent="0.3">
      <c r="A19" s="2">
        <v>12</v>
      </c>
      <c r="B19" s="6">
        <f>IF(SISWA!B19=0,"",SISWA!B19)</f>
        <v>4180</v>
      </c>
      <c r="C19" s="6" t="str">
        <f>IF(SISWA!C19=0,"",SISWA!C19)</f>
        <v>0049252066</v>
      </c>
      <c r="D19" s="6" t="str">
        <f>IF(SISWA!D19=0,"",SISWA!D19)</f>
        <v>80-162-012-5</v>
      </c>
      <c r="E19" s="195" t="str">
        <f>IF(SISWA!E19=0,"",SISWA!E19)</f>
        <v>MIR`ATUL KHOIROH</v>
      </c>
      <c r="F19" s="157">
        <v>80</v>
      </c>
      <c r="G19" s="157">
        <v>70</v>
      </c>
      <c r="H19" s="157">
        <v>91</v>
      </c>
      <c r="I19" s="157">
        <v>75</v>
      </c>
      <c r="J19" s="157">
        <v>88</v>
      </c>
      <c r="K19" s="157">
        <f t="shared" si="0"/>
        <v>80.8</v>
      </c>
      <c r="L19" s="157">
        <v>89</v>
      </c>
      <c r="M19" s="157">
        <f t="shared" si="1"/>
        <v>80.8</v>
      </c>
      <c r="N19" s="46">
        <f t="shared" si="2"/>
        <v>84.9</v>
      </c>
      <c r="O19" s="353">
        <f t="shared" si="3"/>
        <v>84.9</v>
      </c>
    </row>
    <row r="20" spans="1:15" x14ac:dyDescent="0.3">
      <c r="A20" s="2">
        <v>13</v>
      </c>
      <c r="B20" s="6">
        <f>IF(SISWA!B20=0,"",SISWA!B20)</f>
        <v>4181</v>
      </c>
      <c r="C20" s="6" t="str">
        <f>IF(SISWA!C20=0,"",SISWA!C20)</f>
        <v>0048021171</v>
      </c>
      <c r="D20" s="6" t="str">
        <f>IF(SISWA!D20=0,"",SISWA!D20)</f>
        <v>80-162-013-4</v>
      </c>
      <c r="E20" s="195" t="str">
        <f>IF(SISWA!E20=0,"",SISWA!E20)</f>
        <v>MOCHAMAD ABIR EKA FIRMANSYA</v>
      </c>
      <c r="F20" s="157">
        <v>75</v>
      </c>
      <c r="G20" s="157">
        <v>80</v>
      </c>
      <c r="H20" s="157">
        <v>87</v>
      </c>
      <c r="I20" s="157">
        <v>77</v>
      </c>
      <c r="J20" s="157">
        <v>82</v>
      </c>
      <c r="K20" s="157">
        <f t="shared" si="0"/>
        <v>80.2</v>
      </c>
      <c r="L20" s="157">
        <v>85</v>
      </c>
      <c r="M20" s="157">
        <f t="shared" si="1"/>
        <v>80.2</v>
      </c>
      <c r="N20" s="46">
        <f t="shared" si="2"/>
        <v>82.6</v>
      </c>
      <c r="O20" s="353">
        <f t="shared" si="3"/>
        <v>82.6</v>
      </c>
    </row>
    <row r="21" spans="1:15" x14ac:dyDescent="0.3">
      <c r="A21" s="2">
        <v>14</v>
      </c>
      <c r="B21" s="6">
        <f>IF(SISWA!B21=0,"",SISWA!B21)</f>
        <v>4150</v>
      </c>
      <c r="C21" s="6" t="str">
        <f>IF(SISWA!C21=0,"",SISWA!C21)</f>
        <v>0055851984</v>
      </c>
      <c r="D21" s="6" t="str">
        <f>IF(SISWA!D21=0,"",SISWA!D21)</f>
        <v>80-162-014-3</v>
      </c>
      <c r="E21" s="195" t="str">
        <f>IF(SISWA!E21=0,"",SISWA!E21)</f>
        <v>MOHAMMAD DANANG PRAYOGA</v>
      </c>
      <c r="F21" s="157">
        <v>60</v>
      </c>
      <c r="G21" s="157">
        <v>70</v>
      </c>
      <c r="H21" s="157">
        <v>62</v>
      </c>
      <c r="I21" s="157">
        <v>77</v>
      </c>
      <c r="J21" s="157">
        <v>75</v>
      </c>
      <c r="K21" s="157">
        <f t="shared" si="0"/>
        <v>68.8</v>
      </c>
      <c r="L21" s="157">
        <v>76</v>
      </c>
      <c r="M21" s="157">
        <f t="shared" si="1"/>
        <v>68.8</v>
      </c>
      <c r="N21" s="46">
        <f t="shared" si="2"/>
        <v>72.400000000000006</v>
      </c>
      <c r="O21" s="353">
        <f t="shared" si="3"/>
        <v>72.400000000000006</v>
      </c>
    </row>
    <row r="22" spans="1:15" x14ac:dyDescent="0.3">
      <c r="A22" s="2">
        <v>15</v>
      </c>
      <c r="B22" s="6">
        <f>IF(SISWA!B22=0,"",SISWA!B22)</f>
        <v>4184</v>
      </c>
      <c r="C22" s="6" t="str">
        <f>IF(SISWA!C22=0,"",SISWA!C22)</f>
        <v>0049465874</v>
      </c>
      <c r="D22" s="6" t="str">
        <f>IF(SISWA!D22=0,"",SISWA!D22)</f>
        <v>80-162-015-2</v>
      </c>
      <c r="E22" s="195" t="str">
        <f>IF(SISWA!E22=0,"",SISWA!E22)</f>
        <v>MUCHAMAD ADITIYA PUTRA FEBRYANSYAH</v>
      </c>
      <c r="F22" s="157">
        <v>80</v>
      </c>
      <c r="G22" s="157">
        <v>70</v>
      </c>
      <c r="H22" s="157">
        <v>85</v>
      </c>
      <c r="I22" s="157">
        <v>77</v>
      </c>
      <c r="J22" s="157">
        <v>87</v>
      </c>
      <c r="K22" s="157">
        <f t="shared" si="0"/>
        <v>79.8</v>
      </c>
      <c r="L22" s="157">
        <v>82</v>
      </c>
      <c r="M22" s="157">
        <f t="shared" si="1"/>
        <v>79.8</v>
      </c>
      <c r="N22" s="46">
        <f t="shared" si="2"/>
        <v>80.900000000000006</v>
      </c>
      <c r="O22" s="353">
        <f t="shared" si="3"/>
        <v>80.900000000000006</v>
      </c>
    </row>
    <row r="23" spans="1:15" x14ac:dyDescent="0.3">
      <c r="A23" s="2">
        <v>16</v>
      </c>
      <c r="B23" s="6">
        <f>IF(SISWA!B23=0,"",SISWA!B23)</f>
        <v>4185</v>
      </c>
      <c r="C23" s="6" t="str">
        <f>IF(SISWA!C23=0,"",SISWA!C23)</f>
        <v>0048515206</v>
      </c>
      <c r="D23" s="6" t="str">
        <f>IF(SISWA!D23=0,"",SISWA!D23)</f>
        <v>80-162-016-9</v>
      </c>
      <c r="E23" s="195" t="str">
        <f>IF(SISWA!E23=0,"",SISWA!E23)</f>
        <v>MUHAMAD DAIFA ROBBIT ATTIJANI</v>
      </c>
      <c r="F23" s="157">
        <v>60</v>
      </c>
      <c r="G23" s="157">
        <v>70</v>
      </c>
      <c r="H23" s="157">
        <v>67</v>
      </c>
      <c r="I23" s="157">
        <v>76</v>
      </c>
      <c r="J23" s="157">
        <v>82</v>
      </c>
      <c r="K23" s="157">
        <f t="shared" si="0"/>
        <v>71</v>
      </c>
      <c r="L23" s="157">
        <v>84</v>
      </c>
      <c r="M23" s="157">
        <f t="shared" si="1"/>
        <v>71</v>
      </c>
      <c r="N23" s="46">
        <f t="shared" si="2"/>
        <v>77.5</v>
      </c>
      <c r="O23" s="353">
        <f t="shared" si="3"/>
        <v>77.5</v>
      </c>
    </row>
    <row r="24" spans="1:15" x14ac:dyDescent="0.3">
      <c r="A24" s="2">
        <v>17</v>
      </c>
      <c r="B24" s="6">
        <f>IF(SISWA!B24=0,"",SISWA!B24)</f>
        <v>4151</v>
      </c>
      <c r="C24" s="6" t="str">
        <f>IF(SISWA!C24=0,"",SISWA!C24)</f>
        <v>0044956543</v>
      </c>
      <c r="D24" s="6" t="str">
        <f>IF(SISWA!D24=0,"",SISWA!D24)</f>
        <v>80-162-017-8</v>
      </c>
      <c r="E24" s="195" t="str">
        <f>IF(SISWA!E24=0,"",SISWA!E24)</f>
        <v>MUHAMMAD IZZUL AKROM</v>
      </c>
      <c r="F24" s="157">
        <v>60</v>
      </c>
      <c r="G24" s="157">
        <v>65</v>
      </c>
      <c r="H24" s="157">
        <v>71</v>
      </c>
      <c r="I24" s="157">
        <v>74</v>
      </c>
      <c r="J24" s="157">
        <v>73</v>
      </c>
      <c r="K24" s="157">
        <f t="shared" si="0"/>
        <v>68.599999999999994</v>
      </c>
      <c r="L24" s="157">
        <v>73</v>
      </c>
      <c r="M24" s="157">
        <f t="shared" si="1"/>
        <v>68.599999999999994</v>
      </c>
      <c r="N24" s="46">
        <f t="shared" si="2"/>
        <v>70.8</v>
      </c>
      <c r="O24" s="353">
        <f t="shared" si="3"/>
        <v>70.8</v>
      </c>
    </row>
    <row r="25" spans="1:15" x14ac:dyDescent="0.3">
      <c r="A25" s="2">
        <v>18</v>
      </c>
      <c r="B25" s="6">
        <f>IF(SISWA!B25=0,"",SISWA!B25)</f>
        <v>4152</v>
      </c>
      <c r="C25" s="6" t="str">
        <f>IF(SISWA!C25=0,"",SISWA!C25)</f>
        <v>0044952609</v>
      </c>
      <c r="D25" s="6" t="str">
        <f>IF(SISWA!D25=0,"",SISWA!D25)</f>
        <v>80-162-018-7</v>
      </c>
      <c r="E25" s="195" t="str">
        <f>IF(SISWA!E25=0,"",SISWA!E25)</f>
        <v>MUHAMMAD NOVAL NURSASI</v>
      </c>
      <c r="F25" s="157">
        <v>60</v>
      </c>
      <c r="G25" s="157">
        <v>70</v>
      </c>
      <c r="H25" s="157">
        <v>70</v>
      </c>
      <c r="I25" s="157">
        <v>75</v>
      </c>
      <c r="J25" s="157">
        <v>71</v>
      </c>
      <c r="K25" s="157">
        <f t="shared" si="0"/>
        <v>69.2</v>
      </c>
      <c r="L25" s="157">
        <v>72</v>
      </c>
      <c r="M25" s="157">
        <f t="shared" si="1"/>
        <v>69.2</v>
      </c>
      <c r="N25" s="46">
        <f t="shared" si="2"/>
        <v>70.599999999999994</v>
      </c>
      <c r="O25" s="353">
        <f t="shared" si="3"/>
        <v>70.599999999999994</v>
      </c>
    </row>
    <row r="26" spans="1:15" x14ac:dyDescent="0.3">
      <c r="A26" s="2">
        <v>19</v>
      </c>
      <c r="B26" s="6">
        <f>IF(SISWA!B26=0,"",SISWA!B26)</f>
        <v>4153</v>
      </c>
      <c r="C26" s="6" t="str">
        <f>IF(SISWA!C26=0,"",SISWA!C26)</f>
        <v>0049269355</v>
      </c>
      <c r="D26" s="6" t="str">
        <f>IF(SISWA!D26=0,"",SISWA!D26)</f>
        <v>80-162-019-6</v>
      </c>
      <c r="E26" s="195" t="str">
        <f>IF(SISWA!E26=0,"",SISWA!E26)</f>
        <v>MUHAMMAD NUR KHOLIS</v>
      </c>
      <c r="F26" s="157">
        <v>60</v>
      </c>
      <c r="G26" s="157">
        <v>70</v>
      </c>
      <c r="H26" s="157">
        <v>60</v>
      </c>
      <c r="I26" s="157">
        <v>74</v>
      </c>
      <c r="J26" s="157">
        <v>73</v>
      </c>
      <c r="K26" s="157">
        <f t="shared" si="0"/>
        <v>67.400000000000006</v>
      </c>
      <c r="L26" s="157">
        <v>73</v>
      </c>
      <c r="M26" s="157">
        <f t="shared" si="1"/>
        <v>67.400000000000006</v>
      </c>
      <c r="N26" s="46">
        <f t="shared" si="2"/>
        <v>70.2</v>
      </c>
      <c r="O26" s="353">
        <f t="shared" si="3"/>
        <v>70.2</v>
      </c>
    </row>
    <row r="27" spans="1:15" x14ac:dyDescent="0.3">
      <c r="A27" s="2">
        <v>20</v>
      </c>
      <c r="B27" s="6">
        <f>IF(SISWA!B27=0,"",SISWA!B27)</f>
        <v>4154</v>
      </c>
      <c r="C27" s="6" t="str">
        <f>IF(SISWA!C27=0,"",SISWA!C27)</f>
        <v>0053577869</v>
      </c>
      <c r="D27" s="6" t="str">
        <f>IF(SISWA!D27=0,"",SISWA!D27)</f>
        <v>80-162-020-5</v>
      </c>
      <c r="E27" s="195" t="str">
        <f>IF(SISWA!E27=0,"",SISWA!E27)</f>
        <v>NAFISSATUL KHOIROH</v>
      </c>
      <c r="F27" s="157">
        <v>60</v>
      </c>
      <c r="G27" s="157">
        <v>70</v>
      </c>
      <c r="H27" s="157">
        <v>64</v>
      </c>
      <c r="I27" s="157">
        <v>75</v>
      </c>
      <c r="J27" s="157">
        <v>80</v>
      </c>
      <c r="K27" s="157">
        <f t="shared" si="0"/>
        <v>69.8</v>
      </c>
      <c r="L27" s="157">
        <v>82</v>
      </c>
      <c r="M27" s="157">
        <f t="shared" si="1"/>
        <v>69.8</v>
      </c>
      <c r="N27" s="46">
        <f t="shared" si="2"/>
        <v>75.900000000000006</v>
      </c>
      <c r="O27" s="353">
        <f t="shared" si="3"/>
        <v>75.900000000000006</v>
      </c>
    </row>
    <row r="28" spans="1:15" x14ac:dyDescent="0.3">
      <c r="A28" s="2">
        <v>21</v>
      </c>
      <c r="B28" s="6">
        <f>IF(SISWA!B28=0,"",SISWA!B28)</f>
        <v>4039</v>
      </c>
      <c r="C28" s="6" t="str">
        <f>IF(SISWA!C28=0,"",SISWA!C28)</f>
        <v>0025417838</v>
      </c>
      <c r="D28" s="6" t="str">
        <f>IF(SISWA!D28=0,"",SISWA!D28)</f>
        <v>80-162-021-4</v>
      </c>
      <c r="E28" s="195" t="str">
        <f>IF(SISWA!E28=0,"",SISWA!E28)</f>
        <v>NAJWA MUFARRICHA</v>
      </c>
      <c r="F28" s="157">
        <v>68</v>
      </c>
      <c r="G28" s="157">
        <v>70</v>
      </c>
      <c r="H28" s="157">
        <v>69</v>
      </c>
      <c r="I28" s="157">
        <v>72</v>
      </c>
      <c r="J28" s="157">
        <v>80</v>
      </c>
      <c r="K28" s="157">
        <f t="shared" si="0"/>
        <v>71.8</v>
      </c>
      <c r="L28" s="157">
        <v>80</v>
      </c>
      <c r="M28" s="157">
        <f t="shared" si="1"/>
        <v>71.8</v>
      </c>
      <c r="N28" s="46">
        <f t="shared" si="2"/>
        <v>75.900000000000006</v>
      </c>
      <c r="O28" s="353">
        <f t="shared" si="3"/>
        <v>75.900000000000006</v>
      </c>
    </row>
    <row r="29" spans="1:15" x14ac:dyDescent="0.3">
      <c r="A29" s="2">
        <v>22</v>
      </c>
      <c r="B29" s="6">
        <f>IF(SISWA!B29=0,"",SISWA!B29)</f>
        <v>4133</v>
      </c>
      <c r="C29" s="6" t="str">
        <f>IF(SISWA!C29=0,"",SISWA!C29)</f>
        <v>0042084522</v>
      </c>
      <c r="D29" s="6" t="str">
        <f>IF(SISWA!D29=0,"",SISWA!D29)</f>
        <v>80-162-022-3</v>
      </c>
      <c r="E29" s="195" t="str">
        <f>IF(SISWA!E29=0,"",SISWA!E29)</f>
        <v>NAUFAL DAFFA ANWAR</v>
      </c>
      <c r="F29" s="157">
        <v>60</v>
      </c>
      <c r="G29" s="157">
        <v>70</v>
      </c>
      <c r="H29" s="157">
        <v>60</v>
      </c>
      <c r="I29" s="157">
        <v>76</v>
      </c>
      <c r="J29" s="157">
        <v>77</v>
      </c>
      <c r="K29" s="157">
        <f t="shared" si="0"/>
        <v>68.599999999999994</v>
      </c>
      <c r="L29" s="157">
        <v>76</v>
      </c>
      <c r="M29" s="157">
        <f t="shared" si="1"/>
        <v>68.599999999999994</v>
      </c>
      <c r="N29" s="46">
        <f t="shared" si="2"/>
        <v>72.3</v>
      </c>
      <c r="O29" s="353">
        <f t="shared" si="3"/>
        <v>72.3</v>
      </c>
    </row>
    <row r="30" spans="1:15" x14ac:dyDescent="0.3">
      <c r="A30" s="2">
        <v>23</v>
      </c>
      <c r="B30" s="6">
        <f>IF(SISWA!B30=0,"",SISWA!B30)</f>
        <v>4187</v>
      </c>
      <c r="C30" s="6" t="str">
        <f>IF(SISWA!C30=0,"",SISWA!C30)</f>
        <v>0038037937</v>
      </c>
      <c r="D30" s="6" t="str">
        <f>IF(SISWA!D30=0,"",SISWA!D30)</f>
        <v>80-162-023-2</v>
      </c>
      <c r="E30" s="195" t="str">
        <f>IF(SISWA!E30=0,"",SISWA!E30)</f>
        <v>NIKE CANDRA KURNIA DEWI</v>
      </c>
      <c r="F30" s="157">
        <v>80</v>
      </c>
      <c r="G30" s="157">
        <v>70</v>
      </c>
      <c r="H30" s="157">
        <v>74</v>
      </c>
      <c r="I30" s="157">
        <v>77</v>
      </c>
      <c r="J30" s="157">
        <v>83</v>
      </c>
      <c r="K30" s="157">
        <f t="shared" si="0"/>
        <v>76.8</v>
      </c>
      <c r="L30" s="157">
        <v>84</v>
      </c>
      <c r="M30" s="157">
        <f t="shared" si="1"/>
        <v>76.8</v>
      </c>
      <c r="N30" s="46">
        <f t="shared" si="2"/>
        <v>80.400000000000006</v>
      </c>
      <c r="O30" s="353">
        <f t="shared" si="3"/>
        <v>80.400000000000006</v>
      </c>
    </row>
    <row r="31" spans="1:15" x14ac:dyDescent="0.3">
      <c r="A31" s="2">
        <v>24</v>
      </c>
      <c r="B31" s="6">
        <f>IF(SISWA!B31=0,"",SISWA!B31)</f>
        <v>4186</v>
      </c>
      <c r="C31" s="6" t="str">
        <f>IF(SISWA!C31=0,"",SISWA!C31)</f>
        <v>0046677584</v>
      </c>
      <c r="D31" s="6" t="str">
        <f>IF(SISWA!D31=0,"",SISWA!D31)</f>
        <v>80-162-024-9</v>
      </c>
      <c r="E31" s="195" t="str">
        <f>IF(SISWA!E31=0,"",SISWA!E31)</f>
        <v>NUR AFNI DWI MAULIDIYAH</v>
      </c>
      <c r="F31" s="157">
        <v>77</v>
      </c>
      <c r="G31" s="157">
        <v>70</v>
      </c>
      <c r="H31" s="157">
        <v>66</v>
      </c>
      <c r="I31" s="157">
        <v>75</v>
      </c>
      <c r="J31" s="157">
        <v>80</v>
      </c>
      <c r="K31" s="157">
        <f t="shared" si="0"/>
        <v>73.599999999999994</v>
      </c>
      <c r="L31" s="157">
        <v>80</v>
      </c>
      <c r="M31" s="157">
        <f t="shared" si="1"/>
        <v>73.599999999999994</v>
      </c>
      <c r="N31" s="46">
        <f t="shared" si="2"/>
        <v>76.8</v>
      </c>
      <c r="O31" s="353">
        <f t="shared" si="3"/>
        <v>76.8</v>
      </c>
    </row>
    <row r="32" spans="1:15" x14ac:dyDescent="0.3">
      <c r="A32" s="2">
        <v>25</v>
      </c>
      <c r="B32" s="6">
        <f>IF(SISWA!B32=0,"",SISWA!B32)</f>
        <v>4155</v>
      </c>
      <c r="C32" s="6" t="str">
        <f>IF(SISWA!C32=0,"",SISWA!C32)</f>
        <v>0047653214</v>
      </c>
      <c r="D32" s="6" t="str">
        <f>IF(SISWA!D32=0,"",SISWA!D32)</f>
        <v>80-162-025-8</v>
      </c>
      <c r="E32" s="195" t="str">
        <f>IF(SISWA!E32=0,"",SISWA!E32)</f>
        <v>SAFIRA FIRNANDA ARTAMEVIA</v>
      </c>
      <c r="F32" s="157">
        <v>77</v>
      </c>
      <c r="G32" s="157">
        <v>70</v>
      </c>
      <c r="H32" s="157">
        <v>76</v>
      </c>
      <c r="I32" s="157">
        <v>80</v>
      </c>
      <c r="J32" s="157">
        <v>89</v>
      </c>
      <c r="K32" s="157">
        <f t="shared" si="0"/>
        <v>78.400000000000006</v>
      </c>
      <c r="L32" s="157">
        <v>91</v>
      </c>
      <c r="M32" s="157">
        <f t="shared" si="1"/>
        <v>78.400000000000006</v>
      </c>
      <c r="N32" s="46">
        <f t="shared" si="2"/>
        <v>84.7</v>
      </c>
      <c r="O32" s="353">
        <f t="shared" si="3"/>
        <v>84.7</v>
      </c>
    </row>
    <row r="33" spans="1:15" x14ac:dyDescent="0.3">
      <c r="A33" s="2">
        <v>26</v>
      </c>
      <c r="B33" s="6">
        <f>IF(SISWA!B33=0,"",SISWA!B33)</f>
        <v>4183</v>
      </c>
      <c r="C33" s="6" t="str">
        <f>IF(SISWA!C33=0,"",SISWA!C33)</f>
        <v>0044270200</v>
      </c>
      <c r="D33" s="6" t="str">
        <f>IF(SISWA!D33=0,"",SISWA!D33)</f>
        <v>80-162-026-7</v>
      </c>
      <c r="E33" s="195" t="str">
        <f>IF(SISWA!E33=0,"",SISWA!E33)</f>
        <v>SITI WIFAQOTUL IMAMATUR ROHMAH</v>
      </c>
      <c r="F33" s="157">
        <v>80</v>
      </c>
      <c r="G33" s="157">
        <v>80</v>
      </c>
      <c r="H33" s="157">
        <v>89</v>
      </c>
      <c r="I33" s="157">
        <v>78</v>
      </c>
      <c r="J33" s="157">
        <v>86</v>
      </c>
      <c r="K33" s="157">
        <f t="shared" si="0"/>
        <v>82.6</v>
      </c>
      <c r="L33" s="157">
        <v>86</v>
      </c>
      <c r="M33" s="157">
        <f t="shared" si="1"/>
        <v>82.6</v>
      </c>
      <c r="N33" s="46">
        <f t="shared" si="2"/>
        <v>84.3</v>
      </c>
      <c r="O33" s="353">
        <f t="shared" si="3"/>
        <v>84.3</v>
      </c>
    </row>
    <row r="34" spans="1:15" x14ac:dyDescent="0.3">
      <c r="A34" s="2">
        <v>27</v>
      </c>
      <c r="B34" s="6">
        <f>IF(SISWA!B34=0,"",SISWA!B34)</f>
        <v>4191</v>
      </c>
      <c r="C34" s="6" t="str">
        <f>IF(SISWA!C34=0,"",SISWA!C34)</f>
        <v>0054015246</v>
      </c>
      <c r="D34" s="6" t="str">
        <f>IF(SISWA!D34=0,"",SISWA!D34)</f>
        <v>80-162-027-6</v>
      </c>
      <c r="E34" s="195" t="str">
        <f>IF(SISWA!E34=0,"",SISWA!E34)</f>
        <v>ACHMAD MAULANA ADITYA FAHREZA</v>
      </c>
      <c r="F34" s="157">
        <v>65</v>
      </c>
      <c r="G34" s="157">
        <v>74</v>
      </c>
      <c r="H34" s="157">
        <v>78</v>
      </c>
      <c r="I34" s="157">
        <v>75</v>
      </c>
      <c r="J34" s="157">
        <v>58</v>
      </c>
      <c r="K34" s="157">
        <f t="shared" si="0"/>
        <v>70</v>
      </c>
      <c r="L34" s="157"/>
      <c r="M34" s="157">
        <f t="shared" si="1"/>
        <v>70</v>
      </c>
      <c r="N34" s="46">
        <f t="shared" si="2"/>
        <v>70</v>
      </c>
      <c r="O34" s="353">
        <f t="shared" si="3"/>
        <v>70</v>
      </c>
    </row>
    <row r="35" spans="1:15" x14ac:dyDescent="0.3">
      <c r="A35" s="2">
        <v>28</v>
      </c>
      <c r="B35" s="6">
        <f>IF(SISWA!B35=0,"",SISWA!B35)</f>
        <v>4159</v>
      </c>
      <c r="C35" s="6" t="str">
        <f>IF(SISWA!C35=0,"",SISWA!C35)</f>
        <v>0044650772</v>
      </c>
      <c r="D35" s="6" t="str">
        <f>IF(SISWA!D35=0,"",SISWA!D35)</f>
        <v>80-162-028-5</v>
      </c>
      <c r="E35" s="195" t="str">
        <f>IF(SISWA!E35=0,"",SISWA!E35)</f>
        <v>AHMAT ZAINURI</v>
      </c>
      <c r="F35" s="157">
        <v>60</v>
      </c>
      <c r="G35" s="157">
        <v>65</v>
      </c>
      <c r="H35" s="157">
        <v>73</v>
      </c>
      <c r="I35" s="157">
        <v>75</v>
      </c>
      <c r="J35" s="157">
        <v>61</v>
      </c>
      <c r="K35" s="157">
        <f t="shared" si="0"/>
        <v>66.8</v>
      </c>
      <c r="L35" s="157"/>
      <c r="M35" s="157">
        <f t="shared" si="1"/>
        <v>66.8</v>
      </c>
      <c r="N35" s="46">
        <f t="shared" si="2"/>
        <v>66.8</v>
      </c>
      <c r="O35" s="353">
        <f t="shared" si="3"/>
        <v>66.8</v>
      </c>
    </row>
    <row r="36" spans="1:15" x14ac:dyDescent="0.3">
      <c r="A36" s="2">
        <v>29</v>
      </c>
      <c r="B36" s="6">
        <f>IF(SISWA!B36=0,"",SISWA!B36)</f>
        <v>4188</v>
      </c>
      <c r="C36" s="6" t="str">
        <f>IF(SISWA!C36=0,"",SISWA!C36)</f>
        <v>0048691920</v>
      </c>
      <c r="D36" s="6" t="str">
        <f>IF(SISWA!D36=0,"",SISWA!D36)</f>
        <v>80-162-029-4</v>
      </c>
      <c r="E36" s="195" t="str">
        <f>IF(SISWA!E36=0,"",SISWA!E36)</f>
        <v>AULIA SAFIRA</v>
      </c>
      <c r="F36" s="157">
        <v>80</v>
      </c>
      <c r="G36" s="157">
        <v>70</v>
      </c>
      <c r="H36" s="157">
        <v>72</v>
      </c>
      <c r="I36" s="157">
        <v>77</v>
      </c>
      <c r="J36" s="157">
        <v>79</v>
      </c>
      <c r="K36" s="157">
        <f t="shared" si="0"/>
        <v>75.599999999999994</v>
      </c>
      <c r="L36" s="157"/>
      <c r="M36" s="157">
        <f t="shared" si="1"/>
        <v>75.599999999999994</v>
      </c>
      <c r="N36" s="46">
        <f t="shared" si="2"/>
        <v>75.599999999999994</v>
      </c>
      <c r="O36" s="353">
        <f t="shared" si="3"/>
        <v>75.599999999999994</v>
      </c>
    </row>
    <row r="37" spans="1:15" x14ac:dyDescent="0.3">
      <c r="A37" s="2">
        <v>30</v>
      </c>
      <c r="B37" s="6">
        <f>IF(SISWA!B37=0,"",SISWA!B37)</f>
        <v>4156</v>
      </c>
      <c r="C37" s="6" t="str">
        <f>IF(SISWA!C37=0,"",SISWA!C37)</f>
        <v>0047318391</v>
      </c>
      <c r="D37" s="6" t="str">
        <f>IF(SISWA!D37=0,"",SISWA!D37)</f>
        <v>80-162-030-3</v>
      </c>
      <c r="E37" s="195" t="str">
        <f>IF(SISWA!E37=0,"",SISWA!E37)</f>
        <v>DIVA SALWA SALSABILA</v>
      </c>
      <c r="F37" s="157">
        <v>90</v>
      </c>
      <c r="G37" s="157">
        <v>73</v>
      </c>
      <c r="H37" s="157">
        <v>90</v>
      </c>
      <c r="I37" s="157">
        <v>77</v>
      </c>
      <c r="J37" s="157">
        <v>86</v>
      </c>
      <c r="K37" s="157">
        <f t="shared" si="0"/>
        <v>83.2</v>
      </c>
      <c r="L37" s="157"/>
      <c r="M37" s="157">
        <f t="shared" si="1"/>
        <v>83.2</v>
      </c>
      <c r="N37" s="46">
        <f t="shared" si="2"/>
        <v>83.2</v>
      </c>
      <c r="O37" s="353">
        <f t="shared" si="3"/>
        <v>83.2</v>
      </c>
    </row>
    <row r="38" spans="1:15" x14ac:dyDescent="0.3">
      <c r="A38" s="2">
        <v>31</v>
      </c>
      <c r="B38" s="6">
        <f>IF(SISWA!B38=0,"",SISWA!B38)</f>
        <v>4190</v>
      </c>
      <c r="C38" s="6" t="str">
        <f>IF(SISWA!C38=0,"",SISWA!C38)</f>
        <v>0046181004</v>
      </c>
      <c r="D38" s="6" t="str">
        <f>IF(SISWA!D38=0,"",SISWA!D38)</f>
        <v>80-162-031-2</v>
      </c>
      <c r="E38" s="195" t="str">
        <f>IF(SISWA!E38=0,"",SISWA!E38)</f>
        <v>FILSAFAH KARINA NUR ALIFIA</v>
      </c>
      <c r="F38" s="157">
        <v>60</v>
      </c>
      <c r="G38" s="157">
        <v>70</v>
      </c>
      <c r="H38" s="157">
        <v>80</v>
      </c>
      <c r="I38" s="157">
        <v>79</v>
      </c>
      <c r="J38" s="157">
        <v>85</v>
      </c>
      <c r="K38" s="157">
        <f t="shared" si="0"/>
        <v>74.8</v>
      </c>
      <c r="L38" s="157"/>
      <c r="M38" s="157">
        <f t="shared" si="1"/>
        <v>74.8</v>
      </c>
      <c r="N38" s="46">
        <f t="shared" si="2"/>
        <v>74.8</v>
      </c>
      <c r="O38" s="353">
        <f t="shared" si="3"/>
        <v>74.8</v>
      </c>
    </row>
    <row r="39" spans="1:15" x14ac:dyDescent="0.3">
      <c r="A39" s="2">
        <v>32</v>
      </c>
      <c r="B39" s="6">
        <f>IF(SISWA!B39=0,"",SISWA!B39)</f>
        <v>4158</v>
      </c>
      <c r="C39" s="6" t="str">
        <f>IF(SISWA!C39=0,"",SISWA!C39)</f>
        <v>0044624062</v>
      </c>
      <c r="D39" s="6" t="str">
        <f>IF(SISWA!D39=0,"",SISWA!D39)</f>
        <v>80-162-032-9</v>
      </c>
      <c r="E39" s="195" t="str">
        <f>IF(SISWA!E39=0,"",SISWA!E39)</f>
        <v>HAMALNA DEWI NURHASANAH</v>
      </c>
      <c r="F39" s="157">
        <v>65</v>
      </c>
      <c r="G39" s="157">
        <v>70</v>
      </c>
      <c r="H39" s="157">
        <v>70</v>
      </c>
      <c r="I39" s="157">
        <v>76</v>
      </c>
      <c r="J39" s="157">
        <v>83</v>
      </c>
      <c r="K39" s="157">
        <f t="shared" si="0"/>
        <v>72.8</v>
      </c>
      <c r="L39" s="157"/>
      <c r="M39" s="157">
        <f t="shared" si="1"/>
        <v>72.8</v>
      </c>
      <c r="N39" s="46">
        <f t="shared" si="2"/>
        <v>72.8</v>
      </c>
      <c r="O39" s="353">
        <f t="shared" si="3"/>
        <v>72.8</v>
      </c>
    </row>
    <row r="40" spans="1:15" x14ac:dyDescent="0.3">
      <c r="A40" s="2">
        <v>33</v>
      </c>
      <c r="B40" s="6">
        <f>IF(SISWA!B40=0,"",SISWA!B40)</f>
        <v>4192</v>
      </c>
      <c r="C40" s="6" t="str">
        <f>IF(SISWA!C40=0,"",SISWA!C40)</f>
        <v>0046479735</v>
      </c>
      <c r="D40" s="6" t="str">
        <f>IF(SISWA!D40=0,"",SISWA!D40)</f>
        <v>80-162-033-8</v>
      </c>
      <c r="E40" s="195" t="str">
        <f>IF(SISWA!E40=0,"",SISWA!E40)</f>
        <v>INDAH ILMAWATUL FADIYAH</v>
      </c>
      <c r="F40" s="157">
        <v>65</v>
      </c>
      <c r="G40" s="157">
        <v>70</v>
      </c>
      <c r="H40" s="157">
        <v>69</v>
      </c>
      <c r="I40" s="157">
        <v>76</v>
      </c>
      <c r="J40" s="157">
        <v>81</v>
      </c>
      <c r="K40" s="157">
        <f t="shared" si="0"/>
        <v>72.2</v>
      </c>
      <c r="L40" s="157"/>
      <c r="M40" s="157">
        <f t="shared" si="1"/>
        <v>72.2</v>
      </c>
      <c r="N40" s="46">
        <f t="shared" si="2"/>
        <v>72.2</v>
      </c>
      <c r="O40" s="353">
        <f t="shared" si="3"/>
        <v>72.2</v>
      </c>
    </row>
    <row r="41" spans="1:15" x14ac:dyDescent="0.3">
      <c r="A41" s="2">
        <v>34</v>
      </c>
      <c r="B41" s="6">
        <f>IF(SISWA!B41=0,"",SISWA!B41)</f>
        <v>4132</v>
      </c>
      <c r="C41" s="6" t="str">
        <f>IF(SISWA!C41=0,"",SISWA!C41)</f>
        <v>0055794100</v>
      </c>
      <c r="D41" s="6" t="str">
        <f>IF(SISWA!D41=0,"",SISWA!D41)</f>
        <v>80-162-034-7</v>
      </c>
      <c r="E41" s="195" t="str">
        <f>IF(SISWA!E41=0,"",SISWA!E41)</f>
        <v>IZZA AFKARINA</v>
      </c>
      <c r="F41" s="157">
        <v>80</v>
      </c>
      <c r="G41" s="157">
        <v>70</v>
      </c>
      <c r="H41" s="157">
        <v>80</v>
      </c>
      <c r="I41" s="157">
        <v>75</v>
      </c>
      <c r="J41" s="157">
        <v>79</v>
      </c>
      <c r="K41" s="157">
        <f t="shared" si="0"/>
        <v>76.8</v>
      </c>
      <c r="L41" s="157"/>
      <c r="M41" s="157">
        <f t="shared" si="1"/>
        <v>76.8</v>
      </c>
      <c r="N41" s="46">
        <f t="shared" si="2"/>
        <v>76.8</v>
      </c>
      <c r="O41" s="353">
        <f t="shared" si="3"/>
        <v>76.8</v>
      </c>
    </row>
    <row r="42" spans="1:15" x14ac:dyDescent="0.3">
      <c r="A42" s="2">
        <v>35</v>
      </c>
      <c r="B42" s="6">
        <f>IF(SISWA!B42=0,"",SISWA!B42)</f>
        <v>4157</v>
      </c>
      <c r="C42" s="6" t="str">
        <f>IF(SISWA!C42=0,"",SISWA!C42)</f>
        <v>0031187077</v>
      </c>
      <c r="D42" s="6" t="str">
        <f>IF(SISWA!D42=0,"",SISWA!D42)</f>
        <v>80-162-035-6</v>
      </c>
      <c r="E42" s="195" t="str">
        <f>IF(SISWA!E42=0,"",SISWA!E42)</f>
        <v>JESIKA NUR SANJANA</v>
      </c>
      <c r="F42" s="157">
        <v>80</v>
      </c>
      <c r="G42" s="157">
        <v>70</v>
      </c>
      <c r="H42" s="157">
        <v>73</v>
      </c>
      <c r="I42" s="157">
        <v>79</v>
      </c>
      <c r="J42" s="157">
        <v>81</v>
      </c>
      <c r="K42" s="157">
        <f t="shared" si="0"/>
        <v>76.599999999999994</v>
      </c>
      <c r="L42" s="157"/>
      <c r="M42" s="157">
        <f t="shared" si="1"/>
        <v>76.599999999999994</v>
      </c>
      <c r="N42" s="46">
        <f t="shared" si="2"/>
        <v>76.599999999999994</v>
      </c>
      <c r="O42" s="353">
        <f t="shared" si="3"/>
        <v>76.599999999999994</v>
      </c>
    </row>
    <row r="43" spans="1:15" x14ac:dyDescent="0.3">
      <c r="A43" s="2">
        <v>36</v>
      </c>
      <c r="B43" s="6">
        <f>IF(SISWA!B43=0,"",SISWA!B43)</f>
        <v>4160</v>
      </c>
      <c r="C43" s="6" t="str">
        <f>IF(SISWA!C43=0,"",SISWA!C43)</f>
        <v>0043300454</v>
      </c>
      <c r="D43" s="6" t="str">
        <f>IF(SISWA!D43=0,"",SISWA!D43)</f>
        <v>80-162-036-5</v>
      </c>
      <c r="E43" s="195" t="str">
        <f>IF(SISWA!E43=0,"",SISWA!E43)</f>
        <v>KHAFIT I'ZAZ ABIYYU</v>
      </c>
      <c r="F43" s="157">
        <v>65</v>
      </c>
      <c r="G43" s="157">
        <v>81</v>
      </c>
      <c r="H43" s="157">
        <v>69</v>
      </c>
      <c r="I43" s="157">
        <v>75</v>
      </c>
      <c r="J43" s="157">
        <v>71</v>
      </c>
      <c r="K43" s="157">
        <f t="shared" si="0"/>
        <v>72.2</v>
      </c>
      <c r="L43" s="157"/>
      <c r="M43" s="157">
        <f t="shared" si="1"/>
        <v>72.2</v>
      </c>
      <c r="N43" s="46">
        <f t="shared" si="2"/>
        <v>72.2</v>
      </c>
      <c r="O43" s="353">
        <f t="shared" si="3"/>
        <v>72.2</v>
      </c>
    </row>
    <row r="44" spans="1:15" x14ac:dyDescent="0.3">
      <c r="A44" s="2">
        <v>37</v>
      </c>
      <c r="B44" s="6">
        <f>IF(SISWA!B44=0,"",SISWA!B44)</f>
        <v>4161</v>
      </c>
      <c r="C44" s="6" t="str">
        <f>IF(SISWA!C44=0,"",SISWA!C44)</f>
        <v>0047793756</v>
      </c>
      <c r="D44" s="6" t="str">
        <f>IF(SISWA!D44=0,"",SISWA!D44)</f>
        <v>80-162-037-4</v>
      </c>
      <c r="E44" s="195" t="str">
        <f>IF(SISWA!E44=0,"",SISWA!E44)</f>
        <v>KRISNA DWI WICAKSONO</v>
      </c>
      <c r="F44" s="157">
        <v>60</v>
      </c>
      <c r="G44" s="157">
        <v>65</v>
      </c>
      <c r="H44" s="157">
        <v>67</v>
      </c>
      <c r="I44" s="157">
        <v>70</v>
      </c>
      <c r="J44" s="157">
        <v>55</v>
      </c>
      <c r="K44" s="157">
        <f t="shared" si="0"/>
        <v>63.4</v>
      </c>
      <c r="L44" s="157"/>
      <c r="M44" s="157">
        <f t="shared" si="1"/>
        <v>63.4</v>
      </c>
      <c r="N44" s="46">
        <f t="shared" si="2"/>
        <v>63.4</v>
      </c>
      <c r="O44" s="353">
        <f t="shared" si="3"/>
        <v>63.4</v>
      </c>
    </row>
    <row r="45" spans="1:15" x14ac:dyDescent="0.3">
      <c r="A45" s="2">
        <v>38</v>
      </c>
      <c r="B45" s="6">
        <f>IF(SISWA!B45=0,"",SISWA!B45)</f>
        <v>4162</v>
      </c>
      <c r="C45" s="6" t="str">
        <f>IF(SISWA!C45=0,"",SISWA!C45)</f>
        <v>0055341921</v>
      </c>
      <c r="D45" s="6" t="str">
        <f>IF(SISWA!D45=0,"",SISWA!D45)</f>
        <v>80-162-038-3</v>
      </c>
      <c r="E45" s="195" t="str">
        <f>IF(SISWA!E45=0,"",SISWA!E45)</f>
        <v>LAILA AFIFAHTUR ROHMAH</v>
      </c>
      <c r="F45" s="157">
        <v>60</v>
      </c>
      <c r="G45" s="157">
        <v>70</v>
      </c>
      <c r="H45" s="157">
        <v>77</v>
      </c>
      <c r="I45" s="157">
        <v>74</v>
      </c>
      <c r="J45" s="157">
        <v>83</v>
      </c>
      <c r="K45" s="157">
        <f t="shared" si="0"/>
        <v>72.8</v>
      </c>
      <c r="L45" s="157"/>
      <c r="M45" s="157">
        <f t="shared" si="1"/>
        <v>72.8</v>
      </c>
      <c r="N45" s="46">
        <f t="shared" si="2"/>
        <v>72.8</v>
      </c>
      <c r="O45" s="353">
        <f t="shared" si="3"/>
        <v>72.8</v>
      </c>
    </row>
    <row r="46" spans="1:15" x14ac:dyDescent="0.3">
      <c r="A46" s="2">
        <v>39</v>
      </c>
      <c r="B46" s="6">
        <f>IF(SISWA!B46=0,"",SISWA!B46)</f>
        <v>4163</v>
      </c>
      <c r="C46" s="6" t="str">
        <f>IF(SISWA!C46=0,"",SISWA!C46)</f>
        <v>0049724648</v>
      </c>
      <c r="D46" s="6" t="str">
        <f>IF(SISWA!D46=0,"",SISWA!D46)</f>
        <v>80-162-039-2</v>
      </c>
      <c r="E46" s="195" t="str">
        <f>IF(SISWA!E46=0,"",SISWA!E46)</f>
        <v>LIA DAHLIA</v>
      </c>
      <c r="F46" s="157">
        <v>60</v>
      </c>
      <c r="G46" s="157">
        <v>65</v>
      </c>
      <c r="H46" s="157">
        <v>73</v>
      </c>
      <c r="I46" s="157">
        <v>75</v>
      </c>
      <c r="J46" s="157">
        <v>71</v>
      </c>
      <c r="K46" s="157">
        <f t="shared" si="0"/>
        <v>68.8</v>
      </c>
      <c r="L46" s="157"/>
      <c r="M46" s="157">
        <f t="shared" si="1"/>
        <v>68.8</v>
      </c>
      <c r="N46" s="46">
        <f t="shared" si="2"/>
        <v>68.8</v>
      </c>
      <c r="O46" s="353">
        <f t="shared" si="3"/>
        <v>68.8</v>
      </c>
    </row>
    <row r="47" spans="1:15" x14ac:dyDescent="0.3">
      <c r="A47" s="2">
        <v>40</v>
      </c>
      <c r="B47" s="6">
        <f>IF(SISWA!B47=0,"",SISWA!B47)</f>
        <v>4164</v>
      </c>
      <c r="C47" s="6" t="str">
        <f>IF(SISWA!C47=0,"",SISWA!C47)</f>
        <v>0042308111</v>
      </c>
      <c r="D47" s="6" t="str">
        <f>IF(SISWA!D47=0,"",SISWA!D47)</f>
        <v>80-162-040-9</v>
      </c>
      <c r="E47" s="195" t="str">
        <f>IF(SISWA!E47=0,"",SISWA!E47)</f>
        <v>MIFTAKHUS SURUR</v>
      </c>
      <c r="F47" s="157">
        <v>62</v>
      </c>
      <c r="G47" s="157">
        <v>65</v>
      </c>
      <c r="H47" s="157">
        <v>74</v>
      </c>
      <c r="I47" s="157">
        <v>77</v>
      </c>
      <c r="J47" s="157">
        <v>75</v>
      </c>
      <c r="K47" s="157">
        <f t="shared" si="0"/>
        <v>70.599999999999994</v>
      </c>
      <c r="L47" s="157"/>
      <c r="M47" s="157">
        <f t="shared" si="1"/>
        <v>70.599999999999994</v>
      </c>
      <c r="N47" s="46">
        <f t="shared" si="2"/>
        <v>70.599999999999994</v>
      </c>
      <c r="O47" s="353">
        <f t="shared" si="3"/>
        <v>70.599999999999994</v>
      </c>
    </row>
    <row r="48" spans="1:15" x14ac:dyDescent="0.3">
      <c r="A48" s="2">
        <v>41</v>
      </c>
      <c r="B48" s="6">
        <f>IF(SISWA!B48=0,"",SISWA!B48)</f>
        <v>4194</v>
      </c>
      <c r="C48" s="6" t="str">
        <f>IF(SISWA!C48=0,"",SISWA!C48)</f>
        <v>0048571340</v>
      </c>
      <c r="D48" s="6" t="str">
        <f>IF(SISWA!D48=0,"",SISWA!D48)</f>
        <v>80-162-041-8</v>
      </c>
      <c r="E48" s="195" t="str">
        <f>IF(SISWA!E48=0,"",SISWA!E48)</f>
        <v>MOCHAMAD ALIFAMADIO DWI ANANTA</v>
      </c>
      <c r="F48" s="157">
        <v>60</v>
      </c>
      <c r="G48" s="157">
        <v>65</v>
      </c>
      <c r="H48" s="157">
        <v>72</v>
      </c>
      <c r="I48" s="157">
        <v>73</v>
      </c>
      <c r="J48" s="157">
        <v>64</v>
      </c>
      <c r="K48" s="157">
        <f t="shared" si="0"/>
        <v>66.8</v>
      </c>
      <c r="L48" s="157"/>
      <c r="M48" s="157">
        <f t="shared" si="1"/>
        <v>66.8</v>
      </c>
      <c r="N48" s="46">
        <f t="shared" si="2"/>
        <v>66.8</v>
      </c>
      <c r="O48" s="353">
        <f t="shared" si="3"/>
        <v>66.8</v>
      </c>
    </row>
    <row r="49" spans="1:15" x14ac:dyDescent="0.3">
      <c r="A49" s="2">
        <v>42</v>
      </c>
      <c r="B49" s="6">
        <f>IF(SISWA!B49=0,"",SISWA!B49)</f>
        <v>4195</v>
      </c>
      <c r="C49" s="6" t="str">
        <f>IF(SISWA!C49=0,"",SISWA!C49)</f>
        <v>0049668688</v>
      </c>
      <c r="D49" s="6" t="str">
        <f>IF(SISWA!D49=0,"",SISWA!D49)</f>
        <v>80-162-042-7</v>
      </c>
      <c r="E49" s="195" t="str">
        <f>IF(SISWA!E49=0,"",SISWA!E49)</f>
        <v>MOHAMAD RIZKY ARDIANTO</v>
      </c>
      <c r="F49" s="157">
        <v>80</v>
      </c>
      <c r="G49" s="157">
        <v>65</v>
      </c>
      <c r="H49" s="157">
        <v>73</v>
      </c>
      <c r="I49" s="157">
        <v>77</v>
      </c>
      <c r="J49" s="157">
        <v>65</v>
      </c>
      <c r="K49" s="157">
        <f t="shared" si="0"/>
        <v>72</v>
      </c>
      <c r="L49" s="157"/>
      <c r="M49" s="157">
        <f t="shared" si="1"/>
        <v>72</v>
      </c>
      <c r="N49" s="46">
        <f t="shared" si="2"/>
        <v>72</v>
      </c>
      <c r="O49" s="353">
        <f t="shared" si="3"/>
        <v>72</v>
      </c>
    </row>
    <row r="50" spans="1:15" x14ac:dyDescent="0.3">
      <c r="A50" s="2">
        <v>43</v>
      </c>
      <c r="B50" s="6">
        <f>IF(SISWA!B50=0,"",SISWA!B50)</f>
        <v>4196</v>
      </c>
      <c r="C50" s="6" t="str">
        <f>IF(SISWA!C50=0,"",SISWA!C50)</f>
        <v>0053373334</v>
      </c>
      <c r="D50" s="6" t="str">
        <f>IF(SISWA!D50=0,"",SISWA!D50)</f>
        <v>80-162-043-6</v>
      </c>
      <c r="E50" s="195" t="str">
        <f>IF(SISWA!E50=0,"",SISWA!E50)</f>
        <v>MUHAMAD YOGA HALIM AKBAR</v>
      </c>
      <c r="F50" s="157"/>
      <c r="G50" s="157"/>
      <c r="H50" s="157">
        <v>72</v>
      </c>
      <c r="I50" s="157">
        <v>74</v>
      </c>
      <c r="J50" s="157">
        <v>68</v>
      </c>
      <c r="K50" s="157">
        <f t="shared" si="0"/>
        <v>71.333333333333329</v>
      </c>
      <c r="L50" s="157"/>
      <c r="M50" s="157">
        <f t="shared" si="1"/>
        <v>71.333333333333329</v>
      </c>
      <c r="N50" s="46">
        <f t="shared" si="2"/>
        <v>71.333333333333329</v>
      </c>
      <c r="O50" s="353">
        <f t="shared" si="3"/>
        <v>71.333333333333329</v>
      </c>
    </row>
    <row r="51" spans="1:15" x14ac:dyDescent="0.3">
      <c r="A51" s="2">
        <v>44</v>
      </c>
      <c r="B51" s="6">
        <f>IF(SISWA!B51=0,"",SISWA!B51)</f>
        <v>4165</v>
      </c>
      <c r="C51" s="6" t="str">
        <f>IF(SISWA!C51=0,"",SISWA!C51)</f>
        <v>0045389451</v>
      </c>
      <c r="D51" s="6" t="str">
        <f>IF(SISWA!D51=0,"",SISWA!D51)</f>
        <v>80-162-044-5</v>
      </c>
      <c r="E51" s="195" t="str">
        <f>IF(SISWA!E51=0,"",SISWA!E51)</f>
        <v>MUHAMMAD AKBAR MAULANA ISKHAQ</v>
      </c>
      <c r="F51" s="157">
        <v>60</v>
      </c>
      <c r="G51" s="157">
        <v>65</v>
      </c>
      <c r="H51" s="157">
        <v>72</v>
      </c>
      <c r="I51" s="157"/>
      <c r="J51" s="157">
        <v>73</v>
      </c>
      <c r="K51" s="157">
        <f t="shared" si="0"/>
        <v>67.5</v>
      </c>
      <c r="L51" s="157"/>
      <c r="M51" s="157">
        <f t="shared" si="1"/>
        <v>67.5</v>
      </c>
      <c r="N51" s="46">
        <f t="shared" si="2"/>
        <v>67.5</v>
      </c>
      <c r="O51" s="353">
        <f t="shared" si="3"/>
        <v>67.5</v>
      </c>
    </row>
    <row r="52" spans="1:15" x14ac:dyDescent="0.3">
      <c r="A52" s="2">
        <v>45</v>
      </c>
      <c r="B52" s="6">
        <f>IF(SISWA!B52=0,"",SISWA!B52)</f>
        <v>4166</v>
      </c>
      <c r="C52" s="6" t="str">
        <f>IF(SISWA!C52=0,"",SISWA!C52)</f>
        <v>0056992985</v>
      </c>
      <c r="D52" s="6" t="str">
        <f>IF(SISWA!D52=0,"",SISWA!D52)</f>
        <v>80-162-045-4</v>
      </c>
      <c r="E52" s="195" t="str">
        <f>IF(SISWA!E52=0,"",SISWA!E52)</f>
        <v>MUHAMMAD ARIS MAHENDRA</v>
      </c>
      <c r="F52" s="157">
        <v>60</v>
      </c>
      <c r="G52" s="157">
        <v>65</v>
      </c>
      <c r="H52" s="157">
        <v>72</v>
      </c>
      <c r="I52" s="157">
        <v>74</v>
      </c>
      <c r="J52" s="157">
        <v>64</v>
      </c>
      <c r="K52" s="157">
        <f t="shared" si="0"/>
        <v>67</v>
      </c>
      <c r="L52" s="157"/>
      <c r="M52" s="157">
        <f t="shared" si="1"/>
        <v>67</v>
      </c>
      <c r="N52" s="46">
        <f t="shared" si="2"/>
        <v>67</v>
      </c>
      <c r="O52" s="353">
        <f t="shared" si="3"/>
        <v>67</v>
      </c>
    </row>
    <row r="53" spans="1:15" x14ac:dyDescent="0.3">
      <c r="A53" s="2">
        <v>46</v>
      </c>
      <c r="B53" s="6">
        <f>IF(SISWA!B53=0,"",SISWA!B53)</f>
        <v>4167</v>
      </c>
      <c r="C53" s="6" t="str">
        <f>IF(SISWA!C53=0,"",SISWA!C53)</f>
        <v>0043548840</v>
      </c>
      <c r="D53" s="6" t="str">
        <f>IF(SISWA!D53=0,"",SISWA!D53)</f>
        <v>80-162-046-3</v>
      </c>
      <c r="E53" s="195" t="str">
        <f>IF(SISWA!E53=0,"",SISWA!E53)</f>
        <v>MUHAMMAD REZA NURDIANSYAH</v>
      </c>
      <c r="F53" s="157">
        <v>60</v>
      </c>
      <c r="G53" s="157">
        <v>65</v>
      </c>
      <c r="H53" s="157">
        <v>72</v>
      </c>
      <c r="I53" s="157">
        <v>75</v>
      </c>
      <c r="J53" s="157">
        <v>56</v>
      </c>
      <c r="K53" s="157">
        <f t="shared" si="0"/>
        <v>65.599999999999994</v>
      </c>
      <c r="L53" s="157"/>
      <c r="M53" s="157">
        <f t="shared" si="1"/>
        <v>65.599999999999994</v>
      </c>
      <c r="N53" s="46">
        <f t="shared" si="2"/>
        <v>65.599999999999994</v>
      </c>
      <c r="O53" s="353">
        <f t="shared" si="3"/>
        <v>65.599999999999994</v>
      </c>
    </row>
    <row r="54" spans="1:15" x14ac:dyDescent="0.3">
      <c r="A54" s="2">
        <v>47</v>
      </c>
      <c r="B54" s="6">
        <f>IF(SISWA!B54=0,"",SISWA!B54)</f>
        <v>4168</v>
      </c>
      <c r="C54" s="6" t="str">
        <f>IF(SISWA!C54=0,"",SISWA!C54)</f>
        <v>0042281947</v>
      </c>
      <c r="D54" s="6" t="str">
        <f>IF(SISWA!D54=0,"",SISWA!D54)</f>
        <v>80-162-047-2</v>
      </c>
      <c r="E54" s="195" t="str">
        <f>IF(SISWA!E54=0,"",SISWA!E54)</f>
        <v>MUHAMMAD SONI</v>
      </c>
      <c r="F54" s="157">
        <v>60</v>
      </c>
      <c r="G54" s="157">
        <v>65</v>
      </c>
      <c r="H54" s="157">
        <v>69</v>
      </c>
      <c r="I54" s="157">
        <v>71</v>
      </c>
      <c r="J54" s="157">
        <v>54</v>
      </c>
      <c r="K54" s="157">
        <f t="shared" si="0"/>
        <v>63.8</v>
      </c>
      <c r="L54" s="157"/>
      <c r="M54" s="157">
        <f t="shared" si="1"/>
        <v>63.8</v>
      </c>
      <c r="N54" s="46">
        <f t="shared" si="2"/>
        <v>63.8</v>
      </c>
      <c r="O54" s="353">
        <f t="shared" si="3"/>
        <v>63.8</v>
      </c>
    </row>
    <row r="55" spans="1:15" x14ac:dyDescent="0.3">
      <c r="A55" s="2">
        <v>48</v>
      </c>
      <c r="B55" s="6">
        <f>IF(SISWA!B55=0,"",SISWA!B55)</f>
        <v>4169</v>
      </c>
      <c r="C55" s="6" t="str">
        <f>IF(SISWA!C55=0,"",SISWA!C55)</f>
        <v>0047171711</v>
      </c>
      <c r="D55" s="6" t="str">
        <f>IF(SISWA!D55=0,"",SISWA!D55)</f>
        <v>80-162-048-9</v>
      </c>
      <c r="E55" s="195" t="str">
        <f>IF(SISWA!E55=0,"",SISWA!E55)</f>
        <v>MUHAMMAD YUSUF ABDILLAH</v>
      </c>
      <c r="F55" s="157">
        <v>60</v>
      </c>
      <c r="G55" s="157">
        <v>70</v>
      </c>
      <c r="H55" s="157">
        <v>74</v>
      </c>
      <c r="I55" s="157">
        <v>78</v>
      </c>
      <c r="J55" s="157">
        <v>67</v>
      </c>
      <c r="K55" s="157">
        <f t="shared" si="0"/>
        <v>69.8</v>
      </c>
      <c r="L55" s="157"/>
      <c r="M55" s="157">
        <f t="shared" si="1"/>
        <v>69.8</v>
      </c>
      <c r="N55" s="46">
        <f t="shared" si="2"/>
        <v>69.8</v>
      </c>
      <c r="O55" s="353">
        <f t="shared" si="3"/>
        <v>69.8</v>
      </c>
    </row>
    <row r="56" spans="1:15" x14ac:dyDescent="0.3">
      <c r="A56" s="2">
        <v>49</v>
      </c>
      <c r="B56" s="6">
        <f>IF(SISWA!B56=0,"",SISWA!B56)</f>
        <v>4197</v>
      </c>
      <c r="C56" s="6" t="str">
        <f>IF(SISWA!C56=0,"",SISWA!C56)</f>
        <v>0053900236</v>
      </c>
      <c r="D56" s="6" t="str">
        <f>IF(SISWA!D56=0,"",SISWA!D56)</f>
        <v>80-162-049-8</v>
      </c>
      <c r="E56" s="195" t="str">
        <f>IF(SISWA!E56=0,"",SISWA!E56)</f>
        <v>MUHAMMAD ZAYIN FADHLILLAH</v>
      </c>
      <c r="F56" s="157">
        <v>60</v>
      </c>
      <c r="G56" s="157">
        <v>65</v>
      </c>
      <c r="H56" s="157">
        <v>74</v>
      </c>
      <c r="I56" s="157">
        <v>76</v>
      </c>
      <c r="J56" s="157">
        <v>68</v>
      </c>
      <c r="K56" s="157">
        <f t="shared" si="0"/>
        <v>68.599999999999994</v>
      </c>
      <c r="L56" s="157"/>
      <c r="M56" s="157">
        <f t="shared" si="1"/>
        <v>68.599999999999994</v>
      </c>
      <c r="N56" s="46">
        <f t="shared" si="2"/>
        <v>68.599999999999994</v>
      </c>
      <c r="O56" s="353">
        <f t="shared" si="3"/>
        <v>68.599999999999994</v>
      </c>
    </row>
    <row r="57" spans="1:15" x14ac:dyDescent="0.3">
      <c r="A57" s="2">
        <v>50</v>
      </c>
      <c r="B57" s="6">
        <f>IF(SISWA!B57=0,"",SISWA!B57)</f>
        <v>4170</v>
      </c>
      <c r="C57" s="6" t="str">
        <f>IF(SISWA!C57=0,"",SISWA!C57)</f>
        <v>0059424115</v>
      </c>
      <c r="D57" s="6" t="str">
        <f>IF(SISWA!D57=0,"",SISWA!D57)</f>
        <v>80-162-050-7</v>
      </c>
      <c r="E57" s="195" t="str">
        <f>IF(SISWA!E57=0,"",SISWA!E57)</f>
        <v>NURUL ISLAKHATUL MAGHFIROH</v>
      </c>
      <c r="F57" s="157">
        <v>82</v>
      </c>
      <c r="G57" s="157">
        <v>70</v>
      </c>
      <c r="H57" s="157">
        <v>73</v>
      </c>
      <c r="I57" s="157">
        <v>76</v>
      </c>
      <c r="J57" s="157">
        <v>78</v>
      </c>
      <c r="K57" s="157">
        <f t="shared" si="0"/>
        <v>75.8</v>
      </c>
      <c r="L57" s="157"/>
      <c r="M57" s="157">
        <f t="shared" si="1"/>
        <v>75.8</v>
      </c>
      <c r="N57" s="46">
        <f t="shared" si="2"/>
        <v>75.8</v>
      </c>
      <c r="O57" s="353">
        <f t="shared" si="3"/>
        <v>75.8</v>
      </c>
    </row>
    <row r="58" spans="1:15" x14ac:dyDescent="0.3">
      <c r="A58" s="2">
        <v>51</v>
      </c>
      <c r="B58" s="6">
        <f>IF(SISWA!B58=0,"",SISWA!B58)</f>
        <v>4171</v>
      </c>
      <c r="C58" s="6" t="str">
        <f>IF(SISWA!C58=0,"",SISWA!C58)</f>
        <v>0047462155</v>
      </c>
      <c r="D58" s="6" t="str">
        <f>IF(SISWA!D58=0,"",SISWA!D58)</f>
        <v>80-162-051-6</v>
      </c>
      <c r="E58" s="195" t="str">
        <f>IF(SISWA!E58=0,"",SISWA!E58)</f>
        <v>SALIFA IHDAHLIA</v>
      </c>
      <c r="F58" s="157">
        <v>60</v>
      </c>
      <c r="G58" s="157">
        <v>65</v>
      </c>
      <c r="H58" s="157">
        <v>73</v>
      </c>
      <c r="I58" s="157">
        <v>75</v>
      </c>
      <c r="J58" s="157">
        <v>72</v>
      </c>
      <c r="K58" s="157">
        <f t="shared" si="0"/>
        <v>69</v>
      </c>
      <c r="L58" s="157"/>
      <c r="M58" s="157">
        <f t="shared" si="1"/>
        <v>69</v>
      </c>
      <c r="N58" s="46">
        <f t="shared" ref="N58:N121" si="4">AVERAGE(L58:M58)</f>
        <v>69</v>
      </c>
      <c r="O58" s="353">
        <f t="shared" si="3"/>
        <v>69</v>
      </c>
    </row>
    <row r="59" spans="1:15" x14ac:dyDescent="0.3">
      <c r="A59" s="2">
        <v>52</v>
      </c>
      <c r="B59" s="6">
        <f>IF(SISWA!B59=0,"",SISWA!B59)</f>
        <v>4056</v>
      </c>
      <c r="C59" s="6" t="str">
        <f>IF(SISWA!C59=0,"",SISWA!C59)</f>
        <v>0025417842</v>
      </c>
      <c r="D59" s="6" t="str">
        <f>IF(SISWA!D59=0,"",SISWA!D59)</f>
        <v>80-162-052-5</v>
      </c>
      <c r="E59" s="195" t="str">
        <f>IF(SISWA!E59=0,"",SISWA!E59)</f>
        <v>YUNITA WARDATUL CHOIRIYAH</v>
      </c>
      <c r="F59" s="157">
        <v>75</v>
      </c>
      <c r="G59" s="157">
        <v>70</v>
      </c>
      <c r="H59" s="157">
        <v>72</v>
      </c>
      <c r="I59" s="157">
        <v>77</v>
      </c>
      <c r="J59" s="157">
        <v>85</v>
      </c>
      <c r="K59" s="157">
        <f t="shared" si="0"/>
        <v>75.8</v>
      </c>
      <c r="L59" s="157"/>
      <c r="M59" s="157">
        <f t="shared" si="1"/>
        <v>75.8</v>
      </c>
      <c r="N59" s="46">
        <f t="shared" si="4"/>
        <v>75.8</v>
      </c>
      <c r="O59" s="353">
        <f t="shared" si="3"/>
        <v>75.8</v>
      </c>
    </row>
    <row r="60" spans="1:15" x14ac:dyDescent="0.3">
      <c r="A60" s="2">
        <v>53</v>
      </c>
      <c r="B60" s="6">
        <f>IF(SISWA!B60=0,"",SISWA!B60)</f>
        <v>4172</v>
      </c>
      <c r="C60" s="6" t="str">
        <f>IF(SISWA!C60=0,"",SISWA!C60)</f>
        <v>0041942834</v>
      </c>
      <c r="D60" s="6" t="str">
        <f>IF(SISWA!D60=0,"",SISWA!D60)</f>
        <v>80-162-053-4</v>
      </c>
      <c r="E60" s="195" t="str">
        <f>IF(SISWA!E60=0,"",SISWA!E60)</f>
        <v>YUSFI RIZKY AZIZAH</v>
      </c>
      <c r="F60" s="157">
        <v>79</v>
      </c>
      <c r="G60" s="157">
        <v>75</v>
      </c>
      <c r="H60" s="157">
        <v>82</v>
      </c>
      <c r="I60" s="157">
        <v>75</v>
      </c>
      <c r="J60" s="157">
        <v>86</v>
      </c>
      <c r="K60" s="157">
        <f t="shared" si="0"/>
        <v>79.400000000000006</v>
      </c>
      <c r="L60" s="157"/>
      <c r="M60" s="157">
        <f t="shared" si="1"/>
        <v>79.400000000000006</v>
      </c>
      <c r="N60" s="46">
        <f t="shared" si="4"/>
        <v>79.400000000000006</v>
      </c>
      <c r="O60" s="353">
        <f t="shared" si="3"/>
        <v>79.400000000000006</v>
      </c>
    </row>
    <row r="61" spans="1:15" x14ac:dyDescent="0.3">
      <c r="A61" s="2">
        <v>54</v>
      </c>
      <c r="B61" s="6" t="str">
        <f>IF(SISWA!B61=0,"",SISWA!B61)</f>
        <v/>
      </c>
      <c r="C61" s="6" t="str">
        <f>IF(SISWA!C61=0,"",SISWA!C61)</f>
        <v/>
      </c>
      <c r="D61" s="6" t="str">
        <f>IF(SISWA!D61=0,"",SISWA!D61)</f>
        <v/>
      </c>
      <c r="E61" s="195" t="str">
        <f>IF(SISWA!E61=0,"",SISWA!E61)</f>
        <v/>
      </c>
      <c r="F61" s="157"/>
      <c r="G61" s="157"/>
      <c r="H61" s="157"/>
      <c r="I61" s="157"/>
      <c r="J61" s="157"/>
      <c r="K61" s="157" t="e">
        <f t="shared" si="0"/>
        <v>#DIV/0!</v>
      </c>
      <c r="L61" s="157"/>
      <c r="M61" s="157" t="e">
        <f t="shared" si="1"/>
        <v>#DIV/0!</v>
      </c>
      <c r="N61" s="46" t="e">
        <f t="shared" si="4"/>
        <v>#DIV/0!</v>
      </c>
      <c r="O61" s="353" t="e">
        <f t="shared" si="3"/>
        <v>#DIV/0!</v>
      </c>
    </row>
    <row r="62" spans="1:15" x14ac:dyDescent="0.3">
      <c r="A62" s="2">
        <v>55</v>
      </c>
      <c r="B62" s="6" t="str">
        <f>IF(SISWA!B62=0,"",SISWA!B62)</f>
        <v/>
      </c>
      <c r="C62" s="6" t="str">
        <f>IF(SISWA!C62=0,"",SISWA!C62)</f>
        <v/>
      </c>
      <c r="D62" s="6" t="str">
        <f>IF(SISWA!D62=0,"",SISWA!D62)</f>
        <v/>
      </c>
      <c r="E62" s="195" t="str">
        <f>IF(SISWA!E62=0,"",SISWA!E62)</f>
        <v/>
      </c>
      <c r="F62" s="157"/>
      <c r="G62" s="157"/>
      <c r="H62" s="157"/>
      <c r="I62" s="157"/>
      <c r="J62" s="157"/>
      <c r="K62" s="157" t="e">
        <f t="shared" si="0"/>
        <v>#DIV/0!</v>
      </c>
      <c r="L62" s="157"/>
      <c r="M62" s="157" t="e">
        <f t="shared" si="1"/>
        <v>#DIV/0!</v>
      </c>
      <c r="N62" s="46" t="e">
        <f t="shared" si="4"/>
        <v>#DIV/0!</v>
      </c>
      <c r="O62" s="353" t="e">
        <f t="shared" si="3"/>
        <v>#DIV/0!</v>
      </c>
    </row>
    <row r="63" spans="1:15" x14ac:dyDescent="0.3">
      <c r="A63" s="2">
        <v>56</v>
      </c>
      <c r="B63" s="6" t="str">
        <f>IF(SISWA!B63=0,"",SISWA!B63)</f>
        <v/>
      </c>
      <c r="C63" s="6" t="str">
        <f>IF(SISWA!C63=0,"",SISWA!C63)</f>
        <v/>
      </c>
      <c r="D63" s="6" t="str">
        <f>IF(SISWA!D63=0,"",SISWA!D63)</f>
        <v/>
      </c>
      <c r="E63" s="195" t="str">
        <f>IF(SISWA!E63=0,"",SISWA!E63)</f>
        <v/>
      </c>
      <c r="F63" s="157"/>
      <c r="G63" s="157"/>
      <c r="H63" s="157"/>
      <c r="I63" s="157"/>
      <c r="J63" s="157"/>
      <c r="K63" s="157" t="e">
        <f t="shared" si="0"/>
        <v>#DIV/0!</v>
      </c>
      <c r="L63" s="157"/>
      <c r="M63" s="157" t="e">
        <f t="shared" si="1"/>
        <v>#DIV/0!</v>
      </c>
      <c r="N63" s="46" t="e">
        <f t="shared" si="4"/>
        <v>#DIV/0!</v>
      </c>
      <c r="O63" s="353" t="e">
        <f t="shared" si="3"/>
        <v>#DIV/0!</v>
      </c>
    </row>
    <row r="64" spans="1:15" x14ac:dyDescent="0.3">
      <c r="A64" s="2">
        <v>57</v>
      </c>
      <c r="B64" s="6" t="str">
        <f>IF(SISWA!B64=0,"",SISWA!B64)</f>
        <v/>
      </c>
      <c r="C64" s="6" t="str">
        <f>IF(SISWA!C64=0,"",SISWA!C64)</f>
        <v/>
      </c>
      <c r="D64" s="6" t="str">
        <f>IF(SISWA!D64=0,"",SISWA!D64)</f>
        <v/>
      </c>
      <c r="E64" s="195" t="str">
        <f>IF(SISWA!E64=0,"",SISWA!E64)</f>
        <v/>
      </c>
      <c r="F64" s="157"/>
      <c r="G64" s="157"/>
      <c r="H64" s="157"/>
      <c r="I64" s="157"/>
      <c r="J64" s="157"/>
      <c r="K64" s="157" t="e">
        <f t="shared" si="0"/>
        <v>#DIV/0!</v>
      </c>
      <c r="L64" s="157"/>
      <c r="M64" s="157" t="e">
        <f t="shared" si="1"/>
        <v>#DIV/0!</v>
      </c>
      <c r="N64" s="46" t="e">
        <f t="shared" si="4"/>
        <v>#DIV/0!</v>
      </c>
      <c r="O64" s="353" t="e">
        <f t="shared" si="3"/>
        <v>#DIV/0!</v>
      </c>
    </row>
    <row r="65" spans="1:15" x14ac:dyDescent="0.3">
      <c r="A65" s="2">
        <v>58</v>
      </c>
      <c r="B65" s="6" t="str">
        <f>IF(SISWA!B65=0,"",SISWA!B65)</f>
        <v/>
      </c>
      <c r="C65" s="6" t="str">
        <f>IF(SISWA!C65=0,"",SISWA!C65)</f>
        <v/>
      </c>
      <c r="D65" s="6" t="str">
        <f>IF(SISWA!D65=0,"",SISWA!D65)</f>
        <v/>
      </c>
      <c r="E65" s="195" t="str">
        <f>IF(SISWA!E65=0,"",SISWA!E65)</f>
        <v/>
      </c>
      <c r="F65" s="157"/>
      <c r="G65" s="157"/>
      <c r="H65" s="157"/>
      <c r="I65" s="157"/>
      <c r="J65" s="157"/>
      <c r="K65" s="157" t="e">
        <f t="shared" si="0"/>
        <v>#DIV/0!</v>
      </c>
      <c r="L65" s="157"/>
      <c r="M65" s="157"/>
      <c r="N65" s="46" t="e">
        <f t="shared" si="4"/>
        <v>#DIV/0!</v>
      </c>
      <c r="O65" s="353" t="e">
        <f t="shared" si="3"/>
        <v>#DIV/0!</v>
      </c>
    </row>
    <row r="66" spans="1:15" x14ac:dyDescent="0.3">
      <c r="A66" s="2">
        <v>59</v>
      </c>
      <c r="B66" s="6" t="str">
        <f>IF(SISWA!B66=0,"",SISWA!B66)</f>
        <v/>
      </c>
      <c r="C66" s="6" t="str">
        <f>IF(SISWA!C66=0,"",SISWA!C66)</f>
        <v/>
      </c>
      <c r="D66" s="6" t="str">
        <f>IF(SISWA!D66=0,"",SISWA!D66)</f>
        <v/>
      </c>
      <c r="E66" s="195" t="str">
        <f>IF(SISWA!E66=0,"",SISWA!E66)</f>
        <v/>
      </c>
      <c r="F66" s="157"/>
      <c r="G66" s="157"/>
      <c r="H66" s="157"/>
      <c r="I66" s="157"/>
      <c r="J66" s="157"/>
      <c r="K66" s="157" t="e">
        <f t="shared" si="0"/>
        <v>#DIV/0!</v>
      </c>
      <c r="L66" s="157"/>
      <c r="M66" s="157"/>
      <c r="N66" s="46" t="e">
        <f t="shared" si="4"/>
        <v>#DIV/0!</v>
      </c>
      <c r="O66" s="353" t="e">
        <f t="shared" si="3"/>
        <v>#DIV/0!</v>
      </c>
    </row>
    <row r="67" spans="1:15" x14ac:dyDescent="0.3">
      <c r="A67" s="2">
        <v>60</v>
      </c>
      <c r="B67" s="6" t="str">
        <f>IF(SISWA!B67=0,"",SISWA!B67)</f>
        <v/>
      </c>
      <c r="C67" s="6" t="str">
        <f>IF(SISWA!C67=0,"",SISWA!C67)</f>
        <v/>
      </c>
      <c r="D67" s="6" t="str">
        <f>IF(SISWA!D67=0,"",SISWA!D67)</f>
        <v/>
      </c>
      <c r="E67" s="195" t="str">
        <f>IF(SISWA!E67=0,"",SISWA!E67)</f>
        <v/>
      </c>
      <c r="F67" s="157"/>
      <c r="G67" s="157"/>
      <c r="H67" s="157"/>
      <c r="I67" s="157"/>
      <c r="J67" s="157"/>
      <c r="K67" s="157" t="e">
        <f t="shared" si="0"/>
        <v>#DIV/0!</v>
      </c>
      <c r="L67" s="157"/>
      <c r="M67" s="157"/>
      <c r="N67" s="46" t="e">
        <f t="shared" si="4"/>
        <v>#DIV/0!</v>
      </c>
      <c r="O67" s="353" t="e">
        <f t="shared" si="3"/>
        <v>#DIV/0!</v>
      </c>
    </row>
    <row r="68" spans="1:15" x14ac:dyDescent="0.3">
      <c r="A68" s="2">
        <v>61</v>
      </c>
      <c r="B68" s="6" t="str">
        <f>IF(SISWA!B68=0,"",SISWA!B68)</f>
        <v/>
      </c>
      <c r="C68" s="6" t="str">
        <f>IF(SISWA!C68=0,"",SISWA!C68)</f>
        <v/>
      </c>
      <c r="D68" s="6" t="str">
        <f>IF(SISWA!D68=0,"",SISWA!D68)</f>
        <v/>
      </c>
      <c r="E68" s="195" t="str">
        <f>IF(SISWA!E68=0,"",SISWA!E68)</f>
        <v/>
      </c>
      <c r="F68" s="157"/>
      <c r="G68" s="157"/>
      <c r="H68" s="157"/>
      <c r="I68" s="157"/>
      <c r="J68" s="157"/>
      <c r="K68" s="157" t="e">
        <f t="shared" ref="K68:K131" si="5">AVERAGE(F68:J68)</f>
        <v>#DIV/0!</v>
      </c>
      <c r="L68" s="157"/>
      <c r="M68" s="157"/>
      <c r="N68" s="46" t="e">
        <f t="shared" si="4"/>
        <v>#DIV/0!</v>
      </c>
      <c r="O68" s="353" t="e">
        <f t="shared" si="3"/>
        <v>#DIV/0!</v>
      </c>
    </row>
    <row r="69" spans="1:15" x14ac:dyDescent="0.3">
      <c r="A69" s="2">
        <v>62</v>
      </c>
      <c r="B69" s="6" t="str">
        <f>IF(SISWA!B69=0,"",SISWA!B69)</f>
        <v/>
      </c>
      <c r="C69" s="6" t="str">
        <f>IF(SISWA!C69=0,"",SISWA!C69)</f>
        <v/>
      </c>
      <c r="D69" s="6" t="str">
        <f>IF(SISWA!D69=0,"",SISWA!D69)</f>
        <v/>
      </c>
      <c r="E69" s="195" t="str">
        <f>IF(SISWA!E69=0,"",SISWA!E69)</f>
        <v/>
      </c>
      <c r="F69" s="157"/>
      <c r="G69" s="157"/>
      <c r="H69" s="157"/>
      <c r="I69" s="157"/>
      <c r="J69" s="157"/>
      <c r="K69" s="157" t="e">
        <f t="shared" si="5"/>
        <v>#DIV/0!</v>
      </c>
      <c r="L69" s="157"/>
      <c r="M69" s="157"/>
      <c r="N69" s="46" t="e">
        <f t="shared" si="4"/>
        <v>#DIV/0!</v>
      </c>
      <c r="O69" s="353" t="e">
        <f t="shared" si="3"/>
        <v>#DIV/0!</v>
      </c>
    </row>
    <row r="70" spans="1:15" x14ac:dyDescent="0.3">
      <c r="A70" s="2">
        <v>63</v>
      </c>
      <c r="B70" s="6" t="str">
        <f>IF(SISWA!B70=0,"",SISWA!B70)</f>
        <v/>
      </c>
      <c r="C70" s="6" t="str">
        <f>IF(SISWA!C70=0,"",SISWA!C70)</f>
        <v/>
      </c>
      <c r="D70" s="6" t="str">
        <f>IF(SISWA!D70=0,"",SISWA!D70)</f>
        <v/>
      </c>
      <c r="E70" s="195" t="str">
        <f>IF(SISWA!E70=0,"",SISWA!E70)</f>
        <v/>
      </c>
      <c r="F70" s="157"/>
      <c r="G70" s="157"/>
      <c r="H70" s="157"/>
      <c r="I70" s="157"/>
      <c r="J70" s="157"/>
      <c r="K70" s="157" t="e">
        <f t="shared" si="5"/>
        <v>#DIV/0!</v>
      </c>
      <c r="L70" s="157"/>
      <c r="M70" s="157"/>
      <c r="N70" s="46" t="e">
        <f t="shared" si="4"/>
        <v>#DIV/0!</v>
      </c>
      <c r="O70" s="353" t="e">
        <f t="shared" si="3"/>
        <v>#DIV/0!</v>
      </c>
    </row>
    <row r="71" spans="1:15" x14ac:dyDescent="0.3">
      <c r="A71" s="2">
        <v>64</v>
      </c>
      <c r="B71" s="6" t="str">
        <f>IF(SISWA!B71=0,"",SISWA!B71)</f>
        <v/>
      </c>
      <c r="C71" s="6" t="str">
        <f>IF(SISWA!C71=0,"",SISWA!C71)</f>
        <v/>
      </c>
      <c r="D71" s="6" t="str">
        <f>IF(SISWA!D71=0,"",SISWA!D71)</f>
        <v/>
      </c>
      <c r="E71" s="195" t="str">
        <f>IF(SISWA!E71=0,"",SISWA!E71)</f>
        <v/>
      </c>
      <c r="F71" s="157"/>
      <c r="G71" s="157"/>
      <c r="H71" s="157"/>
      <c r="I71" s="157"/>
      <c r="J71" s="157"/>
      <c r="K71" s="157" t="e">
        <f t="shared" si="5"/>
        <v>#DIV/0!</v>
      </c>
      <c r="L71" s="157"/>
      <c r="M71" s="157"/>
      <c r="N71" s="46" t="e">
        <f t="shared" si="4"/>
        <v>#DIV/0!</v>
      </c>
      <c r="O71" s="353" t="e">
        <f t="shared" si="3"/>
        <v>#DIV/0!</v>
      </c>
    </row>
    <row r="72" spans="1:15" x14ac:dyDescent="0.3">
      <c r="A72" s="2">
        <v>65</v>
      </c>
      <c r="B72" s="6" t="str">
        <f>IF(SISWA!B72=0,"",SISWA!B72)</f>
        <v/>
      </c>
      <c r="C72" s="6" t="str">
        <f>IF(SISWA!C72=0,"",SISWA!C72)</f>
        <v/>
      </c>
      <c r="D72" s="6" t="str">
        <f>IF(SISWA!D72=0,"",SISWA!D72)</f>
        <v/>
      </c>
      <c r="E72" s="195" t="str">
        <f>IF(SISWA!E72=0,"",SISWA!E72)</f>
        <v/>
      </c>
      <c r="F72" s="157"/>
      <c r="G72" s="157"/>
      <c r="H72" s="157"/>
      <c r="I72" s="157"/>
      <c r="J72" s="157"/>
      <c r="K72" s="157" t="e">
        <f t="shared" si="5"/>
        <v>#DIV/0!</v>
      </c>
      <c r="L72" s="157"/>
      <c r="M72" s="157"/>
      <c r="N72" s="46" t="e">
        <f t="shared" si="4"/>
        <v>#DIV/0!</v>
      </c>
      <c r="O72" s="353" t="e">
        <f t="shared" si="3"/>
        <v>#DIV/0!</v>
      </c>
    </row>
    <row r="73" spans="1:15" x14ac:dyDescent="0.3">
      <c r="A73" s="2">
        <v>66</v>
      </c>
      <c r="B73" s="6" t="str">
        <f>IF(SISWA!B73=0,"",SISWA!B73)</f>
        <v/>
      </c>
      <c r="C73" s="6" t="str">
        <f>IF(SISWA!C73=0,"",SISWA!C73)</f>
        <v/>
      </c>
      <c r="D73" s="6" t="str">
        <f>IF(SISWA!D73=0,"",SISWA!D73)</f>
        <v/>
      </c>
      <c r="E73" s="195" t="str">
        <f>IF(SISWA!E73=0,"",SISWA!E73)</f>
        <v/>
      </c>
      <c r="F73" s="157"/>
      <c r="G73" s="157"/>
      <c r="H73" s="157"/>
      <c r="I73" s="157"/>
      <c r="J73" s="157"/>
      <c r="K73" s="157" t="e">
        <f t="shared" si="5"/>
        <v>#DIV/0!</v>
      </c>
      <c r="L73" s="157"/>
      <c r="M73" s="157"/>
      <c r="N73" s="46" t="e">
        <f t="shared" si="4"/>
        <v>#DIV/0!</v>
      </c>
      <c r="O73" s="353" t="e">
        <f t="shared" ref="O73:O136" si="6">AVERAGE(L73:M73)</f>
        <v>#DIV/0!</v>
      </c>
    </row>
    <row r="74" spans="1:15" x14ac:dyDescent="0.3">
      <c r="A74" s="2">
        <v>67</v>
      </c>
      <c r="B74" s="6" t="str">
        <f>IF(SISWA!B74=0,"",SISWA!B74)</f>
        <v/>
      </c>
      <c r="C74" s="6" t="str">
        <f>IF(SISWA!C74=0,"",SISWA!C74)</f>
        <v/>
      </c>
      <c r="D74" s="6" t="str">
        <f>IF(SISWA!D74=0,"",SISWA!D74)</f>
        <v/>
      </c>
      <c r="E74" s="195" t="str">
        <f>IF(SISWA!E74=0,"",SISWA!E74)</f>
        <v/>
      </c>
      <c r="F74" s="157"/>
      <c r="G74" s="157"/>
      <c r="H74" s="157"/>
      <c r="I74" s="157"/>
      <c r="J74" s="157"/>
      <c r="K74" s="157" t="e">
        <f t="shared" si="5"/>
        <v>#DIV/0!</v>
      </c>
      <c r="L74" s="157"/>
      <c r="M74" s="157"/>
      <c r="N74" s="46" t="e">
        <f t="shared" si="4"/>
        <v>#DIV/0!</v>
      </c>
      <c r="O74" s="353" t="e">
        <f t="shared" si="6"/>
        <v>#DIV/0!</v>
      </c>
    </row>
    <row r="75" spans="1:15" x14ac:dyDescent="0.3">
      <c r="A75" s="2">
        <v>68</v>
      </c>
      <c r="B75" s="6" t="str">
        <f>IF(SISWA!B75=0,"",SISWA!B75)</f>
        <v/>
      </c>
      <c r="C75" s="6" t="str">
        <f>IF(SISWA!C75=0,"",SISWA!C75)</f>
        <v/>
      </c>
      <c r="D75" s="6" t="str">
        <f>IF(SISWA!D75=0,"",SISWA!D75)</f>
        <v/>
      </c>
      <c r="E75" s="195" t="str">
        <f>IF(SISWA!E75=0,"",SISWA!E75)</f>
        <v/>
      </c>
      <c r="F75" s="157"/>
      <c r="G75" s="157"/>
      <c r="H75" s="157"/>
      <c r="I75" s="157"/>
      <c r="J75" s="157"/>
      <c r="K75" s="157" t="e">
        <f t="shared" si="5"/>
        <v>#DIV/0!</v>
      </c>
      <c r="L75" s="157"/>
      <c r="M75" s="157"/>
      <c r="N75" s="46" t="e">
        <f t="shared" si="4"/>
        <v>#DIV/0!</v>
      </c>
      <c r="O75" s="353" t="e">
        <f t="shared" si="6"/>
        <v>#DIV/0!</v>
      </c>
    </row>
    <row r="76" spans="1:15" x14ac:dyDescent="0.3">
      <c r="A76" s="2">
        <v>69</v>
      </c>
      <c r="B76" s="6" t="str">
        <f>IF(SISWA!B76=0,"",SISWA!B76)</f>
        <v/>
      </c>
      <c r="C76" s="6" t="str">
        <f>IF(SISWA!C76=0,"",SISWA!C76)</f>
        <v/>
      </c>
      <c r="D76" s="6" t="str">
        <f>IF(SISWA!D76=0,"",SISWA!D76)</f>
        <v/>
      </c>
      <c r="E76" s="195" t="str">
        <f>IF(SISWA!E76=0,"",SISWA!E76)</f>
        <v/>
      </c>
      <c r="F76" s="157"/>
      <c r="G76" s="157"/>
      <c r="H76" s="157"/>
      <c r="I76" s="157"/>
      <c r="J76" s="157"/>
      <c r="K76" s="157" t="e">
        <f t="shared" si="5"/>
        <v>#DIV/0!</v>
      </c>
      <c r="L76" s="157"/>
      <c r="M76" s="157"/>
      <c r="N76" s="46" t="e">
        <f t="shared" si="4"/>
        <v>#DIV/0!</v>
      </c>
      <c r="O76" s="353" t="e">
        <f t="shared" si="6"/>
        <v>#DIV/0!</v>
      </c>
    </row>
    <row r="77" spans="1:15" x14ac:dyDescent="0.3">
      <c r="A77" s="2">
        <v>70</v>
      </c>
      <c r="B77" s="6" t="str">
        <f>IF(SISWA!B77=0,"",SISWA!B77)</f>
        <v/>
      </c>
      <c r="C77" s="6" t="str">
        <f>IF(SISWA!C77=0,"",SISWA!C77)</f>
        <v/>
      </c>
      <c r="D77" s="6" t="str">
        <f>IF(SISWA!D77=0,"",SISWA!D77)</f>
        <v/>
      </c>
      <c r="E77" s="195" t="str">
        <f>IF(SISWA!E77=0,"",SISWA!E77)</f>
        <v/>
      </c>
      <c r="F77" s="157"/>
      <c r="G77" s="157"/>
      <c r="H77" s="157"/>
      <c r="I77" s="157"/>
      <c r="J77" s="157"/>
      <c r="K77" s="157" t="e">
        <f t="shared" si="5"/>
        <v>#DIV/0!</v>
      </c>
      <c r="L77" s="157"/>
      <c r="M77" s="157"/>
      <c r="N77" s="46" t="e">
        <f t="shared" si="4"/>
        <v>#DIV/0!</v>
      </c>
      <c r="O77" s="353" t="e">
        <f t="shared" si="6"/>
        <v>#DIV/0!</v>
      </c>
    </row>
    <row r="78" spans="1:15" x14ac:dyDescent="0.3">
      <c r="A78" s="2">
        <v>71</v>
      </c>
      <c r="B78" s="6" t="str">
        <f>IF(SISWA!B78=0,"",SISWA!B78)</f>
        <v/>
      </c>
      <c r="C78" s="6" t="str">
        <f>IF(SISWA!C78=0,"",SISWA!C78)</f>
        <v/>
      </c>
      <c r="D78" s="6" t="str">
        <f>IF(SISWA!D78=0,"",SISWA!D78)</f>
        <v/>
      </c>
      <c r="E78" s="195" t="str">
        <f>IF(SISWA!E78=0,"",SISWA!E78)</f>
        <v/>
      </c>
      <c r="F78" s="157"/>
      <c r="G78" s="157"/>
      <c r="H78" s="157"/>
      <c r="I78" s="157"/>
      <c r="J78" s="157"/>
      <c r="K78" s="157" t="e">
        <f t="shared" si="5"/>
        <v>#DIV/0!</v>
      </c>
      <c r="L78" s="157"/>
      <c r="M78" s="157"/>
      <c r="N78" s="46" t="e">
        <f t="shared" si="4"/>
        <v>#DIV/0!</v>
      </c>
      <c r="O78" s="353" t="e">
        <f t="shared" si="6"/>
        <v>#DIV/0!</v>
      </c>
    </row>
    <row r="79" spans="1:15" x14ac:dyDescent="0.3">
      <c r="A79" s="2">
        <v>72</v>
      </c>
      <c r="B79" s="6" t="str">
        <f>IF(SISWA!B79=0,"",SISWA!B79)</f>
        <v/>
      </c>
      <c r="C79" s="6" t="str">
        <f>IF(SISWA!C79=0,"",SISWA!C79)</f>
        <v/>
      </c>
      <c r="D79" s="6" t="str">
        <f>IF(SISWA!D79=0,"",SISWA!D79)</f>
        <v/>
      </c>
      <c r="E79" s="195" t="str">
        <f>IF(SISWA!E79=0,"",SISWA!E79)</f>
        <v/>
      </c>
      <c r="F79" s="157"/>
      <c r="G79" s="157"/>
      <c r="H79" s="157"/>
      <c r="I79" s="157"/>
      <c r="J79" s="157"/>
      <c r="K79" s="157" t="e">
        <f t="shared" si="5"/>
        <v>#DIV/0!</v>
      </c>
      <c r="L79" s="157"/>
      <c r="M79" s="157"/>
      <c r="N79" s="46" t="e">
        <f t="shared" si="4"/>
        <v>#DIV/0!</v>
      </c>
      <c r="O79" s="353" t="e">
        <f t="shared" si="6"/>
        <v>#DIV/0!</v>
      </c>
    </row>
    <row r="80" spans="1:15" x14ac:dyDescent="0.3">
      <c r="A80" s="2">
        <v>73</v>
      </c>
      <c r="B80" s="6" t="str">
        <f>IF(SISWA!B80=0,"",SISWA!B80)</f>
        <v/>
      </c>
      <c r="C80" s="6" t="str">
        <f>IF(SISWA!C80=0,"",SISWA!C80)</f>
        <v/>
      </c>
      <c r="D80" s="6" t="str">
        <f>IF(SISWA!D80=0,"",SISWA!D80)</f>
        <v/>
      </c>
      <c r="E80" s="195" t="str">
        <f>IF(SISWA!E80=0,"",SISWA!E80)</f>
        <v/>
      </c>
      <c r="F80" s="157"/>
      <c r="G80" s="157"/>
      <c r="H80" s="157"/>
      <c r="I80" s="157"/>
      <c r="J80" s="157"/>
      <c r="K80" s="157" t="e">
        <f t="shared" si="5"/>
        <v>#DIV/0!</v>
      </c>
      <c r="L80" s="157"/>
      <c r="M80" s="157"/>
      <c r="N80" s="46" t="e">
        <f t="shared" si="4"/>
        <v>#DIV/0!</v>
      </c>
      <c r="O80" s="353" t="e">
        <f t="shared" si="6"/>
        <v>#DIV/0!</v>
      </c>
    </row>
    <row r="81" spans="1:15" x14ac:dyDescent="0.3">
      <c r="A81" s="2">
        <v>74</v>
      </c>
      <c r="B81" s="6" t="str">
        <f>IF(SISWA!B81=0,"",SISWA!B81)</f>
        <v/>
      </c>
      <c r="C81" s="6" t="str">
        <f>IF(SISWA!C81=0,"",SISWA!C81)</f>
        <v/>
      </c>
      <c r="D81" s="6" t="str">
        <f>IF(SISWA!D81=0,"",SISWA!D81)</f>
        <v/>
      </c>
      <c r="E81" s="195" t="str">
        <f>IF(SISWA!E81=0,"",SISWA!E81)</f>
        <v/>
      </c>
      <c r="F81" s="157"/>
      <c r="G81" s="157"/>
      <c r="H81" s="157"/>
      <c r="I81" s="157"/>
      <c r="J81" s="157"/>
      <c r="K81" s="157" t="e">
        <f t="shared" si="5"/>
        <v>#DIV/0!</v>
      </c>
      <c r="L81" s="157"/>
      <c r="M81" s="157"/>
      <c r="N81" s="46" t="e">
        <f t="shared" si="4"/>
        <v>#DIV/0!</v>
      </c>
      <c r="O81" s="353" t="e">
        <f t="shared" si="6"/>
        <v>#DIV/0!</v>
      </c>
    </row>
    <row r="82" spans="1:15" x14ac:dyDescent="0.3">
      <c r="A82" s="2">
        <v>75</v>
      </c>
      <c r="B82" s="6" t="str">
        <f>IF(SISWA!B82=0,"",SISWA!B82)</f>
        <v/>
      </c>
      <c r="C82" s="6" t="str">
        <f>IF(SISWA!C82=0,"",SISWA!C82)</f>
        <v/>
      </c>
      <c r="D82" s="6" t="str">
        <f>IF(SISWA!D82=0,"",SISWA!D82)</f>
        <v/>
      </c>
      <c r="E82" s="195" t="str">
        <f>IF(SISWA!E82=0,"",SISWA!E82)</f>
        <v/>
      </c>
      <c r="F82" s="157"/>
      <c r="G82" s="157"/>
      <c r="H82" s="157"/>
      <c r="I82" s="157"/>
      <c r="J82" s="157"/>
      <c r="K82" s="157" t="e">
        <f t="shared" si="5"/>
        <v>#DIV/0!</v>
      </c>
      <c r="L82" s="157"/>
      <c r="M82" s="157"/>
      <c r="N82" s="46" t="e">
        <f t="shared" si="4"/>
        <v>#DIV/0!</v>
      </c>
      <c r="O82" s="353" t="e">
        <f t="shared" si="6"/>
        <v>#DIV/0!</v>
      </c>
    </row>
    <row r="83" spans="1:15" x14ac:dyDescent="0.3">
      <c r="A83" s="2">
        <v>76</v>
      </c>
      <c r="B83" s="6" t="str">
        <f>IF(SISWA!B83=0,"",SISWA!B83)</f>
        <v/>
      </c>
      <c r="C83" s="6" t="str">
        <f>IF(SISWA!C83=0,"",SISWA!C83)</f>
        <v/>
      </c>
      <c r="D83" s="6" t="str">
        <f>IF(SISWA!D83=0,"",SISWA!D83)</f>
        <v/>
      </c>
      <c r="E83" s="195" t="str">
        <f>IF(SISWA!E83=0,"",SISWA!E83)</f>
        <v/>
      </c>
      <c r="F83" s="157"/>
      <c r="G83" s="157"/>
      <c r="H83" s="157"/>
      <c r="I83" s="157"/>
      <c r="J83" s="157"/>
      <c r="K83" s="157" t="e">
        <f t="shared" si="5"/>
        <v>#DIV/0!</v>
      </c>
      <c r="L83" s="157"/>
      <c r="M83" s="157"/>
      <c r="N83" s="46" t="e">
        <f t="shared" si="4"/>
        <v>#DIV/0!</v>
      </c>
      <c r="O83" s="353" t="e">
        <f t="shared" si="6"/>
        <v>#DIV/0!</v>
      </c>
    </row>
    <row r="84" spans="1:15" x14ac:dyDescent="0.3">
      <c r="A84" s="2">
        <v>77</v>
      </c>
      <c r="B84" s="6" t="str">
        <f>IF(SISWA!B84=0,"",SISWA!B84)</f>
        <v/>
      </c>
      <c r="C84" s="6" t="str">
        <f>IF(SISWA!C84=0,"",SISWA!C84)</f>
        <v/>
      </c>
      <c r="D84" s="6" t="str">
        <f>IF(SISWA!D84=0,"",SISWA!D84)</f>
        <v/>
      </c>
      <c r="E84" s="195" t="str">
        <f>IF(SISWA!E84=0,"",SISWA!E84)</f>
        <v/>
      </c>
      <c r="F84" s="157"/>
      <c r="G84" s="157"/>
      <c r="H84" s="157"/>
      <c r="I84" s="157"/>
      <c r="J84" s="157"/>
      <c r="K84" s="157" t="e">
        <f t="shared" si="5"/>
        <v>#DIV/0!</v>
      </c>
      <c r="L84" s="157"/>
      <c r="M84" s="157"/>
      <c r="N84" s="46" t="e">
        <f t="shared" si="4"/>
        <v>#DIV/0!</v>
      </c>
      <c r="O84" s="353" t="e">
        <f t="shared" si="6"/>
        <v>#DIV/0!</v>
      </c>
    </row>
    <row r="85" spans="1:15" x14ac:dyDescent="0.3">
      <c r="A85" s="2">
        <v>78</v>
      </c>
      <c r="B85" s="6" t="str">
        <f>IF(SISWA!B85=0,"",SISWA!B85)</f>
        <v/>
      </c>
      <c r="C85" s="6" t="str">
        <f>IF(SISWA!C85=0,"",SISWA!C85)</f>
        <v/>
      </c>
      <c r="D85" s="6" t="str">
        <f>IF(SISWA!D85=0,"",SISWA!D85)</f>
        <v/>
      </c>
      <c r="E85" s="195" t="str">
        <f>IF(SISWA!E85=0,"",SISWA!E85)</f>
        <v/>
      </c>
      <c r="F85" s="157"/>
      <c r="G85" s="157"/>
      <c r="H85" s="157"/>
      <c r="I85" s="157"/>
      <c r="J85" s="157"/>
      <c r="K85" s="157" t="e">
        <f t="shared" si="5"/>
        <v>#DIV/0!</v>
      </c>
      <c r="L85" s="157"/>
      <c r="M85" s="157"/>
      <c r="N85" s="46" t="e">
        <f t="shared" si="4"/>
        <v>#DIV/0!</v>
      </c>
      <c r="O85" s="353" t="e">
        <f t="shared" si="6"/>
        <v>#DIV/0!</v>
      </c>
    </row>
    <row r="86" spans="1:15" x14ac:dyDescent="0.3">
      <c r="A86" s="2">
        <v>79</v>
      </c>
      <c r="B86" s="6" t="str">
        <f>IF(SISWA!B86=0,"",SISWA!B86)</f>
        <v/>
      </c>
      <c r="C86" s="6" t="str">
        <f>IF(SISWA!C86=0,"",SISWA!C86)</f>
        <v/>
      </c>
      <c r="D86" s="6" t="str">
        <f>IF(SISWA!D86=0,"",SISWA!D86)</f>
        <v/>
      </c>
      <c r="E86" s="195" t="str">
        <f>IF(SISWA!E86=0,"",SISWA!E86)</f>
        <v/>
      </c>
      <c r="F86" s="157"/>
      <c r="G86" s="157"/>
      <c r="H86" s="157"/>
      <c r="I86" s="157"/>
      <c r="J86" s="157"/>
      <c r="K86" s="157" t="e">
        <f t="shared" si="5"/>
        <v>#DIV/0!</v>
      </c>
      <c r="L86" s="157"/>
      <c r="M86" s="157"/>
      <c r="N86" s="46" t="e">
        <f t="shared" si="4"/>
        <v>#DIV/0!</v>
      </c>
      <c r="O86" s="353" t="e">
        <f t="shared" si="6"/>
        <v>#DIV/0!</v>
      </c>
    </row>
    <row r="87" spans="1:15" x14ac:dyDescent="0.3">
      <c r="A87" s="2">
        <v>80</v>
      </c>
      <c r="B87" s="6" t="str">
        <f>IF(SISWA!B87=0,"",SISWA!B87)</f>
        <v/>
      </c>
      <c r="C87" s="6" t="str">
        <f>IF(SISWA!C87=0,"",SISWA!C87)</f>
        <v/>
      </c>
      <c r="D87" s="6" t="str">
        <f>IF(SISWA!D87=0,"",SISWA!D87)</f>
        <v/>
      </c>
      <c r="E87" s="195" t="str">
        <f>IF(SISWA!E87=0,"",SISWA!E87)</f>
        <v/>
      </c>
      <c r="F87" s="157"/>
      <c r="G87" s="157"/>
      <c r="H87" s="157"/>
      <c r="I87" s="157"/>
      <c r="J87" s="157"/>
      <c r="K87" s="157" t="e">
        <f t="shared" si="5"/>
        <v>#DIV/0!</v>
      </c>
      <c r="L87" s="157"/>
      <c r="M87" s="157"/>
      <c r="N87" s="46" t="e">
        <f t="shared" si="4"/>
        <v>#DIV/0!</v>
      </c>
      <c r="O87" s="353" t="e">
        <f t="shared" si="6"/>
        <v>#DIV/0!</v>
      </c>
    </row>
    <row r="88" spans="1:15" x14ac:dyDescent="0.3">
      <c r="A88" s="2">
        <v>81</v>
      </c>
      <c r="B88" s="6" t="str">
        <f>IF(SISWA!B88=0,"",SISWA!B88)</f>
        <v/>
      </c>
      <c r="C88" s="6" t="str">
        <f>IF(SISWA!C88=0,"",SISWA!C88)</f>
        <v/>
      </c>
      <c r="D88" s="6" t="str">
        <f>IF(SISWA!D88=0,"",SISWA!D88)</f>
        <v/>
      </c>
      <c r="E88" s="195" t="str">
        <f>IF(SISWA!E88=0,"",SISWA!E88)</f>
        <v/>
      </c>
      <c r="F88" s="157"/>
      <c r="G88" s="157"/>
      <c r="H88" s="157"/>
      <c r="I88" s="157"/>
      <c r="J88" s="157"/>
      <c r="K88" s="157" t="e">
        <f t="shared" si="5"/>
        <v>#DIV/0!</v>
      </c>
      <c r="L88" s="157"/>
      <c r="M88" s="157"/>
      <c r="N88" s="46" t="e">
        <f t="shared" si="4"/>
        <v>#DIV/0!</v>
      </c>
      <c r="O88" s="353" t="e">
        <f t="shared" si="6"/>
        <v>#DIV/0!</v>
      </c>
    </row>
    <row r="89" spans="1:15" x14ac:dyDescent="0.3">
      <c r="A89" s="2">
        <v>82</v>
      </c>
      <c r="B89" s="6" t="str">
        <f>IF(SISWA!B89=0,"",SISWA!B89)</f>
        <v/>
      </c>
      <c r="C89" s="6" t="str">
        <f>IF(SISWA!C89=0,"",SISWA!C89)</f>
        <v/>
      </c>
      <c r="D89" s="6" t="str">
        <f>IF(SISWA!D89=0,"",SISWA!D89)</f>
        <v/>
      </c>
      <c r="E89" s="195" t="str">
        <f>IF(SISWA!E89=0,"",SISWA!E89)</f>
        <v/>
      </c>
      <c r="F89" s="157"/>
      <c r="G89" s="157"/>
      <c r="H89" s="157"/>
      <c r="I89" s="157"/>
      <c r="J89" s="157"/>
      <c r="K89" s="157" t="e">
        <f t="shared" si="5"/>
        <v>#DIV/0!</v>
      </c>
      <c r="L89" s="157"/>
      <c r="M89" s="157"/>
      <c r="N89" s="46" t="e">
        <f t="shared" si="4"/>
        <v>#DIV/0!</v>
      </c>
      <c r="O89" s="353" t="e">
        <f t="shared" si="6"/>
        <v>#DIV/0!</v>
      </c>
    </row>
    <row r="90" spans="1:15" x14ac:dyDescent="0.3">
      <c r="A90" s="2">
        <v>83</v>
      </c>
      <c r="B90" s="6" t="str">
        <f>IF(SISWA!B90=0,"",SISWA!B90)</f>
        <v/>
      </c>
      <c r="C90" s="6" t="str">
        <f>IF(SISWA!C90=0,"",SISWA!C90)</f>
        <v/>
      </c>
      <c r="D90" s="6" t="str">
        <f>IF(SISWA!D90=0,"",SISWA!D90)</f>
        <v/>
      </c>
      <c r="E90" s="195" t="str">
        <f>IF(SISWA!E90=0,"",SISWA!E90)</f>
        <v/>
      </c>
      <c r="F90" s="157"/>
      <c r="G90" s="157"/>
      <c r="H90" s="157"/>
      <c r="I90" s="157"/>
      <c r="J90" s="157"/>
      <c r="K90" s="157" t="e">
        <f t="shared" si="5"/>
        <v>#DIV/0!</v>
      </c>
      <c r="L90" s="157"/>
      <c r="M90" s="157"/>
      <c r="N90" s="46" t="e">
        <f t="shared" si="4"/>
        <v>#DIV/0!</v>
      </c>
      <c r="O90" s="353" t="e">
        <f t="shared" si="6"/>
        <v>#DIV/0!</v>
      </c>
    </row>
    <row r="91" spans="1:15" x14ac:dyDescent="0.3">
      <c r="A91" s="2">
        <v>84</v>
      </c>
      <c r="B91" s="6" t="str">
        <f>IF(SISWA!B91=0,"",SISWA!B91)</f>
        <v/>
      </c>
      <c r="C91" s="6" t="str">
        <f>IF(SISWA!C91=0,"",SISWA!C91)</f>
        <v/>
      </c>
      <c r="D91" s="6" t="str">
        <f>IF(SISWA!D91=0,"",SISWA!D91)</f>
        <v/>
      </c>
      <c r="E91" s="195" t="str">
        <f>IF(SISWA!E91=0,"",SISWA!E91)</f>
        <v/>
      </c>
      <c r="F91" s="157"/>
      <c r="G91" s="157"/>
      <c r="H91" s="157"/>
      <c r="I91" s="157"/>
      <c r="J91" s="157"/>
      <c r="K91" s="157" t="e">
        <f t="shared" si="5"/>
        <v>#DIV/0!</v>
      </c>
      <c r="L91" s="157"/>
      <c r="M91" s="157"/>
      <c r="N91" s="46" t="e">
        <f t="shared" si="4"/>
        <v>#DIV/0!</v>
      </c>
      <c r="O91" s="353" t="e">
        <f t="shared" si="6"/>
        <v>#DIV/0!</v>
      </c>
    </row>
    <row r="92" spans="1:15" x14ac:dyDescent="0.3">
      <c r="A92" s="2">
        <v>85</v>
      </c>
      <c r="B92" s="6" t="str">
        <f>IF(SISWA!B92=0,"",SISWA!B92)</f>
        <v/>
      </c>
      <c r="C92" s="6" t="str">
        <f>IF(SISWA!C92=0,"",SISWA!C92)</f>
        <v/>
      </c>
      <c r="D92" s="6" t="str">
        <f>IF(SISWA!D92=0,"",SISWA!D92)</f>
        <v/>
      </c>
      <c r="E92" s="195" t="str">
        <f>IF(SISWA!E92=0,"",SISWA!E92)</f>
        <v/>
      </c>
      <c r="F92" s="157"/>
      <c r="G92" s="157"/>
      <c r="H92" s="157"/>
      <c r="I92" s="157"/>
      <c r="J92" s="157"/>
      <c r="K92" s="157" t="e">
        <f t="shared" si="5"/>
        <v>#DIV/0!</v>
      </c>
      <c r="L92" s="157"/>
      <c r="M92" s="157"/>
      <c r="N92" s="46" t="e">
        <f t="shared" si="4"/>
        <v>#DIV/0!</v>
      </c>
      <c r="O92" s="353" t="e">
        <f t="shared" si="6"/>
        <v>#DIV/0!</v>
      </c>
    </row>
    <row r="93" spans="1:15" x14ac:dyDescent="0.3">
      <c r="A93" s="2">
        <v>86</v>
      </c>
      <c r="B93" s="6" t="str">
        <f>IF(SISWA!B93=0,"",SISWA!B93)</f>
        <v/>
      </c>
      <c r="C93" s="6" t="str">
        <f>IF(SISWA!C93=0,"",SISWA!C93)</f>
        <v/>
      </c>
      <c r="D93" s="6" t="str">
        <f>IF(SISWA!D93=0,"",SISWA!D93)</f>
        <v/>
      </c>
      <c r="E93" s="195" t="str">
        <f>IF(SISWA!E93=0,"",SISWA!E93)</f>
        <v/>
      </c>
      <c r="F93" s="157"/>
      <c r="G93" s="157"/>
      <c r="H93" s="157"/>
      <c r="I93" s="157"/>
      <c r="J93" s="157"/>
      <c r="K93" s="157" t="e">
        <f t="shared" si="5"/>
        <v>#DIV/0!</v>
      </c>
      <c r="L93" s="157"/>
      <c r="M93" s="157"/>
      <c r="N93" s="46" t="e">
        <f t="shared" si="4"/>
        <v>#DIV/0!</v>
      </c>
      <c r="O93" s="353" t="e">
        <f t="shared" si="6"/>
        <v>#DIV/0!</v>
      </c>
    </row>
    <row r="94" spans="1:15" x14ac:dyDescent="0.3">
      <c r="A94" s="2">
        <v>87</v>
      </c>
      <c r="B94" s="6" t="str">
        <f>IF(SISWA!B94=0,"",SISWA!B94)</f>
        <v/>
      </c>
      <c r="C94" s="6" t="str">
        <f>IF(SISWA!C94=0,"",SISWA!C94)</f>
        <v/>
      </c>
      <c r="D94" s="6" t="str">
        <f>IF(SISWA!D94=0,"",SISWA!D94)</f>
        <v/>
      </c>
      <c r="E94" s="195" t="str">
        <f>IF(SISWA!E94=0,"",SISWA!E94)</f>
        <v/>
      </c>
      <c r="F94" s="157"/>
      <c r="G94" s="157"/>
      <c r="H94" s="157"/>
      <c r="I94" s="157"/>
      <c r="J94" s="157"/>
      <c r="K94" s="157" t="e">
        <f t="shared" si="5"/>
        <v>#DIV/0!</v>
      </c>
      <c r="L94" s="157"/>
      <c r="M94" s="157"/>
      <c r="N94" s="46" t="e">
        <f t="shared" si="4"/>
        <v>#DIV/0!</v>
      </c>
      <c r="O94" s="353" t="e">
        <f t="shared" si="6"/>
        <v>#DIV/0!</v>
      </c>
    </row>
    <row r="95" spans="1:15" x14ac:dyDescent="0.3">
      <c r="A95" s="2">
        <v>88</v>
      </c>
      <c r="B95" s="6" t="str">
        <f>IF(SISWA!B95=0,"",SISWA!B95)</f>
        <v/>
      </c>
      <c r="C95" s="6" t="str">
        <f>IF(SISWA!C95=0,"",SISWA!C95)</f>
        <v/>
      </c>
      <c r="D95" s="6" t="str">
        <f>IF(SISWA!D95=0,"",SISWA!D95)</f>
        <v/>
      </c>
      <c r="E95" s="195" t="str">
        <f>IF(SISWA!E95=0,"",SISWA!E95)</f>
        <v/>
      </c>
      <c r="F95" s="157"/>
      <c r="G95" s="157"/>
      <c r="H95" s="157"/>
      <c r="I95" s="157"/>
      <c r="J95" s="157"/>
      <c r="K95" s="157" t="e">
        <f t="shared" si="5"/>
        <v>#DIV/0!</v>
      </c>
      <c r="L95" s="157"/>
      <c r="M95" s="157"/>
      <c r="N95" s="46" t="e">
        <f t="shared" si="4"/>
        <v>#DIV/0!</v>
      </c>
      <c r="O95" s="353" t="e">
        <f t="shared" si="6"/>
        <v>#DIV/0!</v>
      </c>
    </row>
    <row r="96" spans="1:15" x14ac:dyDescent="0.3">
      <c r="A96" s="2">
        <v>89</v>
      </c>
      <c r="B96" s="6" t="str">
        <f>IF(SISWA!B96=0,"",SISWA!B96)</f>
        <v/>
      </c>
      <c r="C96" s="6" t="str">
        <f>IF(SISWA!C96=0,"",SISWA!C96)</f>
        <v/>
      </c>
      <c r="D96" s="6" t="str">
        <f>IF(SISWA!D96=0,"",SISWA!D96)</f>
        <v/>
      </c>
      <c r="E96" s="195" t="str">
        <f>IF(SISWA!E96=0,"",SISWA!E96)</f>
        <v/>
      </c>
      <c r="F96" s="157"/>
      <c r="G96" s="157"/>
      <c r="H96" s="157"/>
      <c r="I96" s="157"/>
      <c r="J96" s="157"/>
      <c r="K96" s="157" t="e">
        <f t="shared" si="5"/>
        <v>#DIV/0!</v>
      </c>
      <c r="L96" s="157"/>
      <c r="M96" s="157"/>
      <c r="N96" s="46" t="e">
        <f t="shared" si="4"/>
        <v>#DIV/0!</v>
      </c>
      <c r="O96" s="353" t="e">
        <f t="shared" si="6"/>
        <v>#DIV/0!</v>
      </c>
    </row>
    <row r="97" spans="1:15" x14ac:dyDescent="0.3">
      <c r="A97" s="2">
        <v>90</v>
      </c>
      <c r="B97" s="6" t="str">
        <f>IF(SISWA!B97=0,"",SISWA!B97)</f>
        <v/>
      </c>
      <c r="C97" s="6" t="str">
        <f>IF(SISWA!C97=0,"",SISWA!C97)</f>
        <v/>
      </c>
      <c r="D97" s="6" t="str">
        <f>IF(SISWA!D97=0,"",SISWA!D97)</f>
        <v/>
      </c>
      <c r="E97" s="195" t="str">
        <f>IF(SISWA!E97=0,"",SISWA!E97)</f>
        <v/>
      </c>
      <c r="F97" s="157"/>
      <c r="G97" s="157"/>
      <c r="H97" s="157"/>
      <c r="I97" s="157"/>
      <c r="J97" s="157"/>
      <c r="K97" s="157" t="e">
        <f t="shared" si="5"/>
        <v>#DIV/0!</v>
      </c>
      <c r="L97" s="157"/>
      <c r="M97" s="157"/>
      <c r="N97" s="46" t="e">
        <f t="shared" si="4"/>
        <v>#DIV/0!</v>
      </c>
      <c r="O97" s="353" t="e">
        <f t="shared" si="6"/>
        <v>#DIV/0!</v>
      </c>
    </row>
    <row r="98" spans="1:15" x14ac:dyDescent="0.3">
      <c r="A98" s="2">
        <v>91</v>
      </c>
      <c r="B98" s="6" t="str">
        <f>IF(SISWA!B98=0,"",SISWA!B98)</f>
        <v/>
      </c>
      <c r="C98" s="6" t="str">
        <f>IF(SISWA!C98=0,"",SISWA!C98)</f>
        <v/>
      </c>
      <c r="D98" s="6" t="str">
        <f>IF(SISWA!D98=0,"",SISWA!D98)</f>
        <v/>
      </c>
      <c r="E98" s="195" t="str">
        <f>IF(SISWA!E98=0,"",SISWA!E98)</f>
        <v/>
      </c>
      <c r="F98" s="157"/>
      <c r="G98" s="157"/>
      <c r="H98" s="157"/>
      <c r="I98" s="157"/>
      <c r="J98" s="157"/>
      <c r="K98" s="157" t="e">
        <f t="shared" si="5"/>
        <v>#DIV/0!</v>
      </c>
      <c r="L98" s="157"/>
      <c r="M98" s="157"/>
      <c r="N98" s="46" t="e">
        <f t="shared" si="4"/>
        <v>#DIV/0!</v>
      </c>
      <c r="O98" s="353" t="e">
        <f t="shared" si="6"/>
        <v>#DIV/0!</v>
      </c>
    </row>
    <row r="99" spans="1:15" x14ac:dyDescent="0.3">
      <c r="A99" s="2">
        <v>92</v>
      </c>
      <c r="B99" s="6" t="str">
        <f>IF(SISWA!B99=0,"",SISWA!B99)</f>
        <v/>
      </c>
      <c r="C99" s="6" t="str">
        <f>IF(SISWA!C99=0,"",SISWA!C99)</f>
        <v/>
      </c>
      <c r="D99" s="6" t="str">
        <f>IF(SISWA!D99=0,"",SISWA!D99)</f>
        <v/>
      </c>
      <c r="E99" s="195" t="str">
        <f>IF(SISWA!E99=0,"",SISWA!E99)</f>
        <v/>
      </c>
      <c r="F99" s="157"/>
      <c r="G99" s="157"/>
      <c r="H99" s="157"/>
      <c r="I99" s="157"/>
      <c r="J99" s="157"/>
      <c r="K99" s="157" t="e">
        <f t="shared" si="5"/>
        <v>#DIV/0!</v>
      </c>
      <c r="L99" s="157"/>
      <c r="M99" s="157"/>
      <c r="N99" s="46" t="e">
        <f t="shared" si="4"/>
        <v>#DIV/0!</v>
      </c>
      <c r="O99" s="353" t="e">
        <f t="shared" si="6"/>
        <v>#DIV/0!</v>
      </c>
    </row>
    <row r="100" spans="1:15" x14ac:dyDescent="0.3">
      <c r="A100" s="2">
        <v>93</v>
      </c>
      <c r="B100" s="6" t="str">
        <f>IF(SISWA!B100=0,"",SISWA!B100)</f>
        <v/>
      </c>
      <c r="C100" s="6" t="str">
        <f>IF(SISWA!C100=0,"",SISWA!C100)</f>
        <v/>
      </c>
      <c r="D100" s="6" t="str">
        <f>IF(SISWA!D100=0,"",SISWA!D100)</f>
        <v/>
      </c>
      <c r="E100" s="195" t="str">
        <f>IF(SISWA!E100=0,"",SISWA!E100)</f>
        <v/>
      </c>
      <c r="F100" s="157"/>
      <c r="G100" s="157"/>
      <c r="H100" s="157"/>
      <c r="I100" s="157"/>
      <c r="J100" s="157"/>
      <c r="K100" s="157" t="e">
        <f t="shared" si="5"/>
        <v>#DIV/0!</v>
      </c>
      <c r="L100" s="157"/>
      <c r="M100" s="157"/>
      <c r="N100" s="46" t="e">
        <f t="shared" si="4"/>
        <v>#DIV/0!</v>
      </c>
      <c r="O100" s="353" t="e">
        <f t="shared" si="6"/>
        <v>#DIV/0!</v>
      </c>
    </row>
    <row r="101" spans="1:15" x14ac:dyDescent="0.3">
      <c r="A101" s="2">
        <v>94</v>
      </c>
      <c r="B101" s="6" t="str">
        <f>IF(SISWA!B101=0,"",SISWA!B101)</f>
        <v/>
      </c>
      <c r="C101" s="6" t="str">
        <f>IF(SISWA!C101=0,"",SISWA!C101)</f>
        <v/>
      </c>
      <c r="D101" s="6" t="str">
        <f>IF(SISWA!D101=0,"",SISWA!D101)</f>
        <v/>
      </c>
      <c r="E101" s="195" t="str">
        <f>IF(SISWA!E101=0,"",SISWA!E101)</f>
        <v/>
      </c>
      <c r="F101" s="157"/>
      <c r="G101" s="157"/>
      <c r="H101" s="157"/>
      <c r="I101" s="157"/>
      <c r="J101" s="157"/>
      <c r="K101" s="157" t="e">
        <f t="shared" si="5"/>
        <v>#DIV/0!</v>
      </c>
      <c r="L101" s="157"/>
      <c r="M101" s="157"/>
      <c r="N101" s="46" t="e">
        <f t="shared" si="4"/>
        <v>#DIV/0!</v>
      </c>
      <c r="O101" s="353" t="e">
        <f t="shared" si="6"/>
        <v>#DIV/0!</v>
      </c>
    </row>
    <row r="102" spans="1:15" x14ac:dyDescent="0.3">
      <c r="A102" s="2">
        <v>95</v>
      </c>
      <c r="B102" s="6" t="str">
        <f>IF(SISWA!B102=0,"",SISWA!B102)</f>
        <v/>
      </c>
      <c r="C102" s="6" t="str">
        <f>IF(SISWA!C102=0,"",SISWA!C102)</f>
        <v/>
      </c>
      <c r="D102" s="6" t="str">
        <f>IF(SISWA!D102=0,"",SISWA!D102)</f>
        <v/>
      </c>
      <c r="E102" s="195" t="str">
        <f>IF(SISWA!E102=0,"",SISWA!E102)</f>
        <v/>
      </c>
      <c r="F102" s="157"/>
      <c r="G102" s="157"/>
      <c r="H102" s="157"/>
      <c r="I102" s="157"/>
      <c r="J102" s="157"/>
      <c r="K102" s="157" t="e">
        <f t="shared" si="5"/>
        <v>#DIV/0!</v>
      </c>
      <c r="L102" s="157"/>
      <c r="M102" s="157"/>
      <c r="N102" s="46" t="e">
        <f t="shared" si="4"/>
        <v>#DIV/0!</v>
      </c>
      <c r="O102" s="353" t="e">
        <f t="shared" si="6"/>
        <v>#DIV/0!</v>
      </c>
    </row>
    <row r="103" spans="1:15" x14ac:dyDescent="0.3">
      <c r="A103" s="2">
        <v>96</v>
      </c>
      <c r="B103" s="6" t="str">
        <f>IF(SISWA!B103=0,"",SISWA!B103)</f>
        <v/>
      </c>
      <c r="C103" s="6" t="str">
        <f>IF(SISWA!C103=0,"",SISWA!C103)</f>
        <v/>
      </c>
      <c r="D103" s="6" t="str">
        <f>IF(SISWA!D103=0,"",SISWA!D103)</f>
        <v/>
      </c>
      <c r="E103" s="195" t="str">
        <f>IF(SISWA!E103=0,"",SISWA!E103)</f>
        <v/>
      </c>
      <c r="F103" s="157"/>
      <c r="G103" s="157"/>
      <c r="H103" s="157"/>
      <c r="I103" s="157"/>
      <c r="J103" s="157"/>
      <c r="K103" s="157" t="e">
        <f t="shared" si="5"/>
        <v>#DIV/0!</v>
      </c>
      <c r="L103" s="157"/>
      <c r="M103" s="157"/>
      <c r="N103" s="46" t="e">
        <f t="shared" si="4"/>
        <v>#DIV/0!</v>
      </c>
      <c r="O103" s="353" t="e">
        <f t="shared" si="6"/>
        <v>#DIV/0!</v>
      </c>
    </row>
    <row r="104" spans="1:15" x14ac:dyDescent="0.3">
      <c r="A104" s="2">
        <v>97</v>
      </c>
      <c r="B104" s="6" t="str">
        <f>IF(SISWA!B104=0,"",SISWA!B104)</f>
        <v/>
      </c>
      <c r="C104" s="6" t="str">
        <f>IF(SISWA!C104=0,"",SISWA!C104)</f>
        <v/>
      </c>
      <c r="D104" s="6" t="str">
        <f>IF(SISWA!D104=0,"",SISWA!D104)</f>
        <v/>
      </c>
      <c r="E104" s="195" t="str">
        <f>IF(SISWA!E104=0,"",SISWA!E104)</f>
        <v/>
      </c>
      <c r="F104" s="157"/>
      <c r="G104" s="157"/>
      <c r="H104" s="157"/>
      <c r="I104" s="157"/>
      <c r="J104" s="157"/>
      <c r="K104" s="157" t="e">
        <f t="shared" si="5"/>
        <v>#DIV/0!</v>
      </c>
      <c r="L104" s="157"/>
      <c r="M104" s="157"/>
      <c r="N104" s="46" t="e">
        <f t="shared" si="4"/>
        <v>#DIV/0!</v>
      </c>
      <c r="O104" s="353" t="e">
        <f t="shared" si="6"/>
        <v>#DIV/0!</v>
      </c>
    </row>
    <row r="105" spans="1:15" x14ac:dyDescent="0.3">
      <c r="A105" s="2">
        <v>98</v>
      </c>
      <c r="B105" s="6" t="str">
        <f>IF(SISWA!B105=0,"",SISWA!B105)</f>
        <v/>
      </c>
      <c r="C105" s="6" t="str">
        <f>IF(SISWA!C105=0,"",SISWA!C105)</f>
        <v/>
      </c>
      <c r="D105" s="6" t="str">
        <f>IF(SISWA!D105=0,"",SISWA!D105)</f>
        <v/>
      </c>
      <c r="E105" s="195" t="str">
        <f>IF(SISWA!E105=0,"",SISWA!E105)</f>
        <v/>
      </c>
      <c r="F105" s="157"/>
      <c r="G105" s="157"/>
      <c r="H105" s="157"/>
      <c r="I105" s="157"/>
      <c r="J105" s="157"/>
      <c r="K105" s="157" t="e">
        <f t="shared" si="5"/>
        <v>#DIV/0!</v>
      </c>
      <c r="L105" s="157"/>
      <c r="M105" s="157"/>
      <c r="N105" s="46" t="e">
        <f t="shared" si="4"/>
        <v>#DIV/0!</v>
      </c>
      <c r="O105" s="353" t="e">
        <f t="shared" si="6"/>
        <v>#DIV/0!</v>
      </c>
    </row>
    <row r="106" spans="1:15" x14ac:dyDescent="0.3">
      <c r="A106" s="2">
        <v>99</v>
      </c>
      <c r="B106" s="6" t="str">
        <f>IF(SISWA!B106=0,"",SISWA!B106)</f>
        <v/>
      </c>
      <c r="C106" s="6" t="str">
        <f>IF(SISWA!C106=0,"",SISWA!C106)</f>
        <v/>
      </c>
      <c r="D106" s="6" t="str">
        <f>IF(SISWA!D106=0,"",SISWA!D106)</f>
        <v/>
      </c>
      <c r="E106" s="195" t="str">
        <f>IF(SISWA!E106=0,"",SISWA!E106)</f>
        <v/>
      </c>
      <c r="F106" s="157"/>
      <c r="G106" s="157"/>
      <c r="H106" s="157"/>
      <c r="I106" s="157"/>
      <c r="J106" s="157"/>
      <c r="K106" s="157" t="e">
        <f t="shared" si="5"/>
        <v>#DIV/0!</v>
      </c>
      <c r="L106" s="157"/>
      <c r="M106" s="157"/>
      <c r="N106" s="46" t="e">
        <f t="shared" si="4"/>
        <v>#DIV/0!</v>
      </c>
      <c r="O106" s="353" t="e">
        <f t="shared" si="6"/>
        <v>#DIV/0!</v>
      </c>
    </row>
    <row r="107" spans="1:15" x14ac:dyDescent="0.3">
      <c r="A107" s="2">
        <v>100</v>
      </c>
      <c r="B107" s="6" t="str">
        <f>IF(SISWA!B107=0,"",SISWA!B107)</f>
        <v/>
      </c>
      <c r="C107" s="6" t="str">
        <f>IF(SISWA!C107=0,"",SISWA!C107)</f>
        <v/>
      </c>
      <c r="D107" s="6" t="str">
        <f>IF(SISWA!D107=0,"",SISWA!D107)</f>
        <v/>
      </c>
      <c r="E107" s="195" t="str">
        <f>IF(SISWA!E107=0,"",SISWA!E107)</f>
        <v/>
      </c>
      <c r="F107" s="157"/>
      <c r="G107" s="157"/>
      <c r="H107" s="157"/>
      <c r="I107" s="157"/>
      <c r="J107" s="157"/>
      <c r="K107" s="157" t="e">
        <f t="shared" si="5"/>
        <v>#DIV/0!</v>
      </c>
      <c r="L107" s="157"/>
      <c r="M107" s="157"/>
      <c r="N107" s="46" t="e">
        <f t="shared" si="4"/>
        <v>#DIV/0!</v>
      </c>
      <c r="O107" s="353" t="e">
        <f t="shared" si="6"/>
        <v>#DIV/0!</v>
      </c>
    </row>
    <row r="108" spans="1:15" x14ac:dyDescent="0.3">
      <c r="A108" s="2">
        <v>101</v>
      </c>
      <c r="B108" s="6" t="str">
        <f>IF(SISWA!B108=0,"",SISWA!B108)</f>
        <v/>
      </c>
      <c r="C108" s="6" t="str">
        <f>IF(SISWA!C108=0,"",SISWA!C108)</f>
        <v/>
      </c>
      <c r="D108" s="6" t="str">
        <f>IF(SISWA!D108=0,"",SISWA!D108)</f>
        <v/>
      </c>
      <c r="E108" s="195" t="str">
        <f>IF(SISWA!E108=0,"",SISWA!E108)</f>
        <v/>
      </c>
      <c r="F108" s="157"/>
      <c r="G108" s="157"/>
      <c r="H108" s="157"/>
      <c r="I108" s="157"/>
      <c r="J108" s="157"/>
      <c r="K108" s="157" t="e">
        <f t="shared" si="5"/>
        <v>#DIV/0!</v>
      </c>
      <c r="L108" s="157"/>
      <c r="M108" s="157"/>
      <c r="N108" s="46" t="e">
        <f t="shared" si="4"/>
        <v>#DIV/0!</v>
      </c>
      <c r="O108" s="353" t="e">
        <f t="shared" si="6"/>
        <v>#DIV/0!</v>
      </c>
    </row>
    <row r="109" spans="1:15" x14ac:dyDescent="0.3">
      <c r="A109" s="2">
        <v>102</v>
      </c>
      <c r="B109" s="6" t="str">
        <f>IF(SISWA!B109=0,"",SISWA!B109)</f>
        <v/>
      </c>
      <c r="C109" s="6" t="str">
        <f>IF(SISWA!C109=0,"",SISWA!C109)</f>
        <v/>
      </c>
      <c r="D109" s="6" t="str">
        <f>IF(SISWA!D109=0,"",SISWA!D109)</f>
        <v/>
      </c>
      <c r="E109" s="195" t="str">
        <f>IF(SISWA!E109=0,"",SISWA!E109)</f>
        <v/>
      </c>
      <c r="F109" s="157"/>
      <c r="G109" s="157"/>
      <c r="H109" s="157"/>
      <c r="I109" s="157"/>
      <c r="J109" s="157"/>
      <c r="K109" s="157" t="e">
        <f t="shared" si="5"/>
        <v>#DIV/0!</v>
      </c>
      <c r="L109" s="157"/>
      <c r="M109" s="157"/>
      <c r="N109" s="46" t="e">
        <f t="shared" si="4"/>
        <v>#DIV/0!</v>
      </c>
      <c r="O109" s="353" t="e">
        <f t="shared" si="6"/>
        <v>#DIV/0!</v>
      </c>
    </row>
    <row r="110" spans="1:15" x14ac:dyDescent="0.3">
      <c r="A110" s="2">
        <v>103</v>
      </c>
      <c r="B110" s="6" t="str">
        <f>IF(SISWA!B110=0,"",SISWA!B110)</f>
        <v/>
      </c>
      <c r="C110" s="6" t="str">
        <f>IF(SISWA!C110=0,"",SISWA!C110)</f>
        <v/>
      </c>
      <c r="D110" s="6" t="str">
        <f>IF(SISWA!D110=0,"",SISWA!D110)</f>
        <v/>
      </c>
      <c r="E110" s="195" t="str">
        <f>IF(SISWA!E110=0,"",SISWA!E110)</f>
        <v/>
      </c>
      <c r="F110" s="157"/>
      <c r="G110" s="157"/>
      <c r="H110" s="157"/>
      <c r="I110" s="157"/>
      <c r="J110" s="157"/>
      <c r="K110" s="157" t="e">
        <f t="shared" si="5"/>
        <v>#DIV/0!</v>
      </c>
      <c r="L110" s="157"/>
      <c r="M110" s="157"/>
      <c r="N110" s="46" t="e">
        <f t="shared" si="4"/>
        <v>#DIV/0!</v>
      </c>
      <c r="O110" s="353" t="e">
        <f t="shared" si="6"/>
        <v>#DIV/0!</v>
      </c>
    </row>
    <row r="111" spans="1:15" x14ac:dyDescent="0.3">
      <c r="A111" s="2">
        <v>104</v>
      </c>
      <c r="B111" s="6" t="str">
        <f>IF(SISWA!B111=0,"",SISWA!B111)</f>
        <v/>
      </c>
      <c r="C111" s="6" t="str">
        <f>IF(SISWA!C111=0,"",SISWA!C111)</f>
        <v/>
      </c>
      <c r="D111" s="6" t="str">
        <f>IF(SISWA!D111=0,"",SISWA!D111)</f>
        <v/>
      </c>
      <c r="E111" s="195" t="str">
        <f>IF(SISWA!E111=0,"",SISWA!E111)</f>
        <v/>
      </c>
      <c r="F111" s="157"/>
      <c r="G111" s="157"/>
      <c r="H111" s="157"/>
      <c r="I111" s="157"/>
      <c r="J111" s="157"/>
      <c r="K111" s="157" t="e">
        <f t="shared" si="5"/>
        <v>#DIV/0!</v>
      </c>
      <c r="L111" s="157"/>
      <c r="M111" s="157"/>
      <c r="N111" s="46" t="e">
        <f t="shared" si="4"/>
        <v>#DIV/0!</v>
      </c>
      <c r="O111" s="353" t="e">
        <f t="shared" si="6"/>
        <v>#DIV/0!</v>
      </c>
    </row>
    <row r="112" spans="1:15" x14ac:dyDescent="0.3">
      <c r="A112" s="2">
        <v>105</v>
      </c>
      <c r="B112" s="6" t="str">
        <f>IF(SISWA!B112=0,"",SISWA!B112)</f>
        <v/>
      </c>
      <c r="C112" s="6" t="str">
        <f>IF(SISWA!C112=0,"",SISWA!C112)</f>
        <v/>
      </c>
      <c r="D112" s="6" t="str">
        <f>IF(SISWA!D112=0,"",SISWA!D112)</f>
        <v/>
      </c>
      <c r="E112" s="195" t="str">
        <f>IF(SISWA!E112=0,"",SISWA!E112)</f>
        <v/>
      </c>
      <c r="F112" s="157"/>
      <c r="G112" s="157"/>
      <c r="H112" s="157"/>
      <c r="I112" s="157"/>
      <c r="J112" s="157"/>
      <c r="K112" s="157" t="e">
        <f t="shared" si="5"/>
        <v>#DIV/0!</v>
      </c>
      <c r="L112" s="157"/>
      <c r="M112" s="157"/>
      <c r="N112" s="46" t="e">
        <f t="shared" si="4"/>
        <v>#DIV/0!</v>
      </c>
      <c r="O112" s="353" t="e">
        <f t="shared" si="6"/>
        <v>#DIV/0!</v>
      </c>
    </row>
    <row r="113" spans="1:15" x14ac:dyDescent="0.3">
      <c r="A113" s="2">
        <v>106</v>
      </c>
      <c r="B113" s="6" t="str">
        <f>IF(SISWA!B113=0,"",SISWA!B113)</f>
        <v/>
      </c>
      <c r="C113" s="6" t="str">
        <f>IF(SISWA!C113=0,"",SISWA!C113)</f>
        <v/>
      </c>
      <c r="D113" s="6" t="str">
        <f>IF(SISWA!D113=0,"",SISWA!D113)</f>
        <v/>
      </c>
      <c r="E113" s="195" t="str">
        <f>IF(SISWA!E113=0,"",SISWA!E113)</f>
        <v/>
      </c>
      <c r="F113" s="157"/>
      <c r="G113" s="157"/>
      <c r="H113" s="157"/>
      <c r="I113" s="157"/>
      <c r="J113" s="157"/>
      <c r="K113" s="157" t="e">
        <f t="shared" si="5"/>
        <v>#DIV/0!</v>
      </c>
      <c r="L113" s="157"/>
      <c r="M113" s="157"/>
      <c r="N113" s="46" t="e">
        <f t="shared" si="4"/>
        <v>#DIV/0!</v>
      </c>
      <c r="O113" s="353" t="e">
        <f t="shared" si="6"/>
        <v>#DIV/0!</v>
      </c>
    </row>
    <row r="114" spans="1:15" x14ac:dyDescent="0.3">
      <c r="A114" s="2">
        <v>107</v>
      </c>
      <c r="B114" s="6" t="str">
        <f>IF(SISWA!B114=0,"",SISWA!B114)</f>
        <v/>
      </c>
      <c r="C114" s="6" t="str">
        <f>IF(SISWA!C114=0,"",SISWA!C114)</f>
        <v/>
      </c>
      <c r="D114" s="6" t="str">
        <f>IF(SISWA!D114=0,"",SISWA!D114)</f>
        <v/>
      </c>
      <c r="E114" s="195" t="str">
        <f>IF(SISWA!E114=0,"",SISWA!E114)</f>
        <v/>
      </c>
      <c r="F114" s="157"/>
      <c r="G114" s="157"/>
      <c r="H114" s="157"/>
      <c r="I114" s="157"/>
      <c r="J114" s="157"/>
      <c r="K114" s="157" t="e">
        <f t="shared" si="5"/>
        <v>#DIV/0!</v>
      </c>
      <c r="L114" s="157"/>
      <c r="M114" s="157"/>
      <c r="N114" s="46" t="e">
        <f t="shared" si="4"/>
        <v>#DIV/0!</v>
      </c>
      <c r="O114" s="353" t="e">
        <f t="shared" si="6"/>
        <v>#DIV/0!</v>
      </c>
    </row>
    <row r="115" spans="1:15" x14ac:dyDescent="0.3">
      <c r="A115" s="2">
        <v>108</v>
      </c>
      <c r="B115" s="6" t="str">
        <f>IF(SISWA!B115=0,"",SISWA!B115)</f>
        <v/>
      </c>
      <c r="C115" s="6" t="str">
        <f>IF(SISWA!C115=0,"",SISWA!C115)</f>
        <v/>
      </c>
      <c r="D115" s="6" t="str">
        <f>IF(SISWA!D115=0,"",SISWA!D115)</f>
        <v/>
      </c>
      <c r="E115" s="195" t="str">
        <f>IF(SISWA!E115=0,"",SISWA!E115)</f>
        <v/>
      </c>
      <c r="F115" s="157"/>
      <c r="G115" s="157"/>
      <c r="H115" s="157"/>
      <c r="I115" s="157"/>
      <c r="J115" s="157"/>
      <c r="K115" s="157" t="e">
        <f t="shared" si="5"/>
        <v>#DIV/0!</v>
      </c>
      <c r="L115" s="157"/>
      <c r="M115" s="157"/>
      <c r="N115" s="46" t="e">
        <f t="shared" si="4"/>
        <v>#DIV/0!</v>
      </c>
      <c r="O115" s="353" t="e">
        <f t="shared" si="6"/>
        <v>#DIV/0!</v>
      </c>
    </row>
    <row r="116" spans="1:15" x14ac:dyDescent="0.3">
      <c r="A116" s="2">
        <v>109</v>
      </c>
      <c r="B116" s="6" t="str">
        <f>IF(SISWA!B116=0,"",SISWA!B116)</f>
        <v/>
      </c>
      <c r="C116" s="6" t="str">
        <f>IF(SISWA!C116=0,"",SISWA!C116)</f>
        <v/>
      </c>
      <c r="D116" s="6" t="str">
        <f>IF(SISWA!D116=0,"",SISWA!D116)</f>
        <v/>
      </c>
      <c r="E116" s="195" t="str">
        <f>IF(SISWA!E116=0,"",SISWA!E116)</f>
        <v/>
      </c>
      <c r="F116" s="157"/>
      <c r="G116" s="157"/>
      <c r="H116" s="157"/>
      <c r="I116" s="157"/>
      <c r="J116" s="157"/>
      <c r="K116" s="157" t="e">
        <f t="shared" si="5"/>
        <v>#DIV/0!</v>
      </c>
      <c r="L116" s="157"/>
      <c r="M116" s="157"/>
      <c r="N116" s="46" t="e">
        <f t="shared" si="4"/>
        <v>#DIV/0!</v>
      </c>
      <c r="O116" s="353" t="e">
        <f t="shared" si="6"/>
        <v>#DIV/0!</v>
      </c>
    </row>
    <row r="117" spans="1:15" x14ac:dyDescent="0.3">
      <c r="A117" s="2">
        <v>110</v>
      </c>
      <c r="B117" s="6" t="str">
        <f>IF(SISWA!B117=0,"",SISWA!B117)</f>
        <v/>
      </c>
      <c r="C117" s="6" t="str">
        <f>IF(SISWA!C117=0,"",SISWA!C117)</f>
        <v/>
      </c>
      <c r="D117" s="6" t="str">
        <f>IF(SISWA!D117=0,"",SISWA!D117)</f>
        <v/>
      </c>
      <c r="E117" s="195" t="str">
        <f>IF(SISWA!E117=0,"",SISWA!E117)</f>
        <v/>
      </c>
      <c r="F117" s="157"/>
      <c r="G117" s="157"/>
      <c r="H117" s="157"/>
      <c r="I117" s="157"/>
      <c r="J117" s="157"/>
      <c r="K117" s="157" t="e">
        <f t="shared" si="5"/>
        <v>#DIV/0!</v>
      </c>
      <c r="L117" s="157"/>
      <c r="M117" s="157"/>
      <c r="N117" s="46" t="e">
        <f t="shared" si="4"/>
        <v>#DIV/0!</v>
      </c>
      <c r="O117" s="353" t="e">
        <f t="shared" si="6"/>
        <v>#DIV/0!</v>
      </c>
    </row>
    <row r="118" spans="1:15" x14ac:dyDescent="0.3">
      <c r="A118" s="2">
        <v>111</v>
      </c>
      <c r="B118" s="6" t="str">
        <f>IF(SISWA!B118=0,"",SISWA!B118)</f>
        <v/>
      </c>
      <c r="C118" s="6" t="str">
        <f>IF(SISWA!C118=0,"",SISWA!C118)</f>
        <v/>
      </c>
      <c r="D118" s="6" t="str">
        <f>IF(SISWA!D118=0,"",SISWA!D118)</f>
        <v/>
      </c>
      <c r="E118" s="195" t="str">
        <f>IF(SISWA!E118=0,"",SISWA!E118)</f>
        <v/>
      </c>
      <c r="F118" s="157"/>
      <c r="G118" s="157"/>
      <c r="H118" s="157"/>
      <c r="I118" s="157"/>
      <c r="J118" s="157"/>
      <c r="K118" s="157" t="e">
        <f t="shared" si="5"/>
        <v>#DIV/0!</v>
      </c>
      <c r="L118" s="157"/>
      <c r="M118" s="157"/>
      <c r="N118" s="46" t="e">
        <f t="shared" si="4"/>
        <v>#DIV/0!</v>
      </c>
      <c r="O118" s="353" t="e">
        <f t="shared" si="6"/>
        <v>#DIV/0!</v>
      </c>
    </row>
    <row r="119" spans="1:15" x14ac:dyDescent="0.3">
      <c r="A119" s="2">
        <v>112</v>
      </c>
      <c r="B119" s="6" t="str">
        <f>IF(SISWA!B119=0,"",SISWA!B119)</f>
        <v/>
      </c>
      <c r="C119" s="6" t="str">
        <f>IF(SISWA!C119=0,"",SISWA!C119)</f>
        <v/>
      </c>
      <c r="D119" s="6" t="str">
        <f>IF(SISWA!D119=0,"",SISWA!D119)</f>
        <v/>
      </c>
      <c r="E119" s="195" t="str">
        <f>IF(SISWA!E119=0,"",SISWA!E119)</f>
        <v/>
      </c>
      <c r="F119" s="157"/>
      <c r="G119" s="157"/>
      <c r="H119" s="157"/>
      <c r="I119" s="157"/>
      <c r="J119" s="157"/>
      <c r="K119" s="157" t="e">
        <f t="shared" si="5"/>
        <v>#DIV/0!</v>
      </c>
      <c r="L119" s="157"/>
      <c r="M119" s="157"/>
      <c r="N119" s="46" t="e">
        <f t="shared" si="4"/>
        <v>#DIV/0!</v>
      </c>
      <c r="O119" s="353" t="e">
        <f t="shared" si="6"/>
        <v>#DIV/0!</v>
      </c>
    </row>
    <row r="120" spans="1:15" x14ac:dyDescent="0.3">
      <c r="A120" s="2">
        <v>113</v>
      </c>
      <c r="B120" s="6" t="str">
        <f>IF(SISWA!B120=0,"",SISWA!B120)</f>
        <v/>
      </c>
      <c r="C120" s="6" t="str">
        <f>IF(SISWA!C120=0,"",SISWA!C120)</f>
        <v/>
      </c>
      <c r="D120" s="6" t="str">
        <f>IF(SISWA!D120=0,"",SISWA!D120)</f>
        <v/>
      </c>
      <c r="E120" s="195" t="str">
        <f>IF(SISWA!E120=0,"",SISWA!E120)</f>
        <v/>
      </c>
      <c r="F120" s="157"/>
      <c r="G120" s="157"/>
      <c r="H120" s="157"/>
      <c r="I120" s="157"/>
      <c r="J120" s="157"/>
      <c r="K120" s="157" t="e">
        <f t="shared" si="5"/>
        <v>#DIV/0!</v>
      </c>
      <c r="L120" s="157"/>
      <c r="M120" s="157"/>
      <c r="N120" s="46" t="e">
        <f t="shared" si="4"/>
        <v>#DIV/0!</v>
      </c>
      <c r="O120" s="353" t="e">
        <f t="shared" si="6"/>
        <v>#DIV/0!</v>
      </c>
    </row>
    <row r="121" spans="1:15" x14ac:dyDescent="0.3">
      <c r="A121" s="2">
        <v>114</v>
      </c>
      <c r="B121" s="6" t="str">
        <f>IF(SISWA!B121=0,"",SISWA!B121)</f>
        <v/>
      </c>
      <c r="C121" s="6" t="str">
        <f>IF(SISWA!C121=0,"",SISWA!C121)</f>
        <v/>
      </c>
      <c r="D121" s="6" t="str">
        <f>IF(SISWA!D121=0,"",SISWA!D121)</f>
        <v/>
      </c>
      <c r="E121" s="195" t="str">
        <f>IF(SISWA!E121=0,"",SISWA!E121)</f>
        <v/>
      </c>
      <c r="F121" s="157"/>
      <c r="G121" s="157"/>
      <c r="H121" s="157"/>
      <c r="I121" s="157"/>
      <c r="J121" s="157"/>
      <c r="K121" s="157" t="e">
        <f t="shared" si="5"/>
        <v>#DIV/0!</v>
      </c>
      <c r="L121" s="157"/>
      <c r="M121" s="157"/>
      <c r="N121" s="46" t="e">
        <f t="shared" si="4"/>
        <v>#DIV/0!</v>
      </c>
      <c r="O121" s="353" t="e">
        <f t="shared" si="6"/>
        <v>#DIV/0!</v>
      </c>
    </row>
    <row r="122" spans="1:15" x14ac:dyDescent="0.3">
      <c r="A122" s="2">
        <v>115</v>
      </c>
      <c r="B122" s="6" t="str">
        <f>IF(SISWA!B122=0,"",SISWA!B122)</f>
        <v/>
      </c>
      <c r="C122" s="6" t="str">
        <f>IF(SISWA!C122=0,"",SISWA!C122)</f>
        <v/>
      </c>
      <c r="D122" s="6" t="str">
        <f>IF(SISWA!D122=0,"",SISWA!D122)</f>
        <v/>
      </c>
      <c r="E122" s="195" t="str">
        <f>IF(SISWA!E122=0,"",SISWA!E122)</f>
        <v/>
      </c>
      <c r="F122" s="157"/>
      <c r="G122" s="157"/>
      <c r="H122" s="157"/>
      <c r="I122" s="157"/>
      <c r="J122" s="157"/>
      <c r="K122" s="157" t="e">
        <f t="shared" si="5"/>
        <v>#DIV/0!</v>
      </c>
      <c r="L122" s="157"/>
      <c r="M122" s="157"/>
      <c r="N122" s="46" t="e">
        <f t="shared" ref="N122:N185" si="7">AVERAGE(L122:M122)</f>
        <v>#DIV/0!</v>
      </c>
      <c r="O122" s="353" t="e">
        <f t="shared" si="6"/>
        <v>#DIV/0!</v>
      </c>
    </row>
    <row r="123" spans="1:15" x14ac:dyDescent="0.3">
      <c r="A123" s="2">
        <v>116</v>
      </c>
      <c r="B123" s="6" t="str">
        <f>IF(SISWA!B123=0,"",SISWA!B123)</f>
        <v/>
      </c>
      <c r="C123" s="6" t="str">
        <f>IF(SISWA!C123=0,"",SISWA!C123)</f>
        <v/>
      </c>
      <c r="D123" s="6" t="str">
        <f>IF(SISWA!D123=0,"",SISWA!D123)</f>
        <v/>
      </c>
      <c r="E123" s="195" t="str">
        <f>IF(SISWA!E123=0,"",SISWA!E123)</f>
        <v/>
      </c>
      <c r="F123" s="157"/>
      <c r="G123" s="157"/>
      <c r="H123" s="157"/>
      <c r="I123" s="157"/>
      <c r="J123" s="157"/>
      <c r="K123" s="157" t="e">
        <f t="shared" si="5"/>
        <v>#DIV/0!</v>
      </c>
      <c r="L123" s="157"/>
      <c r="M123" s="157"/>
      <c r="N123" s="46" t="e">
        <f t="shared" si="7"/>
        <v>#DIV/0!</v>
      </c>
      <c r="O123" s="353" t="e">
        <f t="shared" si="6"/>
        <v>#DIV/0!</v>
      </c>
    </row>
    <row r="124" spans="1:15" x14ac:dyDescent="0.3">
      <c r="A124" s="2">
        <v>117</v>
      </c>
      <c r="B124" s="6" t="str">
        <f>IF(SISWA!B124=0,"",SISWA!B124)</f>
        <v/>
      </c>
      <c r="C124" s="6" t="str">
        <f>IF(SISWA!C124=0,"",SISWA!C124)</f>
        <v/>
      </c>
      <c r="D124" s="6" t="str">
        <f>IF(SISWA!D124=0,"",SISWA!D124)</f>
        <v/>
      </c>
      <c r="E124" s="195" t="str">
        <f>IF(SISWA!E124=0,"",SISWA!E124)</f>
        <v/>
      </c>
      <c r="F124" s="157"/>
      <c r="G124" s="157"/>
      <c r="H124" s="157"/>
      <c r="I124" s="157"/>
      <c r="J124" s="157"/>
      <c r="K124" s="157" t="e">
        <f t="shared" si="5"/>
        <v>#DIV/0!</v>
      </c>
      <c r="L124" s="157"/>
      <c r="M124" s="157"/>
      <c r="N124" s="46" t="e">
        <f t="shared" si="7"/>
        <v>#DIV/0!</v>
      </c>
      <c r="O124" s="353" t="e">
        <f t="shared" si="6"/>
        <v>#DIV/0!</v>
      </c>
    </row>
    <row r="125" spans="1:15" x14ac:dyDescent="0.3">
      <c r="A125" s="2">
        <v>118</v>
      </c>
      <c r="B125" s="6" t="str">
        <f>IF(SISWA!B125=0,"",SISWA!B125)</f>
        <v/>
      </c>
      <c r="C125" s="6" t="str">
        <f>IF(SISWA!C125=0,"",SISWA!C125)</f>
        <v/>
      </c>
      <c r="D125" s="6" t="str">
        <f>IF(SISWA!D125=0,"",SISWA!D125)</f>
        <v/>
      </c>
      <c r="E125" s="195" t="str">
        <f>IF(SISWA!E125=0,"",SISWA!E125)</f>
        <v/>
      </c>
      <c r="F125" s="157"/>
      <c r="G125" s="157"/>
      <c r="H125" s="157"/>
      <c r="I125" s="157"/>
      <c r="J125" s="157"/>
      <c r="K125" s="157" t="e">
        <f t="shared" si="5"/>
        <v>#DIV/0!</v>
      </c>
      <c r="L125" s="157"/>
      <c r="M125" s="157"/>
      <c r="N125" s="46" t="e">
        <f t="shared" si="7"/>
        <v>#DIV/0!</v>
      </c>
      <c r="O125" s="353" t="e">
        <f t="shared" si="6"/>
        <v>#DIV/0!</v>
      </c>
    </row>
    <row r="126" spans="1:15" x14ac:dyDescent="0.3">
      <c r="A126" s="2">
        <v>119</v>
      </c>
      <c r="B126" s="6" t="str">
        <f>IF(SISWA!B126=0,"",SISWA!B126)</f>
        <v/>
      </c>
      <c r="C126" s="6" t="str">
        <f>IF(SISWA!C126=0,"",SISWA!C126)</f>
        <v/>
      </c>
      <c r="D126" s="6" t="str">
        <f>IF(SISWA!D126=0,"",SISWA!D126)</f>
        <v/>
      </c>
      <c r="E126" s="195" t="str">
        <f>IF(SISWA!E126=0,"",SISWA!E126)</f>
        <v/>
      </c>
      <c r="F126" s="157"/>
      <c r="G126" s="157"/>
      <c r="H126" s="157"/>
      <c r="I126" s="157"/>
      <c r="J126" s="157"/>
      <c r="K126" s="157" t="e">
        <f t="shared" si="5"/>
        <v>#DIV/0!</v>
      </c>
      <c r="L126" s="157"/>
      <c r="M126" s="157"/>
      <c r="N126" s="46" t="e">
        <f t="shared" si="7"/>
        <v>#DIV/0!</v>
      </c>
      <c r="O126" s="353" t="e">
        <f t="shared" si="6"/>
        <v>#DIV/0!</v>
      </c>
    </row>
    <row r="127" spans="1:15" x14ac:dyDescent="0.3">
      <c r="A127" s="2">
        <v>120</v>
      </c>
      <c r="B127" s="6" t="str">
        <f>IF(SISWA!B127=0,"",SISWA!B127)</f>
        <v/>
      </c>
      <c r="C127" s="6" t="str">
        <f>IF(SISWA!C127=0,"",SISWA!C127)</f>
        <v/>
      </c>
      <c r="D127" s="6" t="str">
        <f>IF(SISWA!D127=0,"",SISWA!D127)</f>
        <v/>
      </c>
      <c r="E127" s="195" t="str">
        <f>IF(SISWA!E127=0,"",SISWA!E127)</f>
        <v/>
      </c>
      <c r="F127" s="157"/>
      <c r="G127" s="157"/>
      <c r="H127" s="157"/>
      <c r="I127" s="157"/>
      <c r="J127" s="157"/>
      <c r="K127" s="157" t="e">
        <f t="shared" si="5"/>
        <v>#DIV/0!</v>
      </c>
      <c r="L127" s="157"/>
      <c r="M127" s="157"/>
      <c r="N127" s="46" t="e">
        <f t="shared" si="7"/>
        <v>#DIV/0!</v>
      </c>
      <c r="O127" s="353" t="e">
        <f t="shared" si="6"/>
        <v>#DIV/0!</v>
      </c>
    </row>
    <row r="128" spans="1:15" x14ac:dyDescent="0.3">
      <c r="A128" s="2">
        <v>121</v>
      </c>
      <c r="B128" s="6" t="str">
        <f>IF(SISWA!B128=0,"",SISWA!B128)</f>
        <v/>
      </c>
      <c r="C128" s="6" t="str">
        <f>IF(SISWA!C128=0,"",SISWA!C128)</f>
        <v/>
      </c>
      <c r="D128" s="6" t="str">
        <f>IF(SISWA!D128=0,"",SISWA!D128)</f>
        <v/>
      </c>
      <c r="E128" s="195" t="str">
        <f>IF(SISWA!E128=0,"",SISWA!E128)</f>
        <v/>
      </c>
      <c r="F128" s="157"/>
      <c r="G128" s="157"/>
      <c r="H128" s="157"/>
      <c r="I128" s="157"/>
      <c r="J128" s="157"/>
      <c r="K128" s="157" t="e">
        <f t="shared" si="5"/>
        <v>#DIV/0!</v>
      </c>
      <c r="L128" s="157"/>
      <c r="M128" s="157"/>
      <c r="N128" s="46" t="e">
        <f t="shared" si="7"/>
        <v>#DIV/0!</v>
      </c>
      <c r="O128" s="353" t="e">
        <f t="shared" si="6"/>
        <v>#DIV/0!</v>
      </c>
    </row>
    <row r="129" spans="1:15" x14ac:dyDescent="0.3">
      <c r="A129" s="2">
        <v>122</v>
      </c>
      <c r="B129" s="6" t="str">
        <f>IF(SISWA!B129=0,"",SISWA!B129)</f>
        <v/>
      </c>
      <c r="C129" s="6" t="str">
        <f>IF(SISWA!C129=0,"",SISWA!C129)</f>
        <v/>
      </c>
      <c r="D129" s="6" t="str">
        <f>IF(SISWA!D129=0,"",SISWA!D129)</f>
        <v/>
      </c>
      <c r="E129" s="195" t="str">
        <f>IF(SISWA!E129=0,"",SISWA!E129)</f>
        <v/>
      </c>
      <c r="F129" s="157"/>
      <c r="G129" s="157"/>
      <c r="H129" s="157"/>
      <c r="I129" s="157"/>
      <c r="J129" s="157"/>
      <c r="K129" s="157" t="e">
        <f t="shared" si="5"/>
        <v>#DIV/0!</v>
      </c>
      <c r="L129" s="157"/>
      <c r="M129" s="157"/>
      <c r="N129" s="46" t="e">
        <f t="shared" si="7"/>
        <v>#DIV/0!</v>
      </c>
      <c r="O129" s="353" t="e">
        <f t="shared" si="6"/>
        <v>#DIV/0!</v>
      </c>
    </row>
    <row r="130" spans="1:15" x14ac:dyDescent="0.3">
      <c r="A130" s="2">
        <v>123</v>
      </c>
      <c r="B130" s="6" t="str">
        <f>IF(SISWA!B130=0,"",SISWA!B130)</f>
        <v/>
      </c>
      <c r="C130" s="6" t="str">
        <f>IF(SISWA!C130=0,"",SISWA!C130)</f>
        <v/>
      </c>
      <c r="D130" s="6" t="str">
        <f>IF(SISWA!D130=0,"",SISWA!D130)</f>
        <v/>
      </c>
      <c r="E130" s="195" t="str">
        <f>IF(SISWA!E130=0,"",SISWA!E130)</f>
        <v/>
      </c>
      <c r="F130" s="157"/>
      <c r="G130" s="157"/>
      <c r="H130" s="157"/>
      <c r="I130" s="157"/>
      <c r="J130" s="157"/>
      <c r="K130" s="157" t="e">
        <f t="shared" si="5"/>
        <v>#DIV/0!</v>
      </c>
      <c r="L130" s="157"/>
      <c r="M130" s="157"/>
      <c r="N130" s="46" t="e">
        <f t="shared" si="7"/>
        <v>#DIV/0!</v>
      </c>
      <c r="O130" s="353" t="e">
        <f t="shared" si="6"/>
        <v>#DIV/0!</v>
      </c>
    </row>
    <row r="131" spans="1:15" x14ac:dyDescent="0.3">
      <c r="A131" s="2">
        <v>124</v>
      </c>
      <c r="B131" s="6" t="str">
        <f>IF(SISWA!B131=0,"",SISWA!B131)</f>
        <v/>
      </c>
      <c r="C131" s="6" t="str">
        <f>IF(SISWA!C131=0,"",SISWA!C131)</f>
        <v/>
      </c>
      <c r="D131" s="6" t="str">
        <f>IF(SISWA!D131=0,"",SISWA!D131)</f>
        <v/>
      </c>
      <c r="E131" s="195" t="str">
        <f>IF(SISWA!E131=0,"",SISWA!E131)</f>
        <v/>
      </c>
      <c r="F131" s="157"/>
      <c r="G131" s="157"/>
      <c r="H131" s="157"/>
      <c r="I131" s="157"/>
      <c r="J131" s="157"/>
      <c r="K131" s="157" t="e">
        <f t="shared" si="5"/>
        <v>#DIV/0!</v>
      </c>
      <c r="L131" s="157"/>
      <c r="M131" s="157"/>
      <c r="N131" s="46" t="e">
        <f t="shared" si="7"/>
        <v>#DIV/0!</v>
      </c>
      <c r="O131" s="353" t="e">
        <f t="shared" si="6"/>
        <v>#DIV/0!</v>
      </c>
    </row>
    <row r="132" spans="1:15" x14ac:dyDescent="0.3">
      <c r="A132" s="2">
        <v>125</v>
      </c>
      <c r="B132" s="6" t="str">
        <f>IF(SISWA!B132=0,"",SISWA!B132)</f>
        <v/>
      </c>
      <c r="C132" s="6" t="str">
        <f>IF(SISWA!C132=0,"",SISWA!C132)</f>
        <v/>
      </c>
      <c r="D132" s="6" t="str">
        <f>IF(SISWA!D132=0,"",SISWA!D132)</f>
        <v/>
      </c>
      <c r="E132" s="195" t="str">
        <f>IF(SISWA!E132=0,"",SISWA!E132)</f>
        <v/>
      </c>
      <c r="F132" s="157"/>
      <c r="G132" s="157"/>
      <c r="H132" s="157"/>
      <c r="I132" s="157"/>
      <c r="J132" s="157"/>
      <c r="K132" s="157" t="e">
        <f t="shared" ref="K132:K195" si="8">AVERAGE(F132:J132)</f>
        <v>#DIV/0!</v>
      </c>
      <c r="L132" s="157"/>
      <c r="M132" s="157"/>
      <c r="N132" s="46" t="e">
        <f t="shared" si="7"/>
        <v>#DIV/0!</v>
      </c>
      <c r="O132" s="353" t="e">
        <f t="shared" si="6"/>
        <v>#DIV/0!</v>
      </c>
    </row>
    <row r="133" spans="1:15" x14ac:dyDescent="0.3">
      <c r="A133" s="2">
        <v>126</v>
      </c>
      <c r="B133" s="6" t="str">
        <f>IF(SISWA!B133=0,"",SISWA!B133)</f>
        <v/>
      </c>
      <c r="C133" s="6" t="str">
        <f>IF(SISWA!C133=0,"",SISWA!C133)</f>
        <v/>
      </c>
      <c r="D133" s="6" t="str">
        <f>IF(SISWA!D133=0,"",SISWA!D133)</f>
        <v/>
      </c>
      <c r="E133" s="195" t="str">
        <f>IF(SISWA!E133=0,"",SISWA!E133)</f>
        <v/>
      </c>
      <c r="F133" s="157"/>
      <c r="G133" s="157"/>
      <c r="H133" s="157"/>
      <c r="I133" s="157"/>
      <c r="J133" s="157"/>
      <c r="K133" s="157" t="e">
        <f t="shared" si="8"/>
        <v>#DIV/0!</v>
      </c>
      <c r="L133" s="157"/>
      <c r="M133" s="157"/>
      <c r="N133" s="46" t="e">
        <f t="shared" si="7"/>
        <v>#DIV/0!</v>
      </c>
      <c r="O133" s="353" t="e">
        <f t="shared" si="6"/>
        <v>#DIV/0!</v>
      </c>
    </row>
    <row r="134" spans="1:15" x14ac:dyDescent="0.3">
      <c r="A134" s="2">
        <v>127</v>
      </c>
      <c r="B134" s="6" t="str">
        <f>IF(SISWA!B134=0,"",SISWA!B134)</f>
        <v/>
      </c>
      <c r="C134" s="6" t="str">
        <f>IF(SISWA!C134=0,"",SISWA!C134)</f>
        <v/>
      </c>
      <c r="D134" s="6" t="str">
        <f>IF(SISWA!D134=0,"",SISWA!D134)</f>
        <v/>
      </c>
      <c r="E134" s="195" t="str">
        <f>IF(SISWA!E134=0,"",SISWA!E134)</f>
        <v/>
      </c>
      <c r="F134" s="157"/>
      <c r="G134" s="157"/>
      <c r="H134" s="157"/>
      <c r="I134" s="157"/>
      <c r="J134" s="157"/>
      <c r="K134" s="157" t="e">
        <f t="shared" si="8"/>
        <v>#DIV/0!</v>
      </c>
      <c r="L134" s="157"/>
      <c r="M134" s="157"/>
      <c r="N134" s="46" t="e">
        <f t="shared" si="7"/>
        <v>#DIV/0!</v>
      </c>
      <c r="O134" s="353" t="e">
        <f t="shared" si="6"/>
        <v>#DIV/0!</v>
      </c>
    </row>
    <row r="135" spans="1:15" x14ac:dyDescent="0.3">
      <c r="A135" s="2">
        <v>128</v>
      </c>
      <c r="B135" s="6" t="str">
        <f>IF(SISWA!B135=0,"",SISWA!B135)</f>
        <v/>
      </c>
      <c r="C135" s="6" t="str">
        <f>IF(SISWA!C135=0,"",SISWA!C135)</f>
        <v/>
      </c>
      <c r="D135" s="6" t="str">
        <f>IF(SISWA!D135=0,"",SISWA!D135)</f>
        <v/>
      </c>
      <c r="E135" s="195" t="str">
        <f>IF(SISWA!E135=0,"",SISWA!E135)</f>
        <v/>
      </c>
      <c r="F135" s="157"/>
      <c r="G135" s="157"/>
      <c r="H135" s="157"/>
      <c r="I135" s="157"/>
      <c r="J135" s="157"/>
      <c r="K135" s="157" t="e">
        <f t="shared" si="8"/>
        <v>#DIV/0!</v>
      </c>
      <c r="L135" s="157"/>
      <c r="M135" s="157"/>
      <c r="N135" s="46" t="e">
        <f t="shared" si="7"/>
        <v>#DIV/0!</v>
      </c>
      <c r="O135" s="353" t="e">
        <f t="shared" si="6"/>
        <v>#DIV/0!</v>
      </c>
    </row>
    <row r="136" spans="1:15" x14ac:dyDescent="0.3">
      <c r="A136" s="2">
        <v>129</v>
      </c>
      <c r="B136" s="6" t="str">
        <f>IF(SISWA!B136=0,"",SISWA!B136)</f>
        <v/>
      </c>
      <c r="C136" s="6" t="str">
        <f>IF(SISWA!C136=0,"",SISWA!C136)</f>
        <v/>
      </c>
      <c r="D136" s="6" t="str">
        <f>IF(SISWA!D136=0,"",SISWA!D136)</f>
        <v/>
      </c>
      <c r="E136" s="195" t="str">
        <f>IF(SISWA!E136=0,"",SISWA!E136)</f>
        <v/>
      </c>
      <c r="F136" s="157"/>
      <c r="G136" s="157"/>
      <c r="H136" s="157"/>
      <c r="I136" s="157"/>
      <c r="J136" s="157"/>
      <c r="K136" s="157" t="e">
        <f t="shared" si="8"/>
        <v>#DIV/0!</v>
      </c>
      <c r="L136" s="157"/>
      <c r="M136" s="157"/>
      <c r="N136" s="46" t="e">
        <f t="shared" si="7"/>
        <v>#DIV/0!</v>
      </c>
      <c r="O136" s="353" t="e">
        <f t="shared" si="6"/>
        <v>#DIV/0!</v>
      </c>
    </row>
    <row r="137" spans="1:15" x14ac:dyDescent="0.3">
      <c r="A137" s="2">
        <v>130</v>
      </c>
      <c r="B137" s="6" t="str">
        <f>IF(SISWA!B137=0,"",SISWA!B137)</f>
        <v/>
      </c>
      <c r="C137" s="6" t="str">
        <f>IF(SISWA!C137=0,"",SISWA!C137)</f>
        <v/>
      </c>
      <c r="D137" s="6" t="str">
        <f>IF(SISWA!D137=0,"",SISWA!D137)</f>
        <v/>
      </c>
      <c r="E137" s="195" t="str">
        <f>IF(SISWA!E137=0,"",SISWA!E137)</f>
        <v/>
      </c>
      <c r="F137" s="157"/>
      <c r="G137" s="157"/>
      <c r="H137" s="157"/>
      <c r="I137" s="157"/>
      <c r="J137" s="157"/>
      <c r="K137" s="157" t="e">
        <f t="shared" si="8"/>
        <v>#DIV/0!</v>
      </c>
      <c r="L137" s="157"/>
      <c r="M137" s="157"/>
      <c r="N137" s="46" t="e">
        <f t="shared" si="7"/>
        <v>#DIV/0!</v>
      </c>
      <c r="O137" s="353" t="e">
        <f t="shared" ref="O137:O200" si="9">AVERAGE(L137:M137)</f>
        <v>#DIV/0!</v>
      </c>
    </row>
    <row r="138" spans="1:15" x14ac:dyDescent="0.3">
      <c r="A138" s="2">
        <v>131</v>
      </c>
      <c r="B138" s="6" t="str">
        <f>IF(SISWA!B138=0,"",SISWA!B138)</f>
        <v/>
      </c>
      <c r="C138" s="6" t="str">
        <f>IF(SISWA!C138=0,"",SISWA!C138)</f>
        <v/>
      </c>
      <c r="D138" s="6" t="str">
        <f>IF(SISWA!D138=0,"",SISWA!D138)</f>
        <v/>
      </c>
      <c r="E138" s="195" t="str">
        <f>IF(SISWA!E138=0,"",SISWA!E138)</f>
        <v/>
      </c>
      <c r="F138" s="157"/>
      <c r="G138" s="157"/>
      <c r="H138" s="157"/>
      <c r="I138" s="157"/>
      <c r="J138" s="157"/>
      <c r="K138" s="157" t="e">
        <f t="shared" si="8"/>
        <v>#DIV/0!</v>
      </c>
      <c r="L138" s="157"/>
      <c r="M138" s="157"/>
      <c r="N138" s="46" t="e">
        <f t="shared" si="7"/>
        <v>#DIV/0!</v>
      </c>
      <c r="O138" s="353" t="e">
        <f t="shared" si="9"/>
        <v>#DIV/0!</v>
      </c>
    </row>
    <row r="139" spans="1:15" x14ac:dyDescent="0.3">
      <c r="A139" s="2">
        <v>132</v>
      </c>
      <c r="B139" s="6" t="str">
        <f>IF(SISWA!B139=0,"",SISWA!B139)</f>
        <v/>
      </c>
      <c r="C139" s="6" t="str">
        <f>IF(SISWA!C139=0,"",SISWA!C139)</f>
        <v/>
      </c>
      <c r="D139" s="6" t="str">
        <f>IF(SISWA!D139=0,"",SISWA!D139)</f>
        <v/>
      </c>
      <c r="E139" s="195" t="str">
        <f>IF(SISWA!E139=0,"",SISWA!E139)</f>
        <v/>
      </c>
      <c r="F139" s="157"/>
      <c r="G139" s="157"/>
      <c r="H139" s="157"/>
      <c r="I139" s="157"/>
      <c r="J139" s="157"/>
      <c r="K139" s="157" t="e">
        <f t="shared" si="8"/>
        <v>#DIV/0!</v>
      </c>
      <c r="L139" s="157"/>
      <c r="M139" s="157"/>
      <c r="N139" s="46" t="e">
        <f t="shared" si="7"/>
        <v>#DIV/0!</v>
      </c>
      <c r="O139" s="353" t="e">
        <f t="shared" si="9"/>
        <v>#DIV/0!</v>
      </c>
    </row>
    <row r="140" spans="1:15" x14ac:dyDescent="0.3">
      <c r="A140" s="2">
        <v>133</v>
      </c>
      <c r="B140" s="6" t="str">
        <f>IF(SISWA!B140=0,"",SISWA!B140)</f>
        <v/>
      </c>
      <c r="C140" s="6" t="str">
        <f>IF(SISWA!C140=0,"",SISWA!C140)</f>
        <v/>
      </c>
      <c r="D140" s="6" t="str">
        <f>IF(SISWA!D140=0,"",SISWA!D140)</f>
        <v/>
      </c>
      <c r="E140" s="195" t="str">
        <f>IF(SISWA!E140=0,"",SISWA!E140)</f>
        <v/>
      </c>
      <c r="F140" s="157"/>
      <c r="G140" s="157"/>
      <c r="H140" s="157"/>
      <c r="I140" s="157"/>
      <c r="J140" s="157"/>
      <c r="K140" s="157" t="e">
        <f t="shared" si="8"/>
        <v>#DIV/0!</v>
      </c>
      <c r="L140" s="157"/>
      <c r="M140" s="157"/>
      <c r="N140" s="46" t="e">
        <f t="shared" si="7"/>
        <v>#DIV/0!</v>
      </c>
      <c r="O140" s="353" t="e">
        <f t="shared" si="9"/>
        <v>#DIV/0!</v>
      </c>
    </row>
    <row r="141" spans="1:15" x14ac:dyDescent="0.3">
      <c r="A141" s="2">
        <v>134</v>
      </c>
      <c r="B141" s="6" t="str">
        <f>IF(SISWA!B141=0,"",SISWA!B141)</f>
        <v/>
      </c>
      <c r="C141" s="6" t="str">
        <f>IF(SISWA!C141=0,"",SISWA!C141)</f>
        <v/>
      </c>
      <c r="D141" s="6" t="str">
        <f>IF(SISWA!D141=0,"",SISWA!D141)</f>
        <v/>
      </c>
      <c r="E141" s="195" t="str">
        <f>IF(SISWA!E141=0,"",SISWA!E141)</f>
        <v/>
      </c>
      <c r="F141" s="157"/>
      <c r="G141" s="157"/>
      <c r="H141" s="157"/>
      <c r="I141" s="157"/>
      <c r="J141" s="157"/>
      <c r="K141" s="157" t="e">
        <f t="shared" si="8"/>
        <v>#DIV/0!</v>
      </c>
      <c r="L141" s="157"/>
      <c r="M141" s="157"/>
      <c r="N141" s="46" t="e">
        <f t="shared" si="7"/>
        <v>#DIV/0!</v>
      </c>
      <c r="O141" s="353" t="e">
        <f t="shared" si="9"/>
        <v>#DIV/0!</v>
      </c>
    </row>
    <row r="142" spans="1:15" x14ac:dyDescent="0.3">
      <c r="A142" s="2">
        <v>135</v>
      </c>
      <c r="B142" s="6" t="str">
        <f>IF(SISWA!B142=0,"",SISWA!B142)</f>
        <v/>
      </c>
      <c r="C142" s="6" t="str">
        <f>IF(SISWA!C142=0,"",SISWA!C142)</f>
        <v/>
      </c>
      <c r="D142" s="6" t="str">
        <f>IF(SISWA!D142=0,"",SISWA!D142)</f>
        <v/>
      </c>
      <c r="E142" s="195" t="str">
        <f>IF(SISWA!E142=0,"",SISWA!E142)</f>
        <v/>
      </c>
      <c r="F142" s="157"/>
      <c r="G142" s="157"/>
      <c r="H142" s="157"/>
      <c r="I142" s="157"/>
      <c r="J142" s="157"/>
      <c r="K142" s="157" t="e">
        <f t="shared" si="8"/>
        <v>#DIV/0!</v>
      </c>
      <c r="L142" s="157"/>
      <c r="M142" s="157"/>
      <c r="N142" s="46" t="e">
        <f t="shared" si="7"/>
        <v>#DIV/0!</v>
      </c>
      <c r="O142" s="353" t="e">
        <f t="shared" si="9"/>
        <v>#DIV/0!</v>
      </c>
    </row>
    <row r="143" spans="1:15" x14ac:dyDescent="0.3">
      <c r="A143" s="2">
        <v>136</v>
      </c>
      <c r="B143" s="6" t="str">
        <f>IF(SISWA!B143=0,"",SISWA!B143)</f>
        <v/>
      </c>
      <c r="C143" s="6" t="str">
        <f>IF(SISWA!C143=0,"",SISWA!C143)</f>
        <v/>
      </c>
      <c r="D143" s="6" t="str">
        <f>IF(SISWA!D143=0,"",SISWA!D143)</f>
        <v/>
      </c>
      <c r="E143" s="195" t="str">
        <f>IF(SISWA!E143=0,"",SISWA!E143)</f>
        <v/>
      </c>
      <c r="F143" s="157"/>
      <c r="G143" s="157"/>
      <c r="H143" s="157"/>
      <c r="I143" s="157"/>
      <c r="J143" s="157"/>
      <c r="K143" s="157" t="e">
        <f t="shared" si="8"/>
        <v>#DIV/0!</v>
      </c>
      <c r="L143" s="157"/>
      <c r="M143" s="157"/>
      <c r="N143" s="46" t="e">
        <f t="shared" si="7"/>
        <v>#DIV/0!</v>
      </c>
      <c r="O143" s="353" t="e">
        <f t="shared" si="9"/>
        <v>#DIV/0!</v>
      </c>
    </row>
    <row r="144" spans="1:15" x14ac:dyDescent="0.3">
      <c r="A144" s="2">
        <v>137</v>
      </c>
      <c r="B144" s="6" t="str">
        <f>IF(SISWA!B144=0,"",SISWA!B144)</f>
        <v/>
      </c>
      <c r="C144" s="6" t="str">
        <f>IF(SISWA!C144=0,"",SISWA!C144)</f>
        <v/>
      </c>
      <c r="D144" s="6" t="str">
        <f>IF(SISWA!D144=0,"",SISWA!D144)</f>
        <v/>
      </c>
      <c r="E144" s="195" t="str">
        <f>IF(SISWA!E144=0,"",SISWA!E144)</f>
        <v/>
      </c>
      <c r="F144" s="157"/>
      <c r="G144" s="157"/>
      <c r="H144" s="157"/>
      <c r="I144" s="157"/>
      <c r="J144" s="157"/>
      <c r="K144" s="157" t="e">
        <f t="shared" si="8"/>
        <v>#DIV/0!</v>
      </c>
      <c r="L144" s="157"/>
      <c r="M144" s="157"/>
      <c r="N144" s="46" t="e">
        <f t="shared" si="7"/>
        <v>#DIV/0!</v>
      </c>
      <c r="O144" s="353" t="e">
        <f t="shared" si="9"/>
        <v>#DIV/0!</v>
      </c>
    </row>
    <row r="145" spans="1:15" x14ac:dyDescent="0.3">
      <c r="A145" s="2">
        <v>138</v>
      </c>
      <c r="B145" s="6" t="str">
        <f>IF(SISWA!B145=0,"",SISWA!B145)</f>
        <v/>
      </c>
      <c r="C145" s="6" t="str">
        <f>IF(SISWA!C145=0,"",SISWA!C145)</f>
        <v/>
      </c>
      <c r="D145" s="6" t="str">
        <f>IF(SISWA!D145=0,"",SISWA!D145)</f>
        <v/>
      </c>
      <c r="E145" s="195" t="str">
        <f>IF(SISWA!E145=0,"",SISWA!E145)</f>
        <v/>
      </c>
      <c r="F145" s="157"/>
      <c r="G145" s="157"/>
      <c r="H145" s="157"/>
      <c r="I145" s="157"/>
      <c r="J145" s="157"/>
      <c r="K145" s="157" t="e">
        <f t="shared" si="8"/>
        <v>#DIV/0!</v>
      </c>
      <c r="L145" s="157"/>
      <c r="M145" s="157"/>
      <c r="N145" s="46" t="e">
        <f t="shared" si="7"/>
        <v>#DIV/0!</v>
      </c>
      <c r="O145" s="353" t="e">
        <f t="shared" si="9"/>
        <v>#DIV/0!</v>
      </c>
    </row>
    <row r="146" spans="1:15" x14ac:dyDescent="0.3">
      <c r="A146" s="2">
        <v>139</v>
      </c>
      <c r="B146" s="6" t="str">
        <f>IF(SISWA!B146=0,"",SISWA!B146)</f>
        <v/>
      </c>
      <c r="C146" s="6" t="str">
        <f>IF(SISWA!C146=0,"",SISWA!C146)</f>
        <v/>
      </c>
      <c r="D146" s="6" t="str">
        <f>IF(SISWA!D146=0,"",SISWA!D146)</f>
        <v/>
      </c>
      <c r="E146" s="195" t="str">
        <f>IF(SISWA!E146=0,"",SISWA!E146)</f>
        <v/>
      </c>
      <c r="F146" s="157"/>
      <c r="G146" s="157"/>
      <c r="H146" s="157"/>
      <c r="I146" s="157"/>
      <c r="J146" s="157"/>
      <c r="K146" s="157" t="e">
        <f t="shared" si="8"/>
        <v>#DIV/0!</v>
      </c>
      <c r="L146" s="157"/>
      <c r="M146" s="157"/>
      <c r="N146" s="46" t="e">
        <f t="shared" si="7"/>
        <v>#DIV/0!</v>
      </c>
      <c r="O146" s="353" t="e">
        <f t="shared" si="9"/>
        <v>#DIV/0!</v>
      </c>
    </row>
    <row r="147" spans="1:15" x14ac:dyDescent="0.3">
      <c r="A147" s="2">
        <v>140</v>
      </c>
      <c r="B147" s="6" t="str">
        <f>IF(SISWA!B147=0,"",SISWA!B147)</f>
        <v/>
      </c>
      <c r="C147" s="6" t="str">
        <f>IF(SISWA!C147=0,"",SISWA!C147)</f>
        <v/>
      </c>
      <c r="D147" s="6" t="str">
        <f>IF(SISWA!D147=0,"",SISWA!D147)</f>
        <v/>
      </c>
      <c r="E147" s="195" t="str">
        <f>IF(SISWA!E147=0,"",SISWA!E147)</f>
        <v/>
      </c>
      <c r="F147" s="157"/>
      <c r="G147" s="157"/>
      <c r="H147" s="157"/>
      <c r="I147" s="157"/>
      <c r="J147" s="157"/>
      <c r="K147" s="157" t="e">
        <f t="shared" si="8"/>
        <v>#DIV/0!</v>
      </c>
      <c r="L147" s="157"/>
      <c r="M147" s="157"/>
      <c r="N147" s="46" t="e">
        <f t="shared" si="7"/>
        <v>#DIV/0!</v>
      </c>
      <c r="O147" s="353" t="e">
        <f t="shared" si="9"/>
        <v>#DIV/0!</v>
      </c>
    </row>
    <row r="148" spans="1:15" x14ac:dyDescent="0.3">
      <c r="A148" s="2">
        <v>141</v>
      </c>
      <c r="B148" s="6" t="str">
        <f>IF(SISWA!B148=0,"",SISWA!B148)</f>
        <v/>
      </c>
      <c r="C148" s="6" t="str">
        <f>IF(SISWA!C148=0,"",SISWA!C148)</f>
        <v/>
      </c>
      <c r="D148" s="6" t="str">
        <f>IF(SISWA!D148=0,"",SISWA!D148)</f>
        <v/>
      </c>
      <c r="E148" s="195" t="str">
        <f>IF(SISWA!E148=0,"",SISWA!E148)</f>
        <v/>
      </c>
      <c r="F148" s="157"/>
      <c r="G148" s="157"/>
      <c r="H148" s="157"/>
      <c r="I148" s="157"/>
      <c r="J148" s="157"/>
      <c r="K148" s="157" t="e">
        <f t="shared" si="8"/>
        <v>#DIV/0!</v>
      </c>
      <c r="L148" s="157"/>
      <c r="M148" s="157"/>
      <c r="N148" s="46" t="e">
        <f t="shared" si="7"/>
        <v>#DIV/0!</v>
      </c>
      <c r="O148" s="353" t="e">
        <f t="shared" si="9"/>
        <v>#DIV/0!</v>
      </c>
    </row>
    <row r="149" spans="1:15" x14ac:dyDescent="0.3">
      <c r="A149" s="2">
        <v>142</v>
      </c>
      <c r="B149" s="6" t="str">
        <f>IF(SISWA!B149=0,"",SISWA!B149)</f>
        <v/>
      </c>
      <c r="C149" s="6" t="str">
        <f>IF(SISWA!C149=0,"",SISWA!C149)</f>
        <v/>
      </c>
      <c r="D149" s="6" t="str">
        <f>IF(SISWA!D149=0,"",SISWA!D149)</f>
        <v/>
      </c>
      <c r="E149" s="195" t="str">
        <f>IF(SISWA!E149=0,"",SISWA!E149)</f>
        <v/>
      </c>
      <c r="F149" s="157"/>
      <c r="G149" s="157"/>
      <c r="H149" s="157"/>
      <c r="I149" s="157"/>
      <c r="J149" s="157"/>
      <c r="K149" s="157" t="e">
        <f t="shared" si="8"/>
        <v>#DIV/0!</v>
      </c>
      <c r="L149" s="157"/>
      <c r="M149" s="157"/>
      <c r="N149" s="46" t="e">
        <f t="shared" si="7"/>
        <v>#DIV/0!</v>
      </c>
      <c r="O149" s="353" t="e">
        <f t="shared" si="9"/>
        <v>#DIV/0!</v>
      </c>
    </row>
    <row r="150" spans="1:15" x14ac:dyDescent="0.3">
      <c r="A150" s="2">
        <v>143</v>
      </c>
      <c r="B150" s="6" t="str">
        <f>IF(SISWA!B150=0,"",SISWA!B150)</f>
        <v/>
      </c>
      <c r="C150" s="6" t="str">
        <f>IF(SISWA!C150=0,"",SISWA!C150)</f>
        <v/>
      </c>
      <c r="D150" s="6" t="str">
        <f>IF(SISWA!D150=0,"",SISWA!D150)</f>
        <v/>
      </c>
      <c r="E150" s="195" t="str">
        <f>IF(SISWA!E150=0,"",SISWA!E150)</f>
        <v/>
      </c>
      <c r="F150" s="157"/>
      <c r="G150" s="157"/>
      <c r="H150" s="157"/>
      <c r="I150" s="157"/>
      <c r="J150" s="157"/>
      <c r="K150" s="157" t="e">
        <f t="shared" si="8"/>
        <v>#DIV/0!</v>
      </c>
      <c r="L150" s="157"/>
      <c r="M150" s="157"/>
      <c r="N150" s="46" t="e">
        <f t="shared" si="7"/>
        <v>#DIV/0!</v>
      </c>
      <c r="O150" s="353" t="e">
        <f t="shared" si="9"/>
        <v>#DIV/0!</v>
      </c>
    </row>
    <row r="151" spans="1:15" x14ac:dyDescent="0.3">
      <c r="A151" s="2">
        <v>144</v>
      </c>
      <c r="B151" s="6" t="str">
        <f>IF(SISWA!B151=0,"",SISWA!B151)</f>
        <v/>
      </c>
      <c r="C151" s="6" t="str">
        <f>IF(SISWA!C151=0,"",SISWA!C151)</f>
        <v/>
      </c>
      <c r="D151" s="6" t="str">
        <f>IF(SISWA!D151=0,"",SISWA!D151)</f>
        <v/>
      </c>
      <c r="E151" s="195" t="str">
        <f>IF(SISWA!E151=0,"",SISWA!E151)</f>
        <v/>
      </c>
      <c r="F151" s="157"/>
      <c r="G151" s="157"/>
      <c r="H151" s="157"/>
      <c r="I151" s="157"/>
      <c r="J151" s="157"/>
      <c r="K151" s="157" t="e">
        <f t="shared" si="8"/>
        <v>#DIV/0!</v>
      </c>
      <c r="L151" s="157"/>
      <c r="M151" s="157"/>
      <c r="N151" s="46" t="e">
        <f t="shared" si="7"/>
        <v>#DIV/0!</v>
      </c>
      <c r="O151" s="353" t="e">
        <f t="shared" si="9"/>
        <v>#DIV/0!</v>
      </c>
    </row>
    <row r="152" spans="1:15" x14ac:dyDescent="0.3">
      <c r="A152" s="2">
        <v>145</v>
      </c>
      <c r="B152" s="6" t="str">
        <f>IF(SISWA!B152=0,"",SISWA!B152)</f>
        <v/>
      </c>
      <c r="C152" s="6" t="str">
        <f>IF(SISWA!C152=0,"",SISWA!C152)</f>
        <v/>
      </c>
      <c r="D152" s="6" t="str">
        <f>IF(SISWA!D152=0,"",SISWA!D152)</f>
        <v/>
      </c>
      <c r="E152" s="195" t="str">
        <f>IF(SISWA!E152=0,"",SISWA!E152)</f>
        <v/>
      </c>
      <c r="F152" s="157"/>
      <c r="G152" s="157"/>
      <c r="H152" s="157"/>
      <c r="I152" s="157"/>
      <c r="J152" s="157"/>
      <c r="K152" s="157" t="e">
        <f t="shared" si="8"/>
        <v>#DIV/0!</v>
      </c>
      <c r="L152" s="157"/>
      <c r="M152" s="157"/>
      <c r="N152" s="46" t="e">
        <f t="shared" si="7"/>
        <v>#DIV/0!</v>
      </c>
      <c r="O152" s="353" t="e">
        <f t="shared" si="9"/>
        <v>#DIV/0!</v>
      </c>
    </row>
    <row r="153" spans="1:15" x14ac:dyDescent="0.3">
      <c r="A153" s="2">
        <v>146</v>
      </c>
      <c r="B153" s="6" t="str">
        <f>IF(SISWA!B153=0,"",SISWA!B153)</f>
        <v/>
      </c>
      <c r="C153" s="6" t="str">
        <f>IF(SISWA!C153=0,"",SISWA!C153)</f>
        <v/>
      </c>
      <c r="D153" s="6" t="str">
        <f>IF(SISWA!D153=0,"",SISWA!D153)</f>
        <v/>
      </c>
      <c r="E153" s="195" t="str">
        <f>IF(SISWA!E153=0,"",SISWA!E153)</f>
        <v/>
      </c>
      <c r="F153" s="157"/>
      <c r="G153" s="157"/>
      <c r="H153" s="157"/>
      <c r="I153" s="157"/>
      <c r="J153" s="157"/>
      <c r="K153" s="157" t="e">
        <f t="shared" si="8"/>
        <v>#DIV/0!</v>
      </c>
      <c r="L153" s="157"/>
      <c r="M153" s="157"/>
      <c r="N153" s="46" t="e">
        <f t="shared" si="7"/>
        <v>#DIV/0!</v>
      </c>
      <c r="O153" s="353" t="e">
        <f t="shared" si="9"/>
        <v>#DIV/0!</v>
      </c>
    </row>
    <row r="154" spans="1:15" x14ac:dyDescent="0.3">
      <c r="A154" s="2">
        <v>147</v>
      </c>
      <c r="B154" s="6" t="str">
        <f>IF(SISWA!B154=0,"",SISWA!B154)</f>
        <v/>
      </c>
      <c r="C154" s="6" t="str">
        <f>IF(SISWA!C154=0,"",SISWA!C154)</f>
        <v/>
      </c>
      <c r="D154" s="6" t="str">
        <f>IF(SISWA!D154=0,"",SISWA!D154)</f>
        <v/>
      </c>
      <c r="E154" s="195" t="str">
        <f>IF(SISWA!E154=0,"",SISWA!E154)</f>
        <v/>
      </c>
      <c r="F154" s="157"/>
      <c r="G154" s="157"/>
      <c r="H154" s="157"/>
      <c r="I154" s="157"/>
      <c r="J154" s="157"/>
      <c r="K154" s="157" t="e">
        <f t="shared" si="8"/>
        <v>#DIV/0!</v>
      </c>
      <c r="L154" s="157"/>
      <c r="M154" s="157"/>
      <c r="N154" s="46" t="e">
        <f t="shared" si="7"/>
        <v>#DIV/0!</v>
      </c>
      <c r="O154" s="353" t="e">
        <f t="shared" si="9"/>
        <v>#DIV/0!</v>
      </c>
    </row>
    <row r="155" spans="1:15" x14ac:dyDescent="0.3">
      <c r="A155" s="2">
        <v>148</v>
      </c>
      <c r="B155" s="6" t="str">
        <f>IF(SISWA!B155=0,"",SISWA!B155)</f>
        <v/>
      </c>
      <c r="C155" s="6" t="str">
        <f>IF(SISWA!C155=0,"",SISWA!C155)</f>
        <v/>
      </c>
      <c r="D155" s="6" t="str">
        <f>IF(SISWA!D155=0,"",SISWA!D155)</f>
        <v/>
      </c>
      <c r="E155" s="195" t="str">
        <f>IF(SISWA!E155=0,"",SISWA!E155)</f>
        <v/>
      </c>
      <c r="F155" s="157"/>
      <c r="G155" s="157"/>
      <c r="H155" s="157"/>
      <c r="I155" s="157"/>
      <c r="J155" s="157"/>
      <c r="K155" s="157" t="e">
        <f t="shared" si="8"/>
        <v>#DIV/0!</v>
      </c>
      <c r="L155" s="157"/>
      <c r="M155" s="157"/>
      <c r="N155" s="46" t="e">
        <f t="shared" si="7"/>
        <v>#DIV/0!</v>
      </c>
      <c r="O155" s="353" t="e">
        <f t="shared" si="9"/>
        <v>#DIV/0!</v>
      </c>
    </row>
    <row r="156" spans="1:15" x14ac:dyDescent="0.3">
      <c r="A156" s="2">
        <v>149</v>
      </c>
      <c r="B156" s="6" t="str">
        <f>IF(SISWA!B156=0,"",SISWA!B156)</f>
        <v/>
      </c>
      <c r="C156" s="6" t="str">
        <f>IF(SISWA!C156=0,"",SISWA!C156)</f>
        <v/>
      </c>
      <c r="D156" s="6" t="str">
        <f>IF(SISWA!D156=0,"",SISWA!D156)</f>
        <v/>
      </c>
      <c r="E156" s="195" t="str">
        <f>IF(SISWA!E156=0,"",SISWA!E156)</f>
        <v/>
      </c>
      <c r="F156" s="157"/>
      <c r="G156" s="157"/>
      <c r="H156" s="157"/>
      <c r="I156" s="157"/>
      <c r="J156" s="157"/>
      <c r="K156" s="157" t="e">
        <f t="shared" si="8"/>
        <v>#DIV/0!</v>
      </c>
      <c r="L156" s="157"/>
      <c r="M156" s="157"/>
      <c r="N156" s="46" t="e">
        <f t="shared" si="7"/>
        <v>#DIV/0!</v>
      </c>
      <c r="O156" s="353" t="e">
        <f t="shared" si="9"/>
        <v>#DIV/0!</v>
      </c>
    </row>
    <row r="157" spans="1:15" x14ac:dyDescent="0.3">
      <c r="A157" s="2">
        <v>150</v>
      </c>
      <c r="B157" s="6" t="str">
        <f>IF(SISWA!B157=0,"",SISWA!B157)</f>
        <v/>
      </c>
      <c r="C157" s="6" t="str">
        <f>IF(SISWA!C157=0,"",SISWA!C157)</f>
        <v/>
      </c>
      <c r="D157" s="6" t="str">
        <f>IF(SISWA!D157=0,"",SISWA!D157)</f>
        <v/>
      </c>
      <c r="E157" s="195" t="str">
        <f>IF(SISWA!E157=0,"",SISWA!E157)</f>
        <v/>
      </c>
      <c r="F157" s="157"/>
      <c r="G157" s="157"/>
      <c r="H157" s="157"/>
      <c r="I157" s="157"/>
      <c r="J157" s="157"/>
      <c r="K157" s="157" t="e">
        <f t="shared" si="8"/>
        <v>#DIV/0!</v>
      </c>
      <c r="L157" s="157"/>
      <c r="M157" s="157"/>
      <c r="N157" s="46" t="e">
        <f t="shared" si="7"/>
        <v>#DIV/0!</v>
      </c>
      <c r="O157" s="353" t="e">
        <f t="shared" si="9"/>
        <v>#DIV/0!</v>
      </c>
    </row>
    <row r="158" spans="1:15" x14ac:dyDescent="0.3">
      <c r="A158" s="2">
        <v>151</v>
      </c>
      <c r="B158" s="6" t="str">
        <f>IF(SISWA!B158=0,"",SISWA!B158)</f>
        <v/>
      </c>
      <c r="C158" s="6" t="str">
        <f>IF(SISWA!C158=0,"",SISWA!C158)</f>
        <v/>
      </c>
      <c r="D158" s="6" t="str">
        <f>IF(SISWA!D158=0,"",SISWA!D158)</f>
        <v/>
      </c>
      <c r="E158" s="195" t="str">
        <f>IF(SISWA!E158=0,"",SISWA!E158)</f>
        <v/>
      </c>
      <c r="F158" s="157"/>
      <c r="G158" s="157"/>
      <c r="H158" s="157"/>
      <c r="I158" s="157"/>
      <c r="J158" s="157"/>
      <c r="K158" s="157" t="e">
        <f t="shared" si="8"/>
        <v>#DIV/0!</v>
      </c>
      <c r="L158" s="157"/>
      <c r="M158" s="157"/>
      <c r="N158" s="46" t="e">
        <f t="shared" si="7"/>
        <v>#DIV/0!</v>
      </c>
      <c r="O158" s="353" t="e">
        <f t="shared" si="9"/>
        <v>#DIV/0!</v>
      </c>
    </row>
    <row r="159" spans="1:15" x14ac:dyDescent="0.3">
      <c r="A159" s="2">
        <v>152</v>
      </c>
      <c r="B159" s="6" t="str">
        <f>IF(SISWA!B159=0,"",SISWA!B159)</f>
        <v/>
      </c>
      <c r="C159" s="6" t="str">
        <f>IF(SISWA!C159=0,"",SISWA!C159)</f>
        <v/>
      </c>
      <c r="D159" s="6" t="str">
        <f>IF(SISWA!D159=0,"",SISWA!D159)</f>
        <v/>
      </c>
      <c r="E159" s="195" t="str">
        <f>IF(SISWA!E159=0,"",SISWA!E159)</f>
        <v/>
      </c>
      <c r="F159" s="157"/>
      <c r="G159" s="157"/>
      <c r="H159" s="157"/>
      <c r="I159" s="157"/>
      <c r="J159" s="157"/>
      <c r="K159" s="157" t="e">
        <f t="shared" si="8"/>
        <v>#DIV/0!</v>
      </c>
      <c r="L159" s="157"/>
      <c r="M159" s="157"/>
      <c r="N159" s="46" t="e">
        <f t="shared" si="7"/>
        <v>#DIV/0!</v>
      </c>
      <c r="O159" s="353" t="e">
        <f t="shared" si="9"/>
        <v>#DIV/0!</v>
      </c>
    </row>
    <row r="160" spans="1:15" x14ac:dyDescent="0.3">
      <c r="A160" s="2">
        <v>153</v>
      </c>
      <c r="B160" s="6" t="str">
        <f>IF(SISWA!B160=0,"",SISWA!B160)</f>
        <v/>
      </c>
      <c r="C160" s="6" t="str">
        <f>IF(SISWA!C160=0,"",SISWA!C160)</f>
        <v/>
      </c>
      <c r="D160" s="6" t="str">
        <f>IF(SISWA!D160=0,"",SISWA!D160)</f>
        <v/>
      </c>
      <c r="E160" s="195" t="str">
        <f>IF(SISWA!E160=0,"",SISWA!E160)</f>
        <v/>
      </c>
      <c r="F160" s="157"/>
      <c r="G160" s="157"/>
      <c r="H160" s="157"/>
      <c r="I160" s="157"/>
      <c r="J160" s="157"/>
      <c r="K160" s="157" t="e">
        <f t="shared" si="8"/>
        <v>#DIV/0!</v>
      </c>
      <c r="L160" s="157"/>
      <c r="M160" s="157"/>
      <c r="N160" s="46" t="e">
        <f t="shared" si="7"/>
        <v>#DIV/0!</v>
      </c>
      <c r="O160" s="353" t="e">
        <f t="shared" si="9"/>
        <v>#DIV/0!</v>
      </c>
    </row>
    <row r="161" spans="1:15" x14ac:dyDescent="0.3">
      <c r="A161" s="2">
        <v>154</v>
      </c>
      <c r="B161" s="6" t="str">
        <f>IF(SISWA!B161=0,"",SISWA!B161)</f>
        <v/>
      </c>
      <c r="C161" s="6" t="str">
        <f>IF(SISWA!C161=0,"",SISWA!C161)</f>
        <v/>
      </c>
      <c r="D161" s="6" t="str">
        <f>IF(SISWA!D161=0,"",SISWA!D161)</f>
        <v/>
      </c>
      <c r="E161" s="195" t="str">
        <f>IF(SISWA!E161=0,"",SISWA!E161)</f>
        <v/>
      </c>
      <c r="F161" s="157"/>
      <c r="G161" s="157"/>
      <c r="H161" s="157"/>
      <c r="I161" s="157"/>
      <c r="J161" s="157"/>
      <c r="K161" s="157" t="e">
        <f t="shared" si="8"/>
        <v>#DIV/0!</v>
      </c>
      <c r="L161" s="157"/>
      <c r="M161" s="157"/>
      <c r="N161" s="46" t="e">
        <f t="shared" si="7"/>
        <v>#DIV/0!</v>
      </c>
      <c r="O161" s="353" t="e">
        <f t="shared" si="9"/>
        <v>#DIV/0!</v>
      </c>
    </row>
    <row r="162" spans="1:15" x14ac:dyDescent="0.3">
      <c r="A162" s="2">
        <v>155</v>
      </c>
      <c r="B162" s="6" t="str">
        <f>IF(SISWA!B162=0,"",SISWA!B162)</f>
        <v/>
      </c>
      <c r="C162" s="6" t="str">
        <f>IF(SISWA!C162=0,"",SISWA!C162)</f>
        <v/>
      </c>
      <c r="D162" s="6" t="str">
        <f>IF(SISWA!D162=0,"",SISWA!D162)</f>
        <v/>
      </c>
      <c r="E162" s="195" t="str">
        <f>IF(SISWA!E162=0,"",SISWA!E162)</f>
        <v/>
      </c>
      <c r="F162" s="157"/>
      <c r="G162" s="157"/>
      <c r="H162" s="157"/>
      <c r="I162" s="157"/>
      <c r="J162" s="157"/>
      <c r="K162" s="157" t="e">
        <f t="shared" si="8"/>
        <v>#DIV/0!</v>
      </c>
      <c r="L162" s="157"/>
      <c r="M162" s="157"/>
      <c r="N162" s="46" t="e">
        <f t="shared" si="7"/>
        <v>#DIV/0!</v>
      </c>
      <c r="O162" s="353" t="e">
        <f t="shared" si="9"/>
        <v>#DIV/0!</v>
      </c>
    </row>
    <row r="163" spans="1:15" x14ac:dyDescent="0.3">
      <c r="A163" s="2">
        <v>156</v>
      </c>
      <c r="B163" s="6" t="str">
        <f>IF(SISWA!B163=0,"",SISWA!B163)</f>
        <v/>
      </c>
      <c r="C163" s="6" t="str">
        <f>IF(SISWA!C163=0,"",SISWA!C163)</f>
        <v/>
      </c>
      <c r="D163" s="6" t="str">
        <f>IF(SISWA!D163=0,"",SISWA!D163)</f>
        <v/>
      </c>
      <c r="E163" s="195" t="str">
        <f>IF(SISWA!E163=0,"",SISWA!E163)</f>
        <v/>
      </c>
      <c r="F163" s="157"/>
      <c r="G163" s="157"/>
      <c r="H163" s="157"/>
      <c r="I163" s="157"/>
      <c r="J163" s="157"/>
      <c r="K163" s="157" t="e">
        <f t="shared" si="8"/>
        <v>#DIV/0!</v>
      </c>
      <c r="L163" s="157"/>
      <c r="M163" s="157"/>
      <c r="N163" s="46" t="e">
        <f t="shared" si="7"/>
        <v>#DIV/0!</v>
      </c>
      <c r="O163" s="353" t="e">
        <f t="shared" si="9"/>
        <v>#DIV/0!</v>
      </c>
    </row>
    <row r="164" spans="1:15" x14ac:dyDescent="0.3">
      <c r="A164" s="2">
        <v>157</v>
      </c>
      <c r="B164" s="6" t="str">
        <f>IF(SISWA!B164=0,"",SISWA!B164)</f>
        <v/>
      </c>
      <c r="C164" s="6" t="str">
        <f>IF(SISWA!C164=0,"",SISWA!C164)</f>
        <v/>
      </c>
      <c r="D164" s="6" t="str">
        <f>IF(SISWA!D164=0,"",SISWA!D164)</f>
        <v/>
      </c>
      <c r="E164" s="195" t="str">
        <f>IF(SISWA!E164=0,"",SISWA!E164)</f>
        <v/>
      </c>
      <c r="F164" s="157"/>
      <c r="G164" s="157"/>
      <c r="H164" s="157"/>
      <c r="I164" s="157"/>
      <c r="J164" s="157"/>
      <c r="K164" s="157" t="e">
        <f t="shared" si="8"/>
        <v>#DIV/0!</v>
      </c>
      <c r="L164" s="157"/>
      <c r="M164" s="157"/>
      <c r="N164" s="46" t="e">
        <f t="shared" si="7"/>
        <v>#DIV/0!</v>
      </c>
      <c r="O164" s="353" t="e">
        <f t="shared" si="9"/>
        <v>#DIV/0!</v>
      </c>
    </row>
    <row r="165" spans="1:15" x14ac:dyDescent="0.3">
      <c r="A165" s="2">
        <v>158</v>
      </c>
      <c r="B165" s="6" t="str">
        <f>IF(SISWA!B165=0,"",SISWA!B165)</f>
        <v/>
      </c>
      <c r="C165" s="6" t="str">
        <f>IF(SISWA!C165=0,"",SISWA!C165)</f>
        <v/>
      </c>
      <c r="D165" s="6" t="str">
        <f>IF(SISWA!D165=0,"",SISWA!D165)</f>
        <v/>
      </c>
      <c r="E165" s="195" t="str">
        <f>IF(SISWA!E165=0,"",SISWA!E165)</f>
        <v/>
      </c>
      <c r="F165" s="157"/>
      <c r="G165" s="157"/>
      <c r="H165" s="157"/>
      <c r="I165" s="157"/>
      <c r="J165" s="157"/>
      <c r="K165" s="157" t="e">
        <f t="shared" si="8"/>
        <v>#DIV/0!</v>
      </c>
      <c r="L165" s="157"/>
      <c r="M165" s="157"/>
      <c r="N165" s="46" t="e">
        <f t="shared" si="7"/>
        <v>#DIV/0!</v>
      </c>
      <c r="O165" s="353" t="e">
        <f t="shared" si="9"/>
        <v>#DIV/0!</v>
      </c>
    </row>
    <row r="166" spans="1:15" x14ac:dyDescent="0.3">
      <c r="A166" s="2">
        <v>159</v>
      </c>
      <c r="B166" s="6" t="str">
        <f>IF(SISWA!B166=0,"",SISWA!B166)</f>
        <v/>
      </c>
      <c r="C166" s="6" t="str">
        <f>IF(SISWA!C166=0,"",SISWA!C166)</f>
        <v/>
      </c>
      <c r="D166" s="6" t="str">
        <f>IF(SISWA!D166=0,"",SISWA!D166)</f>
        <v/>
      </c>
      <c r="E166" s="195" t="str">
        <f>IF(SISWA!E166=0,"",SISWA!E166)</f>
        <v/>
      </c>
      <c r="F166" s="157"/>
      <c r="G166" s="157"/>
      <c r="H166" s="157"/>
      <c r="I166" s="157"/>
      <c r="J166" s="157"/>
      <c r="K166" s="157" t="e">
        <f t="shared" si="8"/>
        <v>#DIV/0!</v>
      </c>
      <c r="L166" s="157"/>
      <c r="M166" s="157"/>
      <c r="N166" s="46" t="e">
        <f t="shared" si="7"/>
        <v>#DIV/0!</v>
      </c>
      <c r="O166" s="353" t="e">
        <f t="shared" si="9"/>
        <v>#DIV/0!</v>
      </c>
    </row>
    <row r="167" spans="1:15" x14ac:dyDescent="0.3">
      <c r="A167" s="2">
        <v>160</v>
      </c>
      <c r="B167" s="6" t="str">
        <f>IF(SISWA!B167=0,"",SISWA!B167)</f>
        <v/>
      </c>
      <c r="C167" s="6" t="str">
        <f>IF(SISWA!C167=0,"",SISWA!C167)</f>
        <v/>
      </c>
      <c r="D167" s="6" t="str">
        <f>IF(SISWA!D167=0,"",SISWA!D167)</f>
        <v/>
      </c>
      <c r="E167" s="195" t="str">
        <f>IF(SISWA!E167=0,"",SISWA!E167)</f>
        <v/>
      </c>
      <c r="F167" s="157"/>
      <c r="G167" s="157"/>
      <c r="H167" s="157"/>
      <c r="I167" s="157"/>
      <c r="J167" s="157"/>
      <c r="K167" s="157" t="e">
        <f t="shared" si="8"/>
        <v>#DIV/0!</v>
      </c>
      <c r="L167" s="157"/>
      <c r="M167" s="157"/>
      <c r="N167" s="46" t="e">
        <f t="shared" si="7"/>
        <v>#DIV/0!</v>
      </c>
      <c r="O167" s="353" t="e">
        <f t="shared" si="9"/>
        <v>#DIV/0!</v>
      </c>
    </row>
    <row r="168" spans="1:15" x14ac:dyDescent="0.3">
      <c r="A168" s="2">
        <v>161</v>
      </c>
      <c r="B168" s="6" t="str">
        <f>IF(SISWA!B168=0,"",SISWA!B168)</f>
        <v/>
      </c>
      <c r="C168" s="6" t="str">
        <f>IF(SISWA!C168=0,"",SISWA!C168)</f>
        <v/>
      </c>
      <c r="D168" s="6" t="str">
        <f>IF(SISWA!D168=0,"",SISWA!D168)</f>
        <v/>
      </c>
      <c r="E168" s="195" t="str">
        <f>IF(SISWA!E168=0,"",SISWA!E168)</f>
        <v/>
      </c>
      <c r="F168" s="157"/>
      <c r="G168" s="157"/>
      <c r="H168" s="157"/>
      <c r="I168" s="157"/>
      <c r="J168" s="157"/>
      <c r="K168" s="157" t="e">
        <f t="shared" si="8"/>
        <v>#DIV/0!</v>
      </c>
      <c r="L168" s="157"/>
      <c r="M168" s="157"/>
      <c r="N168" s="46" t="e">
        <f t="shared" si="7"/>
        <v>#DIV/0!</v>
      </c>
      <c r="O168" s="353" t="e">
        <f t="shared" si="9"/>
        <v>#DIV/0!</v>
      </c>
    </row>
    <row r="169" spans="1:15" x14ac:dyDescent="0.3">
      <c r="A169" s="2">
        <v>162</v>
      </c>
      <c r="B169" s="6" t="str">
        <f>IF(SISWA!B169=0,"",SISWA!B169)</f>
        <v/>
      </c>
      <c r="C169" s="6" t="str">
        <f>IF(SISWA!C169=0,"",SISWA!C169)</f>
        <v/>
      </c>
      <c r="D169" s="6" t="str">
        <f>IF(SISWA!D169=0,"",SISWA!D169)</f>
        <v/>
      </c>
      <c r="E169" s="195" t="str">
        <f>IF(SISWA!E169=0,"",SISWA!E169)</f>
        <v/>
      </c>
      <c r="F169" s="157"/>
      <c r="G169" s="157"/>
      <c r="H169" s="157"/>
      <c r="I169" s="157"/>
      <c r="J169" s="157"/>
      <c r="K169" s="157" t="e">
        <f t="shared" si="8"/>
        <v>#DIV/0!</v>
      </c>
      <c r="L169" s="157"/>
      <c r="M169" s="157"/>
      <c r="N169" s="46" t="e">
        <f t="shared" si="7"/>
        <v>#DIV/0!</v>
      </c>
      <c r="O169" s="353" t="e">
        <f t="shared" si="9"/>
        <v>#DIV/0!</v>
      </c>
    </row>
    <row r="170" spans="1:15" x14ac:dyDescent="0.3">
      <c r="A170" s="2">
        <v>163</v>
      </c>
      <c r="B170" s="6" t="str">
        <f>IF(SISWA!B170=0,"",SISWA!B170)</f>
        <v/>
      </c>
      <c r="C170" s="6" t="str">
        <f>IF(SISWA!C170=0,"",SISWA!C170)</f>
        <v/>
      </c>
      <c r="D170" s="6" t="str">
        <f>IF(SISWA!D170=0,"",SISWA!D170)</f>
        <v/>
      </c>
      <c r="E170" s="195" t="str">
        <f>IF(SISWA!E170=0,"",SISWA!E170)</f>
        <v/>
      </c>
      <c r="F170" s="157"/>
      <c r="G170" s="157"/>
      <c r="H170" s="157"/>
      <c r="I170" s="157"/>
      <c r="J170" s="157"/>
      <c r="K170" s="157" t="e">
        <f t="shared" si="8"/>
        <v>#DIV/0!</v>
      </c>
      <c r="L170" s="157"/>
      <c r="M170" s="157"/>
      <c r="N170" s="46" t="e">
        <f t="shared" si="7"/>
        <v>#DIV/0!</v>
      </c>
      <c r="O170" s="353" t="e">
        <f t="shared" si="9"/>
        <v>#DIV/0!</v>
      </c>
    </row>
    <row r="171" spans="1:15" x14ac:dyDescent="0.3">
      <c r="A171" s="2">
        <v>164</v>
      </c>
      <c r="B171" s="6" t="str">
        <f>IF(SISWA!B171=0,"",SISWA!B171)</f>
        <v/>
      </c>
      <c r="C171" s="6" t="str">
        <f>IF(SISWA!C171=0,"",SISWA!C171)</f>
        <v/>
      </c>
      <c r="D171" s="6" t="str">
        <f>IF(SISWA!D171=0,"",SISWA!D171)</f>
        <v/>
      </c>
      <c r="E171" s="195" t="str">
        <f>IF(SISWA!E171=0,"",SISWA!E171)</f>
        <v/>
      </c>
      <c r="F171" s="157"/>
      <c r="G171" s="157"/>
      <c r="H171" s="157"/>
      <c r="I171" s="157"/>
      <c r="J171" s="157"/>
      <c r="K171" s="157" t="e">
        <f t="shared" si="8"/>
        <v>#DIV/0!</v>
      </c>
      <c r="L171" s="157"/>
      <c r="M171" s="157"/>
      <c r="N171" s="46" t="e">
        <f t="shared" si="7"/>
        <v>#DIV/0!</v>
      </c>
      <c r="O171" s="353" t="e">
        <f t="shared" si="9"/>
        <v>#DIV/0!</v>
      </c>
    </row>
    <row r="172" spans="1:15" x14ac:dyDescent="0.3">
      <c r="A172" s="2">
        <v>165</v>
      </c>
      <c r="B172" s="6" t="str">
        <f>IF(SISWA!B172=0,"",SISWA!B172)</f>
        <v/>
      </c>
      <c r="C172" s="6" t="str">
        <f>IF(SISWA!C172=0,"",SISWA!C172)</f>
        <v/>
      </c>
      <c r="D172" s="6" t="str">
        <f>IF(SISWA!D172=0,"",SISWA!D172)</f>
        <v/>
      </c>
      <c r="E172" s="195" t="str">
        <f>IF(SISWA!E172=0,"",SISWA!E172)</f>
        <v/>
      </c>
      <c r="F172" s="157"/>
      <c r="G172" s="157"/>
      <c r="H172" s="157"/>
      <c r="I172" s="157"/>
      <c r="J172" s="157"/>
      <c r="K172" s="157" t="e">
        <f t="shared" si="8"/>
        <v>#DIV/0!</v>
      </c>
      <c r="L172" s="157"/>
      <c r="M172" s="157"/>
      <c r="N172" s="46" t="e">
        <f t="shared" si="7"/>
        <v>#DIV/0!</v>
      </c>
      <c r="O172" s="353" t="e">
        <f t="shared" si="9"/>
        <v>#DIV/0!</v>
      </c>
    </row>
    <row r="173" spans="1:15" x14ac:dyDescent="0.3">
      <c r="A173" s="2">
        <v>166</v>
      </c>
      <c r="B173" s="6" t="str">
        <f>IF(SISWA!B173=0,"",SISWA!B173)</f>
        <v/>
      </c>
      <c r="C173" s="6" t="str">
        <f>IF(SISWA!C173=0,"",SISWA!C173)</f>
        <v/>
      </c>
      <c r="D173" s="6" t="str">
        <f>IF(SISWA!D173=0,"",SISWA!D173)</f>
        <v/>
      </c>
      <c r="E173" s="195" t="str">
        <f>IF(SISWA!E173=0,"",SISWA!E173)</f>
        <v/>
      </c>
      <c r="F173" s="157"/>
      <c r="G173" s="157"/>
      <c r="H173" s="157"/>
      <c r="I173" s="157"/>
      <c r="J173" s="157"/>
      <c r="K173" s="157" t="e">
        <f t="shared" si="8"/>
        <v>#DIV/0!</v>
      </c>
      <c r="L173" s="157"/>
      <c r="M173" s="157"/>
      <c r="N173" s="46" t="e">
        <f t="shared" si="7"/>
        <v>#DIV/0!</v>
      </c>
      <c r="O173" s="353" t="e">
        <f t="shared" si="9"/>
        <v>#DIV/0!</v>
      </c>
    </row>
    <row r="174" spans="1:15" x14ac:dyDescent="0.3">
      <c r="A174" s="2">
        <v>167</v>
      </c>
      <c r="B174" s="6" t="str">
        <f>IF(SISWA!B174=0,"",SISWA!B174)</f>
        <v/>
      </c>
      <c r="C174" s="6" t="str">
        <f>IF(SISWA!C174=0,"",SISWA!C174)</f>
        <v/>
      </c>
      <c r="D174" s="6" t="str">
        <f>IF(SISWA!D174=0,"",SISWA!D174)</f>
        <v/>
      </c>
      <c r="E174" s="195" t="str">
        <f>IF(SISWA!E174=0,"",SISWA!E174)</f>
        <v/>
      </c>
      <c r="F174" s="157"/>
      <c r="G174" s="157"/>
      <c r="H174" s="157"/>
      <c r="I174" s="157"/>
      <c r="J174" s="157"/>
      <c r="K174" s="157" t="e">
        <f t="shared" si="8"/>
        <v>#DIV/0!</v>
      </c>
      <c r="L174" s="157"/>
      <c r="M174" s="157"/>
      <c r="N174" s="46" t="e">
        <f t="shared" si="7"/>
        <v>#DIV/0!</v>
      </c>
      <c r="O174" s="353" t="e">
        <f t="shared" si="9"/>
        <v>#DIV/0!</v>
      </c>
    </row>
    <row r="175" spans="1:15" x14ac:dyDescent="0.3">
      <c r="A175" s="2">
        <v>168</v>
      </c>
      <c r="B175" s="6" t="str">
        <f>IF(SISWA!B175=0,"",SISWA!B175)</f>
        <v/>
      </c>
      <c r="C175" s="6" t="str">
        <f>IF(SISWA!C175=0,"",SISWA!C175)</f>
        <v/>
      </c>
      <c r="D175" s="6" t="str">
        <f>IF(SISWA!D175=0,"",SISWA!D175)</f>
        <v/>
      </c>
      <c r="E175" s="195" t="str">
        <f>IF(SISWA!E175=0,"",SISWA!E175)</f>
        <v/>
      </c>
      <c r="F175" s="157"/>
      <c r="G175" s="157"/>
      <c r="H175" s="157"/>
      <c r="I175" s="157"/>
      <c r="J175" s="157"/>
      <c r="K175" s="157" t="e">
        <f t="shared" si="8"/>
        <v>#DIV/0!</v>
      </c>
      <c r="L175" s="157"/>
      <c r="M175" s="157"/>
      <c r="N175" s="46" t="e">
        <f t="shared" si="7"/>
        <v>#DIV/0!</v>
      </c>
      <c r="O175" s="353" t="e">
        <f t="shared" si="9"/>
        <v>#DIV/0!</v>
      </c>
    </row>
    <row r="176" spans="1:15" x14ac:dyDescent="0.3">
      <c r="A176" s="2">
        <v>169</v>
      </c>
      <c r="B176" s="6" t="str">
        <f>IF(SISWA!B176=0,"",SISWA!B176)</f>
        <v/>
      </c>
      <c r="C176" s="6" t="str">
        <f>IF(SISWA!C176=0,"",SISWA!C176)</f>
        <v/>
      </c>
      <c r="D176" s="6" t="str">
        <f>IF(SISWA!D176=0,"",SISWA!D176)</f>
        <v/>
      </c>
      <c r="E176" s="195" t="str">
        <f>IF(SISWA!E176=0,"",SISWA!E176)</f>
        <v/>
      </c>
      <c r="F176" s="157"/>
      <c r="G176" s="157"/>
      <c r="H176" s="157"/>
      <c r="I176" s="157"/>
      <c r="J176" s="157"/>
      <c r="K176" s="157" t="e">
        <f t="shared" si="8"/>
        <v>#DIV/0!</v>
      </c>
      <c r="L176" s="157"/>
      <c r="M176" s="157"/>
      <c r="N176" s="46" t="e">
        <f t="shared" si="7"/>
        <v>#DIV/0!</v>
      </c>
      <c r="O176" s="353" t="e">
        <f t="shared" si="9"/>
        <v>#DIV/0!</v>
      </c>
    </row>
    <row r="177" spans="1:15" x14ac:dyDescent="0.3">
      <c r="A177" s="2">
        <v>170</v>
      </c>
      <c r="B177" s="6" t="str">
        <f>IF(SISWA!B177=0,"",SISWA!B177)</f>
        <v/>
      </c>
      <c r="C177" s="6" t="str">
        <f>IF(SISWA!C177=0,"",SISWA!C177)</f>
        <v/>
      </c>
      <c r="D177" s="6" t="str">
        <f>IF(SISWA!D177=0,"",SISWA!D177)</f>
        <v/>
      </c>
      <c r="E177" s="195" t="str">
        <f>IF(SISWA!E177=0,"",SISWA!E177)</f>
        <v/>
      </c>
      <c r="F177" s="157"/>
      <c r="G177" s="157"/>
      <c r="H177" s="157"/>
      <c r="I177" s="157"/>
      <c r="J177" s="157"/>
      <c r="K177" s="157" t="e">
        <f t="shared" si="8"/>
        <v>#DIV/0!</v>
      </c>
      <c r="L177" s="157"/>
      <c r="M177" s="157"/>
      <c r="N177" s="46" t="e">
        <f t="shared" si="7"/>
        <v>#DIV/0!</v>
      </c>
      <c r="O177" s="353" t="e">
        <f t="shared" si="9"/>
        <v>#DIV/0!</v>
      </c>
    </row>
    <row r="178" spans="1:15" x14ac:dyDescent="0.3">
      <c r="A178" s="2">
        <v>171</v>
      </c>
      <c r="B178" s="6" t="str">
        <f>IF(SISWA!B178=0,"",SISWA!B178)</f>
        <v/>
      </c>
      <c r="C178" s="6" t="str">
        <f>IF(SISWA!C178=0,"",SISWA!C178)</f>
        <v/>
      </c>
      <c r="D178" s="6" t="str">
        <f>IF(SISWA!D178=0,"",SISWA!D178)</f>
        <v/>
      </c>
      <c r="E178" s="195" t="str">
        <f>IF(SISWA!E178=0,"",SISWA!E178)</f>
        <v/>
      </c>
      <c r="F178" s="157"/>
      <c r="G178" s="157"/>
      <c r="H178" s="157"/>
      <c r="I178" s="157"/>
      <c r="J178" s="157"/>
      <c r="K178" s="157" t="e">
        <f t="shared" si="8"/>
        <v>#DIV/0!</v>
      </c>
      <c r="L178" s="157"/>
      <c r="M178" s="157"/>
      <c r="N178" s="46" t="e">
        <f t="shared" si="7"/>
        <v>#DIV/0!</v>
      </c>
      <c r="O178" s="353" t="e">
        <f t="shared" si="9"/>
        <v>#DIV/0!</v>
      </c>
    </row>
    <row r="179" spans="1:15" x14ac:dyDescent="0.3">
      <c r="A179" s="2">
        <v>172</v>
      </c>
      <c r="B179" s="6" t="str">
        <f>IF(SISWA!B179=0,"",SISWA!B179)</f>
        <v/>
      </c>
      <c r="C179" s="6" t="str">
        <f>IF(SISWA!C179=0,"",SISWA!C179)</f>
        <v/>
      </c>
      <c r="D179" s="6" t="str">
        <f>IF(SISWA!D179=0,"",SISWA!D179)</f>
        <v/>
      </c>
      <c r="E179" s="195" t="str">
        <f>IF(SISWA!E179=0,"",SISWA!E179)</f>
        <v/>
      </c>
      <c r="F179" s="157"/>
      <c r="G179" s="157"/>
      <c r="H179" s="157"/>
      <c r="I179" s="157"/>
      <c r="J179" s="157"/>
      <c r="K179" s="157" t="e">
        <f t="shared" si="8"/>
        <v>#DIV/0!</v>
      </c>
      <c r="L179" s="157"/>
      <c r="M179" s="157"/>
      <c r="N179" s="46" t="e">
        <f t="shared" si="7"/>
        <v>#DIV/0!</v>
      </c>
      <c r="O179" s="353" t="e">
        <f t="shared" si="9"/>
        <v>#DIV/0!</v>
      </c>
    </row>
    <row r="180" spans="1:15" x14ac:dyDescent="0.3">
      <c r="A180" s="2">
        <v>173</v>
      </c>
      <c r="B180" s="6" t="str">
        <f>IF(SISWA!B180=0,"",SISWA!B180)</f>
        <v/>
      </c>
      <c r="C180" s="6" t="str">
        <f>IF(SISWA!C180=0,"",SISWA!C180)</f>
        <v/>
      </c>
      <c r="D180" s="6" t="str">
        <f>IF(SISWA!D180=0,"",SISWA!D180)</f>
        <v/>
      </c>
      <c r="E180" s="195" t="str">
        <f>IF(SISWA!E180=0,"",SISWA!E180)</f>
        <v/>
      </c>
      <c r="F180" s="157"/>
      <c r="G180" s="157"/>
      <c r="H180" s="157"/>
      <c r="I180" s="157"/>
      <c r="J180" s="157"/>
      <c r="K180" s="157" t="e">
        <f t="shared" si="8"/>
        <v>#DIV/0!</v>
      </c>
      <c r="L180" s="157"/>
      <c r="M180" s="157"/>
      <c r="N180" s="46" t="e">
        <f t="shared" si="7"/>
        <v>#DIV/0!</v>
      </c>
      <c r="O180" s="353" t="e">
        <f t="shared" si="9"/>
        <v>#DIV/0!</v>
      </c>
    </row>
    <row r="181" spans="1:15" x14ac:dyDescent="0.3">
      <c r="A181" s="2">
        <v>174</v>
      </c>
      <c r="B181" s="6" t="str">
        <f>IF(SISWA!B181=0,"",SISWA!B181)</f>
        <v/>
      </c>
      <c r="C181" s="6" t="str">
        <f>IF(SISWA!C181=0,"",SISWA!C181)</f>
        <v/>
      </c>
      <c r="D181" s="6" t="str">
        <f>IF(SISWA!D181=0,"",SISWA!D181)</f>
        <v/>
      </c>
      <c r="E181" s="195" t="str">
        <f>IF(SISWA!E181=0,"",SISWA!E181)</f>
        <v/>
      </c>
      <c r="F181" s="157"/>
      <c r="G181" s="157"/>
      <c r="H181" s="157"/>
      <c r="I181" s="157"/>
      <c r="J181" s="157"/>
      <c r="K181" s="157" t="e">
        <f t="shared" si="8"/>
        <v>#DIV/0!</v>
      </c>
      <c r="L181" s="157"/>
      <c r="M181" s="157"/>
      <c r="N181" s="46" t="e">
        <f t="shared" si="7"/>
        <v>#DIV/0!</v>
      </c>
      <c r="O181" s="353" t="e">
        <f t="shared" si="9"/>
        <v>#DIV/0!</v>
      </c>
    </row>
    <row r="182" spans="1:15" x14ac:dyDescent="0.3">
      <c r="A182" s="2">
        <v>175</v>
      </c>
      <c r="B182" s="6" t="str">
        <f>IF(SISWA!B182=0,"",SISWA!B182)</f>
        <v/>
      </c>
      <c r="C182" s="6" t="str">
        <f>IF(SISWA!C182=0,"",SISWA!C182)</f>
        <v/>
      </c>
      <c r="D182" s="6" t="str">
        <f>IF(SISWA!D182=0,"",SISWA!D182)</f>
        <v/>
      </c>
      <c r="E182" s="195" t="str">
        <f>IF(SISWA!E182=0,"",SISWA!E182)</f>
        <v/>
      </c>
      <c r="F182" s="157"/>
      <c r="G182" s="157"/>
      <c r="H182" s="157"/>
      <c r="I182" s="157"/>
      <c r="J182" s="157"/>
      <c r="K182" s="157" t="e">
        <f t="shared" si="8"/>
        <v>#DIV/0!</v>
      </c>
      <c r="L182" s="157"/>
      <c r="M182" s="157"/>
      <c r="N182" s="46" t="e">
        <f t="shared" si="7"/>
        <v>#DIV/0!</v>
      </c>
      <c r="O182" s="353" t="e">
        <f t="shared" si="9"/>
        <v>#DIV/0!</v>
      </c>
    </row>
    <row r="183" spans="1:15" x14ac:dyDescent="0.3">
      <c r="A183" s="2">
        <v>176</v>
      </c>
      <c r="B183" s="6" t="str">
        <f>IF(SISWA!B183=0,"",SISWA!B183)</f>
        <v/>
      </c>
      <c r="C183" s="6" t="str">
        <f>IF(SISWA!C183=0,"",SISWA!C183)</f>
        <v/>
      </c>
      <c r="D183" s="6" t="str">
        <f>IF(SISWA!D183=0,"",SISWA!D183)</f>
        <v/>
      </c>
      <c r="E183" s="195" t="str">
        <f>IF(SISWA!E183=0,"",SISWA!E183)</f>
        <v/>
      </c>
      <c r="F183" s="157"/>
      <c r="G183" s="157"/>
      <c r="H183" s="157"/>
      <c r="I183" s="157"/>
      <c r="J183" s="157"/>
      <c r="K183" s="157" t="e">
        <f t="shared" si="8"/>
        <v>#DIV/0!</v>
      </c>
      <c r="L183" s="157"/>
      <c r="M183" s="157"/>
      <c r="N183" s="46" t="e">
        <f t="shared" si="7"/>
        <v>#DIV/0!</v>
      </c>
      <c r="O183" s="353" t="e">
        <f t="shared" si="9"/>
        <v>#DIV/0!</v>
      </c>
    </row>
    <row r="184" spans="1:15" x14ac:dyDescent="0.3">
      <c r="A184" s="2">
        <v>177</v>
      </c>
      <c r="B184" s="6" t="str">
        <f>IF(SISWA!B184=0,"",SISWA!B184)</f>
        <v/>
      </c>
      <c r="C184" s="6" t="str">
        <f>IF(SISWA!C184=0,"",SISWA!C184)</f>
        <v/>
      </c>
      <c r="D184" s="6" t="str">
        <f>IF(SISWA!D184=0,"",SISWA!D184)</f>
        <v/>
      </c>
      <c r="E184" s="195" t="str">
        <f>IF(SISWA!E184=0,"",SISWA!E184)</f>
        <v/>
      </c>
      <c r="F184" s="157"/>
      <c r="G184" s="157"/>
      <c r="H184" s="157"/>
      <c r="I184" s="157"/>
      <c r="J184" s="157"/>
      <c r="K184" s="157" t="e">
        <f t="shared" si="8"/>
        <v>#DIV/0!</v>
      </c>
      <c r="L184" s="157"/>
      <c r="M184" s="157"/>
      <c r="N184" s="46" t="e">
        <f t="shared" si="7"/>
        <v>#DIV/0!</v>
      </c>
      <c r="O184" s="353" t="e">
        <f t="shared" si="9"/>
        <v>#DIV/0!</v>
      </c>
    </row>
    <row r="185" spans="1:15" x14ac:dyDescent="0.3">
      <c r="A185" s="2">
        <v>178</v>
      </c>
      <c r="B185" s="6" t="str">
        <f>IF(SISWA!B185=0,"",SISWA!B185)</f>
        <v/>
      </c>
      <c r="C185" s="6" t="str">
        <f>IF(SISWA!C185=0,"",SISWA!C185)</f>
        <v/>
      </c>
      <c r="D185" s="6" t="str">
        <f>IF(SISWA!D185=0,"",SISWA!D185)</f>
        <v/>
      </c>
      <c r="E185" s="195" t="str">
        <f>IF(SISWA!E185=0,"",SISWA!E185)</f>
        <v/>
      </c>
      <c r="F185" s="157"/>
      <c r="G185" s="157"/>
      <c r="H185" s="157"/>
      <c r="I185" s="157"/>
      <c r="J185" s="157"/>
      <c r="K185" s="157" t="e">
        <f t="shared" si="8"/>
        <v>#DIV/0!</v>
      </c>
      <c r="L185" s="157"/>
      <c r="M185" s="157"/>
      <c r="N185" s="46" t="e">
        <f t="shared" si="7"/>
        <v>#DIV/0!</v>
      </c>
      <c r="O185" s="353" t="e">
        <f t="shared" si="9"/>
        <v>#DIV/0!</v>
      </c>
    </row>
    <row r="186" spans="1:15" x14ac:dyDescent="0.3">
      <c r="A186" s="2">
        <v>179</v>
      </c>
      <c r="B186" s="6" t="str">
        <f>IF(SISWA!B186=0,"",SISWA!B186)</f>
        <v/>
      </c>
      <c r="C186" s="6" t="str">
        <f>IF(SISWA!C186=0,"",SISWA!C186)</f>
        <v/>
      </c>
      <c r="D186" s="6" t="str">
        <f>IF(SISWA!D186=0,"",SISWA!D186)</f>
        <v/>
      </c>
      <c r="E186" s="195" t="str">
        <f>IF(SISWA!E186=0,"",SISWA!E186)</f>
        <v/>
      </c>
      <c r="F186" s="157"/>
      <c r="G186" s="157"/>
      <c r="H186" s="157"/>
      <c r="I186" s="157"/>
      <c r="J186" s="157"/>
      <c r="K186" s="157" t="e">
        <f t="shared" si="8"/>
        <v>#DIV/0!</v>
      </c>
      <c r="L186" s="157"/>
      <c r="M186" s="157"/>
      <c r="N186" s="46" t="e">
        <f t="shared" ref="N186:N207" si="10">AVERAGE(L186:M186)</f>
        <v>#DIV/0!</v>
      </c>
      <c r="O186" s="353" t="e">
        <f t="shared" si="9"/>
        <v>#DIV/0!</v>
      </c>
    </row>
    <row r="187" spans="1:15" x14ac:dyDescent="0.3">
      <c r="A187" s="2">
        <v>180</v>
      </c>
      <c r="B187" s="6" t="str">
        <f>IF(SISWA!B187=0,"",SISWA!B187)</f>
        <v/>
      </c>
      <c r="C187" s="6" t="str">
        <f>IF(SISWA!C187=0,"",SISWA!C187)</f>
        <v/>
      </c>
      <c r="D187" s="6" t="str">
        <f>IF(SISWA!D187=0,"",SISWA!D187)</f>
        <v/>
      </c>
      <c r="E187" s="195" t="str">
        <f>IF(SISWA!E187=0,"",SISWA!E187)</f>
        <v/>
      </c>
      <c r="F187" s="157"/>
      <c r="G187" s="157"/>
      <c r="H187" s="157"/>
      <c r="I187" s="157"/>
      <c r="J187" s="157"/>
      <c r="K187" s="157" t="e">
        <f t="shared" si="8"/>
        <v>#DIV/0!</v>
      </c>
      <c r="L187" s="157"/>
      <c r="M187" s="157"/>
      <c r="N187" s="46" t="e">
        <f t="shared" si="10"/>
        <v>#DIV/0!</v>
      </c>
      <c r="O187" s="353" t="e">
        <f t="shared" si="9"/>
        <v>#DIV/0!</v>
      </c>
    </row>
    <row r="188" spans="1:15" x14ac:dyDescent="0.3">
      <c r="A188" s="2">
        <v>181</v>
      </c>
      <c r="B188" s="6" t="str">
        <f>IF(SISWA!B188=0,"",SISWA!B188)</f>
        <v/>
      </c>
      <c r="C188" s="6" t="str">
        <f>IF(SISWA!C188=0,"",SISWA!C188)</f>
        <v/>
      </c>
      <c r="D188" s="6" t="str">
        <f>IF(SISWA!D188=0,"",SISWA!D188)</f>
        <v/>
      </c>
      <c r="E188" s="195" t="str">
        <f>IF(SISWA!E188=0,"",SISWA!E188)</f>
        <v/>
      </c>
      <c r="F188" s="157"/>
      <c r="G188" s="157"/>
      <c r="H188" s="157"/>
      <c r="I188" s="157"/>
      <c r="J188" s="157"/>
      <c r="K188" s="157" t="e">
        <f t="shared" si="8"/>
        <v>#DIV/0!</v>
      </c>
      <c r="L188" s="157"/>
      <c r="M188" s="157"/>
      <c r="N188" s="46" t="e">
        <f t="shared" si="10"/>
        <v>#DIV/0!</v>
      </c>
      <c r="O188" s="353" t="e">
        <f t="shared" si="9"/>
        <v>#DIV/0!</v>
      </c>
    </row>
    <row r="189" spans="1:15" x14ac:dyDescent="0.3">
      <c r="A189" s="2">
        <v>182</v>
      </c>
      <c r="B189" s="6" t="str">
        <f>IF(SISWA!B189=0,"",SISWA!B189)</f>
        <v/>
      </c>
      <c r="C189" s="6" t="str">
        <f>IF(SISWA!C189=0,"",SISWA!C189)</f>
        <v/>
      </c>
      <c r="D189" s="6" t="str">
        <f>IF(SISWA!D189=0,"",SISWA!D189)</f>
        <v/>
      </c>
      <c r="E189" s="195" t="str">
        <f>IF(SISWA!E189=0,"",SISWA!E189)</f>
        <v/>
      </c>
      <c r="F189" s="157"/>
      <c r="G189" s="157"/>
      <c r="H189" s="157"/>
      <c r="I189" s="157"/>
      <c r="J189" s="157"/>
      <c r="K189" s="157" t="e">
        <f t="shared" si="8"/>
        <v>#DIV/0!</v>
      </c>
      <c r="L189" s="157"/>
      <c r="M189" s="157"/>
      <c r="N189" s="46" t="e">
        <f t="shared" si="10"/>
        <v>#DIV/0!</v>
      </c>
      <c r="O189" s="353" t="e">
        <f t="shared" si="9"/>
        <v>#DIV/0!</v>
      </c>
    </row>
    <row r="190" spans="1:15" x14ac:dyDescent="0.3">
      <c r="A190" s="2">
        <v>183</v>
      </c>
      <c r="B190" s="6" t="str">
        <f>IF(SISWA!B190=0,"",SISWA!B190)</f>
        <v/>
      </c>
      <c r="C190" s="6" t="str">
        <f>IF(SISWA!C190=0,"",SISWA!C190)</f>
        <v/>
      </c>
      <c r="D190" s="6" t="str">
        <f>IF(SISWA!D190=0,"",SISWA!D190)</f>
        <v/>
      </c>
      <c r="E190" s="195" t="str">
        <f>IF(SISWA!E190=0,"",SISWA!E190)</f>
        <v/>
      </c>
      <c r="F190" s="157"/>
      <c r="G190" s="157"/>
      <c r="H190" s="157"/>
      <c r="I190" s="157"/>
      <c r="J190" s="157"/>
      <c r="K190" s="157" t="e">
        <f t="shared" si="8"/>
        <v>#DIV/0!</v>
      </c>
      <c r="L190" s="157"/>
      <c r="M190" s="157"/>
      <c r="N190" s="46" t="e">
        <f t="shared" si="10"/>
        <v>#DIV/0!</v>
      </c>
      <c r="O190" s="353" t="e">
        <f t="shared" si="9"/>
        <v>#DIV/0!</v>
      </c>
    </row>
    <row r="191" spans="1:15" x14ac:dyDescent="0.3">
      <c r="A191" s="2">
        <v>184</v>
      </c>
      <c r="B191" s="6" t="str">
        <f>IF(SISWA!B191=0,"",SISWA!B191)</f>
        <v/>
      </c>
      <c r="C191" s="6" t="str">
        <f>IF(SISWA!C191=0,"",SISWA!C191)</f>
        <v/>
      </c>
      <c r="D191" s="6" t="str">
        <f>IF(SISWA!D191=0,"",SISWA!D191)</f>
        <v/>
      </c>
      <c r="E191" s="195" t="str">
        <f>IF(SISWA!E191=0,"",SISWA!E191)</f>
        <v/>
      </c>
      <c r="F191" s="157"/>
      <c r="G191" s="157"/>
      <c r="H191" s="157"/>
      <c r="I191" s="157"/>
      <c r="J191" s="157"/>
      <c r="K191" s="157" t="e">
        <f t="shared" si="8"/>
        <v>#DIV/0!</v>
      </c>
      <c r="L191" s="157"/>
      <c r="M191" s="157"/>
      <c r="N191" s="46" t="e">
        <f t="shared" si="10"/>
        <v>#DIV/0!</v>
      </c>
      <c r="O191" s="353" t="e">
        <f t="shared" si="9"/>
        <v>#DIV/0!</v>
      </c>
    </row>
    <row r="192" spans="1:15" x14ac:dyDescent="0.3">
      <c r="A192" s="2">
        <v>185</v>
      </c>
      <c r="B192" s="6" t="str">
        <f>IF(SISWA!B192=0,"",SISWA!B192)</f>
        <v/>
      </c>
      <c r="C192" s="6" t="str">
        <f>IF(SISWA!C192=0,"",SISWA!C192)</f>
        <v/>
      </c>
      <c r="D192" s="6" t="str">
        <f>IF(SISWA!D192=0,"",SISWA!D192)</f>
        <v/>
      </c>
      <c r="E192" s="195" t="str">
        <f>IF(SISWA!E192=0,"",SISWA!E192)</f>
        <v/>
      </c>
      <c r="F192" s="157"/>
      <c r="G192" s="157"/>
      <c r="H192" s="157"/>
      <c r="I192" s="157"/>
      <c r="J192" s="157"/>
      <c r="K192" s="157" t="e">
        <f t="shared" si="8"/>
        <v>#DIV/0!</v>
      </c>
      <c r="L192" s="157"/>
      <c r="M192" s="157"/>
      <c r="N192" s="46" t="e">
        <f t="shared" si="10"/>
        <v>#DIV/0!</v>
      </c>
      <c r="O192" s="353" t="e">
        <f t="shared" si="9"/>
        <v>#DIV/0!</v>
      </c>
    </row>
    <row r="193" spans="1:15" x14ac:dyDescent="0.3">
      <c r="A193" s="2">
        <v>186</v>
      </c>
      <c r="B193" s="6" t="str">
        <f>IF(SISWA!B193=0,"",SISWA!B193)</f>
        <v/>
      </c>
      <c r="C193" s="6" t="str">
        <f>IF(SISWA!C193=0,"",SISWA!C193)</f>
        <v/>
      </c>
      <c r="D193" s="6" t="str">
        <f>IF(SISWA!D193=0,"",SISWA!D193)</f>
        <v/>
      </c>
      <c r="E193" s="195" t="str">
        <f>IF(SISWA!E193=0,"",SISWA!E193)</f>
        <v/>
      </c>
      <c r="F193" s="157"/>
      <c r="G193" s="157"/>
      <c r="H193" s="157"/>
      <c r="I193" s="157"/>
      <c r="J193" s="157"/>
      <c r="K193" s="157" t="e">
        <f t="shared" si="8"/>
        <v>#DIV/0!</v>
      </c>
      <c r="L193" s="157"/>
      <c r="M193" s="157"/>
      <c r="N193" s="46" t="e">
        <f t="shared" si="10"/>
        <v>#DIV/0!</v>
      </c>
      <c r="O193" s="353" t="e">
        <f t="shared" si="9"/>
        <v>#DIV/0!</v>
      </c>
    </row>
    <row r="194" spans="1:15" x14ac:dyDescent="0.3">
      <c r="A194" s="2">
        <v>187</v>
      </c>
      <c r="B194" s="6" t="str">
        <f>IF(SISWA!B194=0,"",SISWA!B194)</f>
        <v/>
      </c>
      <c r="C194" s="6" t="str">
        <f>IF(SISWA!C194=0,"",SISWA!C194)</f>
        <v/>
      </c>
      <c r="D194" s="6" t="str">
        <f>IF(SISWA!D194=0,"",SISWA!D194)</f>
        <v/>
      </c>
      <c r="E194" s="195" t="str">
        <f>IF(SISWA!E194=0,"",SISWA!E194)</f>
        <v/>
      </c>
      <c r="F194" s="157"/>
      <c r="G194" s="157"/>
      <c r="H194" s="157"/>
      <c r="I194" s="157"/>
      <c r="J194" s="157"/>
      <c r="K194" s="157" t="e">
        <f t="shared" si="8"/>
        <v>#DIV/0!</v>
      </c>
      <c r="L194" s="157"/>
      <c r="M194" s="157"/>
      <c r="N194" s="46" t="e">
        <f t="shared" si="10"/>
        <v>#DIV/0!</v>
      </c>
      <c r="O194" s="353" t="e">
        <f t="shared" si="9"/>
        <v>#DIV/0!</v>
      </c>
    </row>
    <row r="195" spans="1:15" x14ac:dyDescent="0.3">
      <c r="A195" s="2">
        <v>188</v>
      </c>
      <c r="B195" s="6" t="str">
        <f>IF(SISWA!B195=0,"",SISWA!B195)</f>
        <v/>
      </c>
      <c r="C195" s="6" t="str">
        <f>IF(SISWA!C195=0,"",SISWA!C195)</f>
        <v/>
      </c>
      <c r="D195" s="6" t="str">
        <f>IF(SISWA!D195=0,"",SISWA!D195)</f>
        <v/>
      </c>
      <c r="E195" s="195" t="str">
        <f>IF(SISWA!E195=0,"",SISWA!E195)</f>
        <v/>
      </c>
      <c r="F195" s="157"/>
      <c r="G195" s="157"/>
      <c r="H195" s="157"/>
      <c r="I195" s="157"/>
      <c r="J195" s="157"/>
      <c r="K195" s="157" t="e">
        <f t="shared" si="8"/>
        <v>#DIV/0!</v>
      </c>
      <c r="L195" s="157"/>
      <c r="M195" s="157"/>
      <c r="N195" s="46" t="e">
        <f t="shared" si="10"/>
        <v>#DIV/0!</v>
      </c>
      <c r="O195" s="353" t="e">
        <f t="shared" si="9"/>
        <v>#DIV/0!</v>
      </c>
    </row>
    <row r="196" spans="1:15" x14ac:dyDescent="0.3">
      <c r="A196" s="2">
        <v>189</v>
      </c>
      <c r="B196" s="6" t="str">
        <f>IF(SISWA!B196=0,"",SISWA!B196)</f>
        <v/>
      </c>
      <c r="C196" s="6" t="str">
        <f>IF(SISWA!C196=0,"",SISWA!C196)</f>
        <v/>
      </c>
      <c r="D196" s="6" t="str">
        <f>IF(SISWA!D196=0,"",SISWA!D196)</f>
        <v/>
      </c>
      <c r="E196" s="195" t="str">
        <f>IF(SISWA!E196=0,"",SISWA!E196)</f>
        <v/>
      </c>
      <c r="F196" s="157"/>
      <c r="G196" s="157"/>
      <c r="H196" s="157"/>
      <c r="I196" s="157"/>
      <c r="J196" s="157"/>
      <c r="K196" s="157" t="e">
        <f t="shared" ref="K196:K207" si="11">AVERAGE(F196:J196)</f>
        <v>#DIV/0!</v>
      </c>
      <c r="L196" s="157"/>
      <c r="M196" s="157"/>
      <c r="N196" s="46" t="e">
        <f t="shared" si="10"/>
        <v>#DIV/0!</v>
      </c>
      <c r="O196" s="353" t="e">
        <f t="shared" si="9"/>
        <v>#DIV/0!</v>
      </c>
    </row>
    <row r="197" spans="1:15" x14ac:dyDescent="0.3">
      <c r="A197" s="2">
        <v>190</v>
      </c>
      <c r="B197" s="6" t="str">
        <f>IF(SISWA!B197=0,"",SISWA!B197)</f>
        <v/>
      </c>
      <c r="C197" s="6" t="str">
        <f>IF(SISWA!C197=0,"",SISWA!C197)</f>
        <v/>
      </c>
      <c r="D197" s="6" t="str">
        <f>IF(SISWA!D197=0,"",SISWA!D197)</f>
        <v/>
      </c>
      <c r="E197" s="195" t="str">
        <f>IF(SISWA!E197=0,"",SISWA!E197)</f>
        <v/>
      </c>
      <c r="F197" s="157"/>
      <c r="G197" s="157"/>
      <c r="H197" s="157"/>
      <c r="I197" s="157"/>
      <c r="J197" s="157"/>
      <c r="K197" s="157" t="e">
        <f t="shared" si="11"/>
        <v>#DIV/0!</v>
      </c>
      <c r="L197" s="157"/>
      <c r="M197" s="157"/>
      <c r="N197" s="46" t="e">
        <f t="shared" si="10"/>
        <v>#DIV/0!</v>
      </c>
      <c r="O197" s="353" t="e">
        <f t="shared" si="9"/>
        <v>#DIV/0!</v>
      </c>
    </row>
    <row r="198" spans="1:15" x14ac:dyDescent="0.3">
      <c r="A198" s="2">
        <v>191</v>
      </c>
      <c r="B198" s="6" t="str">
        <f>IF(SISWA!B198=0,"",SISWA!B198)</f>
        <v/>
      </c>
      <c r="C198" s="6" t="str">
        <f>IF(SISWA!C198=0,"",SISWA!C198)</f>
        <v/>
      </c>
      <c r="D198" s="6" t="str">
        <f>IF(SISWA!D198=0,"",SISWA!D198)</f>
        <v/>
      </c>
      <c r="E198" s="195" t="str">
        <f>IF(SISWA!E198=0,"",SISWA!E198)</f>
        <v/>
      </c>
      <c r="F198" s="157"/>
      <c r="G198" s="157"/>
      <c r="H198" s="157"/>
      <c r="I198" s="157"/>
      <c r="J198" s="157"/>
      <c r="K198" s="157" t="e">
        <f t="shared" si="11"/>
        <v>#DIV/0!</v>
      </c>
      <c r="L198" s="157"/>
      <c r="M198" s="157"/>
      <c r="N198" s="46" t="e">
        <f t="shared" si="10"/>
        <v>#DIV/0!</v>
      </c>
      <c r="O198" s="353" t="e">
        <f t="shared" si="9"/>
        <v>#DIV/0!</v>
      </c>
    </row>
    <row r="199" spans="1:15" x14ac:dyDescent="0.3">
      <c r="A199" s="2">
        <v>192</v>
      </c>
      <c r="B199" s="6" t="str">
        <f>IF(SISWA!B199=0,"",SISWA!B199)</f>
        <v/>
      </c>
      <c r="C199" s="6" t="str">
        <f>IF(SISWA!C199=0,"",SISWA!C199)</f>
        <v/>
      </c>
      <c r="D199" s="6" t="str">
        <f>IF(SISWA!D199=0,"",SISWA!D199)</f>
        <v/>
      </c>
      <c r="E199" s="195" t="str">
        <f>IF(SISWA!E199=0,"",SISWA!E199)</f>
        <v/>
      </c>
      <c r="F199" s="157"/>
      <c r="G199" s="157"/>
      <c r="H199" s="157"/>
      <c r="I199" s="157"/>
      <c r="J199" s="157"/>
      <c r="K199" s="157" t="e">
        <f t="shared" si="11"/>
        <v>#DIV/0!</v>
      </c>
      <c r="L199" s="157"/>
      <c r="M199" s="157"/>
      <c r="N199" s="46" t="e">
        <f t="shared" si="10"/>
        <v>#DIV/0!</v>
      </c>
      <c r="O199" s="353" t="e">
        <f t="shared" si="9"/>
        <v>#DIV/0!</v>
      </c>
    </row>
    <row r="200" spans="1:15" x14ac:dyDescent="0.3">
      <c r="A200" s="2">
        <v>193</v>
      </c>
      <c r="B200" s="6" t="str">
        <f>IF(SISWA!B200=0,"",SISWA!B200)</f>
        <v/>
      </c>
      <c r="C200" s="6" t="str">
        <f>IF(SISWA!C200=0,"",SISWA!C200)</f>
        <v/>
      </c>
      <c r="D200" s="6" t="str">
        <f>IF(SISWA!D200=0,"",SISWA!D200)</f>
        <v/>
      </c>
      <c r="E200" s="195" t="str">
        <f>IF(SISWA!E200=0,"",SISWA!E200)</f>
        <v/>
      </c>
      <c r="F200" s="157"/>
      <c r="G200" s="157"/>
      <c r="H200" s="157"/>
      <c r="I200" s="157"/>
      <c r="J200" s="157"/>
      <c r="K200" s="157" t="e">
        <f t="shared" si="11"/>
        <v>#DIV/0!</v>
      </c>
      <c r="L200" s="157"/>
      <c r="M200" s="157"/>
      <c r="N200" s="46" t="e">
        <f t="shared" si="10"/>
        <v>#DIV/0!</v>
      </c>
      <c r="O200" s="353" t="e">
        <f t="shared" si="9"/>
        <v>#DIV/0!</v>
      </c>
    </row>
    <row r="201" spans="1:15" x14ac:dyDescent="0.3">
      <c r="A201" s="2">
        <v>194</v>
      </c>
      <c r="B201" s="6" t="str">
        <f>IF(SISWA!B201=0,"",SISWA!B201)</f>
        <v/>
      </c>
      <c r="C201" s="6" t="str">
        <f>IF(SISWA!C201=0,"",SISWA!C201)</f>
        <v/>
      </c>
      <c r="D201" s="6" t="str">
        <f>IF(SISWA!D201=0,"",SISWA!D201)</f>
        <v/>
      </c>
      <c r="E201" s="195" t="str">
        <f>IF(SISWA!E201=0,"",SISWA!E201)</f>
        <v/>
      </c>
      <c r="F201" s="157"/>
      <c r="G201" s="157"/>
      <c r="H201" s="157"/>
      <c r="I201" s="157"/>
      <c r="J201" s="157"/>
      <c r="K201" s="157" t="e">
        <f t="shared" si="11"/>
        <v>#DIV/0!</v>
      </c>
      <c r="L201" s="157"/>
      <c r="M201" s="157"/>
      <c r="N201" s="46" t="e">
        <f t="shared" si="10"/>
        <v>#DIV/0!</v>
      </c>
      <c r="O201" s="353" t="e">
        <f t="shared" ref="O201:O207" si="12">AVERAGE(L201:M201)</f>
        <v>#DIV/0!</v>
      </c>
    </row>
    <row r="202" spans="1:15" x14ac:dyDescent="0.3">
      <c r="A202" s="2">
        <v>195</v>
      </c>
      <c r="B202" s="6" t="str">
        <f>IF(SISWA!B202=0,"",SISWA!B202)</f>
        <v/>
      </c>
      <c r="C202" s="6" t="str">
        <f>IF(SISWA!C202=0,"",SISWA!C202)</f>
        <v/>
      </c>
      <c r="D202" s="6" t="str">
        <f>IF(SISWA!D202=0,"",SISWA!D202)</f>
        <v/>
      </c>
      <c r="E202" s="195" t="str">
        <f>IF(SISWA!E202=0,"",SISWA!E202)</f>
        <v/>
      </c>
      <c r="F202" s="157"/>
      <c r="G202" s="157"/>
      <c r="H202" s="157"/>
      <c r="I202" s="157"/>
      <c r="J202" s="157"/>
      <c r="K202" s="157" t="e">
        <f t="shared" si="11"/>
        <v>#DIV/0!</v>
      </c>
      <c r="L202" s="157"/>
      <c r="M202" s="157"/>
      <c r="N202" s="46" t="e">
        <f t="shared" si="10"/>
        <v>#DIV/0!</v>
      </c>
      <c r="O202" s="353" t="e">
        <f t="shared" si="12"/>
        <v>#DIV/0!</v>
      </c>
    </row>
    <row r="203" spans="1:15" x14ac:dyDescent="0.3">
      <c r="A203" s="2">
        <v>196</v>
      </c>
      <c r="B203" s="6" t="str">
        <f>IF(SISWA!B203=0,"",SISWA!B203)</f>
        <v/>
      </c>
      <c r="C203" s="6" t="str">
        <f>IF(SISWA!C203=0,"",SISWA!C203)</f>
        <v/>
      </c>
      <c r="D203" s="6" t="str">
        <f>IF(SISWA!D203=0,"",SISWA!D203)</f>
        <v/>
      </c>
      <c r="E203" s="195" t="str">
        <f>IF(SISWA!E203=0,"",SISWA!E203)</f>
        <v/>
      </c>
      <c r="F203" s="157"/>
      <c r="G203" s="157"/>
      <c r="H203" s="157"/>
      <c r="I203" s="157"/>
      <c r="J203" s="157"/>
      <c r="K203" s="157" t="e">
        <f t="shared" si="11"/>
        <v>#DIV/0!</v>
      </c>
      <c r="L203" s="157"/>
      <c r="M203" s="157"/>
      <c r="N203" s="46" t="e">
        <f t="shared" si="10"/>
        <v>#DIV/0!</v>
      </c>
      <c r="O203" s="353" t="e">
        <f t="shared" si="12"/>
        <v>#DIV/0!</v>
      </c>
    </row>
    <row r="204" spans="1:15" x14ac:dyDescent="0.3">
      <c r="A204" s="2">
        <v>197</v>
      </c>
      <c r="B204" s="6" t="str">
        <f>IF(SISWA!B204=0,"",SISWA!B204)</f>
        <v/>
      </c>
      <c r="C204" s="6" t="str">
        <f>IF(SISWA!C204=0,"",SISWA!C204)</f>
        <v/>
      </c>
      <c r="D204" s="6" t="str">
        <f>IF(SISWA!D204=0,"",SISWA!D204)</f>
        <v/>
      </c>
      <c r="E204" s="195" t="str">
        <f>IF(SISWA!E204=0,"",SISWA!E204)</f>
        <v/>
      </c>
      <c r="F204" s="157"/>
      <c r="G204" s="157"/>
      <c r="H204" s="157"/>
      <c r="I204" s="157"/>
      <c r="J204" s="157"/>
      <c r="K204" s="157" t="e">
        <f t="shared" si="11"/>
        <v>#DIV/0!</v>
      </c>
      <c r="L204" s="157"/>
      <c r="M204" s="157"/>
      <c r="N204" s="46" t="e">
        <f t="shared" si="10"/>
        <v>#DIV/0!</v>
      </c>
      <c r="O204" s="353" t="e">
        <f t="shared" si="12"/>
        <v>#DIV/0!</v>
      </c>
    </row>
    <row r="205" spans="1:15" x14ac:dyDescent="0.3">
      <c r="A205" s="2">
        <v>198</v>
      </c>
      <c r="B205" s="6" t="str">
        <f>IF(SISWA!B205=0,"",SISWA!B205)</f>
        <v/>
      </c>
      <c r="C205" s="6" t="str">
        <f>IF(SISWA!C205=0,"",SISWA!C205)</f>
        <v/>
      </c>
      <c r="D205" s="6" t="str">
        <f>IF(SISWA!D205=0,"",SISWA!D205)</f>
        <v/>
      </c>
      <c r="E205" s="195" t="str">
        <f>IF(SISWA!E205=0,"",SISWA!E205)</f>
        <v/>
      </c>
      <c r="F205" s="157"/>
      <c r="G205" s="157"/>
      <c r="H205" s="157"/>
      <c r="I205" s="157"/>
      <c r="J205" s="157"/>
      <c r="K205" s="157" t="e">
        <f t="shared" si="11"/>
        <v>#DIV/0!</v>
      </c>
      <c r="L205" s="157"/>
      <c r="M205" s="157"/>
      <c r="N205" s="46" t="e">
        <f t="shared" si="10"/>
        <v>#DIV/0!</v>
      </c>
      <c r="O205" s="353" t="e">
        <f t="shared" si="12"/>
        <v>#DIV/0!</v>
      </c>
    </row>
    <row r="206" spans="1:15" x14ac:dyDescent="0.3">
      <c r="A206" s="2">
        <v>199</v>
      </c>
      <c r="B206" s="6" t="str">
        <f>IF(SISWA!B206=0,"",SISWA!B206)</f>
        <v/>
      </c>
      <c r="C206" s="6" t="str">
        <f>IF(SISWA!C206=0,"",SISWA!C206)</f>
        <v/>
      </c>
      <c r="D206" s="6" t="str">
        <f>IF(SISWA!D206=0,"",SISWA!D206)</f>
        <v/>
      </c>
      <c r="E206" s="195" t="str">
        <f>IF(SISWA!E206=0,"",SISWA!E206)</f>
        <v/>
      </c>
      <c r="F206" s="157"/>
      <c r="G206" s="157"/>
      <c r="H206" s="157"/>
      <c r="I206" s="157"/>
      <c r="J206" s="157"/>
      <c r="K206" s="157" t="e">
        <f t="shared" si="11"/>
        <v>#DIV/0!</v>
      </c>
      <c r="L206" s="157"/>
      <c r="M206" s="157"/>
      <c r="N206" s="46" t="e">
        <f t="shared" si="10"/>
        <v>#DIV/0!</v>
      </c>
      <c r="O206" s="353" t="e">
        <f t="shared" si="12"/>
        <v>#DIV/0!</v>
      </c>
    </row>
    <row r="207" spans="1:15" x14ac:dyDescent="0.3">
      <c r="A207" s="2">
        <v>200</v>
      </c>
      <c r="B207" s="6" t="str">
        <f>IF(SISWA!B207=0,"",SISWA!B207)</f>
        <v/>
      </c>
      <c r="C207" s="6" t="str">
        <f>IF(SISWA!C207=0,"",SISWA!C207)</f>
        <v/>
      </c>
      <c r="D207" s="6" t="str">
        <f>IF(SISWA!D207=0,"",SISWA!D207)</f>
        <v/>
      </c>
      <c r="E207" s="195" t="str">
        <f>IF(SISWA!E207=0,"",SISWA!E207)</f>
        <v/>
      </c>
      <c r="F207" s="157"/>
      <c r="G207" s="157"/>
      <c r="H207" s="157"/>
      <c r="I207" s="157"/>
      <c r="J207" s="157"/>
      <c r="K207" s="157" t="e">
        <f t="shared" si="11"/>
        <v>#DIV/0!</v>
      </c>
      <c r="L207" s="157"/>
      <c r="M207" s="157"/>
      <c r="N207" s="46" t="e">
        <f t="shared" si="10"/>
        <v>#DIV/0!</v>
      </c>
      <c r="O207" s="353" t="e">
        <f t="shared" si="12"/>
        <v>#DIV/0!</v>
      </c>
    </row>
  </sheetData>
  <mergeCells count="11">
    <mergeCell ref="F5:M5"/>
    <mergeCell ref="A1:J1"/>
    <mergeCell ref="A2:J2"/>
    <mergeCell ref="A3:J3"/>
    <mergeCell ref="A5:A7"/>
    <mergeCell ref="B5:B7"/>
    <mergeCell ref="C5:C7"/>
    <mergeCell ref="D5:D7"/>
    <mergeCell ref="E5:E7"/>
    <mergeCell ref="F6:J6"/>
    <mergeCell ref="L6:M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CJ208"/>
  <sheetViews>
    <sheetView view="pageBreakPreview" zoomScaleNormal="70" zoomScaleSheetLayoutView="100" workbookViewId="0">
      <pane xSplit="5" ySplit="8" topLeftCell="F9" activePane="bottomRight" state="frozen"/>
      <selection pane="topRight" activeCell="F1" sqref="F1"/>
      <selection pane="bottomLeft" activeCell="A9" sqref="A9"/>
      <selection pane="bottomRight"/>
    </sheetView>
  </sheetViews>
  <sheetFormatPr defaultColWidth="9" defaultRowHeight="16.5" x14ac:dyDescent="0.3"/>
  <cols>
    <col min="1" max="1" width="4.5" style="48" customWidth="1"/>
    <col min="2" max="2" width="5.75" style="48" customWidth="1"/>
    <col min="3" max="3" width="9.125" style="48" customWidth="1"/>
    <col min="4" max="4" width="14.75" style="48" customWidth="1"/>
    <col min="5" max="5" width="20.25" style="48" customWidth="1"/>
    <col min="6" max="6" width="21.25" style="48" bestFit="1" customWidth="1"/>
    <col min="7" max="7" width="15.125" style="48" customWidth="1"/>
    <col min="8" max="22" width="4.5" style="48" customWidth="1"/>
    <col min="23" max="23" width="4.625" style="48" customWidth="1"/>
    <col min="24" max="25" width="4.5" style="48" customWidth="1"/>
    <col min="26" max="26" width="4.625" style="48" customWidth="1"/>
    <col min="27" max="55" width="4.5" style="48" customWidth="1"/>
    <col min="56" max="56" width="5.875" style="48" bestFit="1" customWidth="1"/>
    <col min="57" max="62" width="4.5" style="48" customWidth="1"/>
    <col min="63" max="63" width="9" style="48" customWidth="1"/>
    <col min="64" max="64" width="9" style="372" customWidth="1"/>
    <col min="65" max="65" width="9" style="372"/>
    <col min="66" max="68" width="5.875" style="48" customWidth="1"/>
    <col min="69" max="69" width="4.375" style="48" customWidth="1"/>
    <col min="70" max="70" width="4.25" style="48" customWidth="1"/>
    <col min="71" max="71" width="3.25" style="48" customWidth="1"/>
    <col min="72" max="72" width="4.375" style="48" customWidth="1"/>
    <col min="73" max="73" width="4.25" style="48" customWidth="1"/>
    <col min="74" max="74" width="3.25" style="48" customWidth="1"/>
    <col min="75" max="75" width="9" style="48"/>
    <col min="77" max="85" width="4.375" style="48" customWidth="1"/>
    <col min="86" max="86" width="4.5" style="48" customWidth="1"/>
    <col min="87" max="16384" width="9" style="48"/>
  </cols>
  <sheetData>
    <row r="1" spans="1:88" x14ac:dyDescent="0.3">
      <c r="D1" s="49" t="s">
        <v>114</v>
      </c>
    </row>
    <row r="2" spans="1:88" x14ac:dyDescent="0.3">
      <c r="D2" s="234" t="str">
        <f>DEPAN!Y6&amp;" "&amp;DEPAN!AA6</f>
        <v>Madrasah Ibtidaiyah Nurul Islam Labruk Kidul</v>
      </c>
      <c r="BN2" s="466" t="s">
        <v>200</v>
      </c>
      <c r="BO2" s="466"/>
      <c r="BP2" s="466"/>
      <c r="BQ2" s="466"/>
      <c r="BR2" s="466"/>
      <c r="BS2" s="466"/>
      <c r="BT2" s="466"/>
      <c r="BU2" s="466"/>
      <c r="BV2" s="466"/>
      <c r="BY2" s="466" t="s">
        <v>201</v>
      </c>
      <c r="BZ2" s="466"/>
      <c r="CA2" s="466"/>
      <c r="CB2" s="466"/>
      <c r="CC2" s="466"/>
      <c r="CD2" s="466"/>
      <c r="CE2" s="466"/>
      <c r="CF2" s="466"/>
      <c r="CG2" s="466"/>
    </row>
    <row r="3" spans="1:88" x14ac:dyDescent="0.3">
      <c r="D3" s="49" t="str">
        <f>PROPER(DEPAN!Y16)</f>
        <v>Tahun Pelajaran 2016/2017</v>
      </c>
      <c r="BN3" s="466"/>
      <c r="BO3" s="466"/>
      <c r="BP3" s="466"/>
      <c r="BQ3" s="466"/>
      <c r="BR3" s="466"/>
      <c r="BS3" s="466"/>
      <c r="BT3" s="466"/>
      <c r="BU3" s="466"/>
      <c r="BV3" s="466"/>
      <c r="BY3" s="466"/>
      <c r="BZ3" s="466"/>
      <c r="CA3" s="466"/>
      <c r="CB3" s="466"/>
      <c r="CC3" s="466"/>
      <c r="CD3" s="466"/>
      <c r="CE3" s="466"/>
      <c r="CF3" s="466"/>
      <c r="CG3" s="466"/>
    </row>
    <row r="4" spans="1:88" x14ac:dyDescent="0.3">
      <c r="D4" s="50" t="s">
        <v>392</v>
      </c>
    </row>
    <row r="5" spans="1:88" ht="12.75" x14ac:dyDescent="0.2">
      <c r="A5" s="48">
        <v>1</v>
      </c>
      <c r="B5" s="48">
        <v>2</v>
      </c>
      <c r="C5" s="48">
        <v>3</v>
      </c>
      <c r="D5" s="48">
        <v>4</v>
      </c>
      <c r="E5" s="48">
        <v>5</v>
      </c>
      <c r="F5" s="48">
        <v>6</v>
      </c>
      <c r="G5" s="48">
        <v>7</v>
      </c>
      <c r="H5" s="48">
        <v>8</v>
      </c>
      <c r="I5" s="48">
        <v>9</v>
      </c>
      <c r="J5" s="48">
        <v>10</v>
      </c>
      <c r="K5" s="48">
        <v>11</v>
      </c>
      <c r="L5" s="48">
        <v>12</v>
      </c>
      <c r="M5" s="48">
        <v>13</v>
      </c>
      <c r="N5" s="48">
        <v>14</v>
      </c>
      <c r="O5" s="48">
        <v>15</v>
      </c>
      <c r="P5" s="48">
        <v>16</v>
      </c>
      <c r="Q5" s="48">
        <v>17</v>
      </c>
      <c r="R5" s="48">
        <v>18</v>
      </c>
      <c r="S5" s="48">
        <v>19</v>
      </c>
      <c r="T5" s="48">
        <v>20</v>
      </c>
      <c r="U5" s="48">
        <v>21</v>
      </c>
      <c r="V5" s="48">
        <v>22</v>
      </c>
      <c r="W5" s="48">
        <v>23</v>
      </c>
      <c r="X5" s="48">
        <v>24</v>
      </c>
      <c r="Y5" s="48">
        <v>25</v>
      </c>
      <c r="Z5" s="48">
        <v>26</v>
      </c>
      <c r="AA5" s="48">
        <v>27</v>
      </c>
      <c r="AB5" s="48">
        <v>28</v>
      </c>
      <c r="AC5" s="48">
        <v>29</v>
      </c>
      <c r="AD5" s="48">
        <v>30</v>
      </c>
      <c r="AE5" s="48">
        <v>31</v>
      </c>
      <c r="AF5" s="48">
        <v>32</v>
      </c>
      <c r="AG5" s="48">
        <v>33</v>
      </c>
      <c r="AH5" s="48">
        <v>34</v>
      </c>
      <c r="AI5" s="48">
        <v>35</v>
      </c>
      <c r="AJ5" s="48">
        <v>36</v>
      </c>
      <c r="AK5" s="48">
        <v>37</v>
      </c>
      <c r="AL5" s="48">
        <v>38</v>
      </c>
      <c r="AM5" s="48">
        <v>39</v>
      </c>
      <c r="AN5" s="48">
        <v>40</v>
      </c>
      <c r="AO5" s="48">
        <v>41</v>
      </c>
      <c r="AP5" s="48">
        <v>42</v>
      </c>
      <c r="AQ5" s="48">
        <v>43</v>
      </c>
      <c r="AR5" s="48">
        <v>44</v>
      </c>
      <c r="AS5" s="48">
        <v>45</v>
      </c>
      <c r="AT5" s="48">
        <v>46</v>
      </c>
      <c r="AU5" s="48">
        <v>47</v>
      </c>
      <c r="AV5" s="48">
        <v>48</v>
      </c>
      <c r="AW5" s="48">
        <v>49</v>
      </c>
      <c r="AX5" s="48">
        <v>50</v>
      </c>
      <c r="AY5" s="48">
        <v>51</v>
      </c>
      <c r="AZ5" s="48">
        <v>52</v>
      </c>
      <c r="BA5" s="48">
        <v>53</v>
      </c>
      <c r="BB5" s="48">
        <v>54</v>
      </c>
      <c r="BC5" s="48">
        <v>55</v>
      </c>
      <c r="BD5" s="48">
        <v>56</v>
      </c>
      <c r="BE5" s="48">
        <v>57</v>
      </c>
      <c r="BF5" s="48">
        <v>58</v>
      </c>
      <c r="BG5" s="48">
        <v>59</v>
      </c>
      <c r="BH5" s="48">
        <v>60</v>
      </c>
      <c r="BI5" s="48">
        <v>61</v>
      </c>
      <c r="BJ5" s="48">
        <v>62</v>
      </c>
      <c r="BK5" s="48">
        <v>63</v>
      </c>
      <c r="BL5" s="372">
        <v>64</v>
      </c>
      <c r="BM5" s="372">
        <v>65</v>
      </c>
      <c r="BN5" s="48">
        <v>66</v>
      </c>
      <c r="BO5" s="48">
        <v>67</v>
      </c>
      <c r="BP5" s="48">
        <v>68</v>
      </c>
      <c r="BQ5" s="48">
        <v>69</v>
      </c>
      <c r="BR5" s="48">
        <v>70</v>
      </c>
      <c r="BS5" s="48">
        <v>71</v>
      </c>
      <c r="BT5" s="48">
        <v>72</v>
      </c>
      <c r="BU5" s="48">
        <v>73</v>
      </c>
      <c r="BV5" s="48">
        <v>74</v>
      </c>
      <c r="BW5" s="48">
        <v>75</v>
      </c>
      <c r="BX5" s="48">
        <v>76</v>
      </c>
      <c r="BY5" s="48">
        <v>77</v>
      </c>
      <c r="BZ5" s="48">
        <v>78</v>
      </c>
      <c r="CA5" s="48">
        <v>79</v>
      </c>
      <c r="CB5" s="48">
        <v>80</v>
      </c>
      <c r="CC5" s="48">
        <v>81</v>
      </c>
      <c r="CD5" s="48">
        <v>82</v>
      </c>
      <c r="CE5" s="48">
        <v>83</v>
      </c>
      <c r="CF5" s="48">
        <v>84</v>
      </c>
      <c r="CG5" s="48">
        <v>85</v>
      </c>
      <c r="CH5" s="48">
        <v>86</v>
      </c>
      <c r="CI5" s="48">
        <v>87</v>
      </c>
      <c r="CJ5" s="48">
        <v>88</v>
      </c>
    </row>
    <row r="6" spans="1:88" x14ac:dyDescent="0.3">
      <c r="A6" s="476" t="s">
        <v>1</v>
      </c>
      <c r="B6" s="475" t="s">
        <v>92</v>
      </c>
      <c r="C6" s="476" t="s">
        <v>3</v>
      </c>
      <c r="D6" s="476" t="s">
        <v>4</v>
      </c>
      <c r="E6" s="476" t="s">
        <v>5</v>
      </c>
      <c r="F6" s="475" t="s">
        <v>93</v>
      </c>
      <c r="G6" s="475" t="s">
        <v>94</v>
      </c>
      <c r="H6" s="469" t="s">
        <v>95</v>
      </c>
      <c r="I6" s="470"/>
      <c r="J6" s="471"/>
      <c r="K6" s="469" t="s">
        <v>155</v>
      </c>
      <c r="L6" s="470"/>
      <c r="M6" s="471"/>
      <c r="N6" s="469" t="s">
        <v>156</v>
      </c>
      <c r="O6" s="470"/>
      <c r="P6" s="471"/>
      <c r="Q6" s="469" t="s">
        <v>157</v>
      </c>
      <c r="R6" s="470"/>
      <c r="S6" s="471"/>
      <c r="T6" s="469" t="s">
        <v>158</v>
      </c>
      <c r="U6" s="470"/>
      <c r="V6" s="471"/>
      <c r="W6" s="469" t="s">
        <v>96</v>
      </c>
      <c r="X6" s="470"/>
      <c r="Y6" s="471"/>
      <c r="Z6" s="469" t="s">
        <v>97</v>
      </c>
      <c r="AA6" s="470"/>
      <c r="AB6" s="471"/>
      <c r="AC6" s="469" t="s">
        <v>159</v>
      </c>
      <c r="AD6" s="470"/>
      <c r="AE6" s="471"/>
      <c r="AF6" s="469" t="s">
        <v>7</v>
      </c>
      <c r="AG6" s="470"/>
      <c r="AH6" s="471"/>
      <c r="AI6" s="469" t="s">
        <v>9</v>
      </c>
      <c r="AJ6" s="470"/>
      <c r="AK6" s="471"/>
      <c r="AL6" s="469" t="s">
        <v>10</v>
      </c>
      <c r="AM6" s="470"/>
      <c r="AN6" s="471"/>
      <c r="AO6" s="469" t="s">
        <v>98</v>
      </c>
      <c r="AP6" s="470"/>
      <c r="AQ6" s="471"/>
      <c r="AR6" s="469" t="s">
        <v>99</v>
      </c>
      <c r="AS6" s="470"/>
      <c r="AT6" s="471"/>
      <c r="AU6" s="478" t="s">
        <v>127</v>
      </c>
      <c r="AV6" s="479"/>
      <c r="AW6" s="479"/>
      <c r="AX6" s="478" t="s">
        <v>128</v>
      </c>
      <c r="AY6" s="479"/>
      <c r="AZ6" s="479"/>
      <c r="BA6" s="467" t="s">
        <v>100</v>
      </c>
      <c r="BB6" s="469" t="s">
        <v>101</v>
      </c>
      <c r="BC6" s="470"/>
      <c r="BD6" s="471"/>
      <c r="BE6" s="469" t="s">
        <v>7</v>
      </c>
      <c r="BF6" s="470"/>
      <c r="BG6" s="471"/>
      <c r="BH6" s="469" t="s">
        <v>9</v>
      </c>
      <c r="BI6" s="470"/>
      <c r="BJ6" s="471"/>
      <c r="BK6" s="467" t="s">
        <v>102</v>
      </c>
      <c r="BL6" s="467" t="s">
        <v>448</v>
      </c>
      <c r="BM6" s="467" t="s">
        <v>449</v>
      </c>
      <c r="BN6" s="469" t="s">
        <v>97</v>
      </c>
      <c r="BO6" s="470"/>
      <c r="BP6" s="471"/>
      <c r="BQ6" s="469" t="s">
        <v>7</v>
      </c>
      <c r="BR6" s="470"/>
      <c r="BS6" s="471"/>
      <c r="BT6" s="469" t="s">
        <v>9</v>
      </c>
      <c r="BU6" s="470"/>
      <c r="BV6" s="471"/>
      <c r="BY6" s="469" t="s">
        <v>101</v>
      </c>
      <c r="BZ6" s="470"/>
      <c r="CA6" s="471"/>
      <c r="CB6" s="469" t="s">
        <v>7</v>
      </c>
      <c r="CC6" s="470"/>
      <c r="CD6" s="471"/>
      <c r="CE6" s="469" t="s">
        <v>9</v>
      </c>
      <c r="CF6" s="470"/>
      <c r="CG6" s="471"/>
      <c r="CH6" s="467" t="s">
        <v>102</v>
      </c>
      <c r="CJ6" s="467" t="s">
        <v>389</v>
      </c>
    </row>
    <row r="7" spans="1:88" x14ac:dyDescent="0.3">
      <c r="A7" s="476"/>
      <c r="B7" s="476"/>
      <c r="C7" s="476"/>
      <c r="D7" s="476"/>
      <c r="E7" s="476"/>
      <c r="F7" s="476"/>
      <c r="G7" s="476"/>
      <c r="H7" s="472"/>
      <c r="I7" s="473"/>
      <c r="J7" s="474"/>
      <c r="K7" s="472"/>
      <c r="L7" s="473"/>
      <c r="M7" s="474"/>
      <c r="N7" s="472"/>
      <c r="O7" s="473"/>
      <c r="P7" s="474"/>
      <c r="Q7" s="472"/>
      <c r="R7" s="473"/>
      <c r="S7" s="474"/>
      <c r="T7" s="472"/>
      <c r="U7" s="473"/>
      <c r="V7" s="474"/>
      <c r="W7" s="472"/>
      <c r="X7" s="473"/>
      <c r="Y7" s="474"/>
      <c r="Z7" s="472"/>
      <c r="AA7" s="473"/>
      <c r="AB7" s="474"/>
      <c r="AC7" s="472"/>
      <c r="AD7" s="473"/>
      <c r="AE7" s="474"/>
      <c r="AF7" s="472"/>
      <c r="AG7" s="473"/>
      <c r="AH7" s="474"/>
      <c r="AI7" s="472"/>
      <c r="AJ7" s="473"/>
      <c r="AK7" s="474"/>
      <c r="AL7" s="472"/>
      <c r="AM7" s="473"/>
      <c r="AN7" s="474"/>
      <c r="AO7" s="472"/>
      <c r="AP7" s="473"/>
      <c r="AQ7" s="474"/>
      <c r="AR7" s="472"/>
      <c r="AS7" s="473"/>
      <c r="AT7" s="474"/>
      <c r="AU7" s="477" t="s">
        <v>103</v>
      </c>
      <c r="AV7" s="477"/>
      <c r="AW7" s="477"/>
      <c r="AX7" s="477" t="s">
        <v>104</v>
      </c>
      <c r="AY7" s="477"/>
      <c r="AZ7" s="477"/>
      <c r="BA7" s="468"/>
      <c r="BB7" s="472"/>
      <c r="BC7" s="473"/>
      <c r="BD7" s="474"/>
      <c r="BE7" s="472"/>
      <c r="BF7" s="473"/>
      <c r="BG7" s="474"/>
      <c r="BH7" s="472"/>
      <c r="BI7" s="473"/>
      <c r="BJ7" s="474"/>
      <c r="BK7" s="468"/>
      <c r="BL7" s="468"/>
      <c r="BM7" s="468"/>
      <c r="BN7" s="472"/>
      <c r="BO7" s="473"/>
      <c r="BP7" s="474"/>
      <c r="BQ7" s="472"/>
      <c r="BR7" s="473"/>
      <c r="BS7" s="474"/>
      <c r="BT7" s="472"/>
      <c r="BU7" s="473"/>
      <c r="BV7" s="474"/>
      <c r="BY7" s="472"/>
      <c r="BZ7" s="473"/>
      <c r="CA7" s="474"/>
      <c r="CB7" s="472"/>
      <c r="CC7" s="473"/>
      <c r="CD7" s="474"/>
      <c r="CE7" s="472"/>
      <c r="CF7" s="473"/>
      <c r="CG7" s="474"/>
      <c r="CH7" s="468"/>
      <c r="CJ7" s="468"/>
    </row>
    <row r="8" spans="1:88" x14ac:dyDescent="0.3">
      <c r="A8" s="476"/>
      <c r="B8" s="476"/>
      <c r="C8" s="476"/>
      <c r="D8" s="476"/>
      <c r="E8" s="476"/>
      <c r="F8" s="476"/>
      <c r="G8" s="476"/>
      <c r="H8" s="51" t="s">
        <v>105</v>
      </c>
      <c r="I8" s="51" t="s">
        <v>106</v>
      </c>
      <c r="J8" s="51" t="s">
        <v>107</v>
      </c>
      <c r="K8" s="51" t="s">
        <v>105</v>
      </c>
      <c r="L8" s="51" t="s">
        <v>106</v>
      </c>
      <c r="M8" s="51" t="s">
        <v>107</v>
      </c>
      <c r="N8" s="51" t="s">
        <v>105</v>
      </c>
      <c r="O8" s="51" t="s">
        <v>106</v>
      </c>
      <c r="P8" s="51" t="s">
        <v>107</v>
      </c>
      <c r="Q8" s="51" t="s">
        <v>105</v>
      </c>
      <c r="R8" s="51" t="s">
        <v>106</v>
      </c>
      <c r="S8" s="51" t="s">
        <v>107</v>
      </c>
      <c r="T8" s="51" t="s">
        <v>105</v>
      </c>
      <c r="U8" s="51" t="s">
        <v>106</v>
      </c>
      <c r="V8" s="51" t="s">
        <v>107</v>
      </c>
      <c r="W8" s="51" t="s">
        <v>105</v>
      </c>
      <c r="X8" s="51" t="s">
        <v>106</v>
      </c>
      <c r="Y8" s="51" t="s">
        <v>107</v>
      </c>
      <c r="Z8" s="51" t="s">
        <v>105</v>
      </c>
      <c r="AA8" s="51" t="s">
        <v>106</v>
      </c>
      <c r="AB8" s="51" t="s">
        <v>107</v>
      </c>
      <c r="AC8" s="51" t="s">
        <v>105</v>
      </c>
      <c r="AD8" s="51" t="s">
        <v>106</v>
      </c>
      <c r="AE8" s="51" t="s">
        <v>107</v>
      </c>
      <c r="AF8" s="51" t="s">
        <v>105</v>
      </c>
      <c r="AG8" s="51" t="s">
        <v>106</v>
      </c>
      <c r="AH8" s="51" t="s">
        <v>107</v>
      </c>
      <c r="AI8" s="51" t="s">
        <v>105</v>
      </c>
      <c r="AJ8" s="51" t="s">
        <v>106</v>
      </c>
      <c r="AK8" s="51" t="s">
        <v>107</v>
      </c>
      <c r="AL8" s="51" t="s">
        <v>105</v>
      </c>
      <c r="AM8" s="51" t="s">
        <v>106</v>
      </c>
      <c r="AN8" s="51" t="s">
        <v>107</v>
      </c>
      <c r="AO8" s="51" t="s">
        <v>105</v>
      </c>
      <c r="AP8" s="51" t="s">
        <v>106</v>
      </c>
      <c r="AQ8" s="51" t="s">
        <v>107</v>
      </c>
      <c r="AR8" s="51" t="s">
        <v>105</v>
      </c>
      <c r="AS8" s="51" t="s">
        <v>106</v>
      </c>
      <c r="AT8" s="51" t="s">
        <v>107</v>
      </c>
      <c r="AU8" s="51" t="s">
        <v>105</v>
      </c>
      <c r="AV8" s="51" t="s">
        <v>106</v>
      </c>
      <c r="AW8" s="51" t="s">
        <v>107</v>
      </c>
      <c r="AX8" s="51" t="s">
        <v>105</v>
      </c>
      <c r="AY8" s="51" t="s">
        <v>106</v>
      </c>
      <c r="AZ8" s="51" t="s">
        <v>107</v>
      </c>
      <c r="BA8" s="468"/>
      <c r="BB8" s="51" t="s">
        <v>107</v>
      </c>
      <c r="BC8" s="51" t="s">
        <v>108</v>
      </c>
      <c r="BD8" s="51" t="s">
        <v>109</v>
      </c>
      <c r="BE8" s="51" t="s">
        <v>107</v>
      </c>
      <c r="BF8" s="51" t="s">
        <v>108</v>
      </c>
      <c r="BG8" s="51" t="s">
        <v>109</v>
      </c>
      <c r="BH8" s="51" t="s">
        <v>107</v>
      </c>
      <c r="BI8" s="51" t="s">
        <v>108</v>
      </c>
      <c r="BJ8" s="51" t="s">
        <v>109</v>
      </c>
      <c r="BK8" s="468"/>
      <c r="BL8" s="468"/>
      <c r="BM8" s="468"/>
      <c r="BN8" s="51" t="s">
        <v>105</v>
      </c>
      <c r="BO8" s="51" t="s">
        <v>106</v>
      </c>
      <c r="BP8" s="51" t="s">
        <v>107</v>
      </c>
      <c r="BQ8" s="51" t="s">
        <v>105</v>
      </c>
      <c r="BR8" s="51" t="s">
        <v>106</v>
      </c>
      <c r="BS8" s="51" t="s">
        <v>107</v>
      </c>
      <c r="BT8" s="51" t="s">
        <v>105</v>
      </c>
      <c r="BU8" s="51" t="s">
        <v>106</v>
      </c>
      <c r="BV8" s="51" t="s">
        <v>107</v>
      </c>
      <c r="BY8" s="51" t="s">
        <v>107</v>
      </c>
      <c r="BZ8" s="51" t="s">
        <v>108</v>
      </c>
      <c r="CA8" s="51" t="s">
        <v>109</v>
      </c>
      <c r="CB8" s="51" t="s">
        <v>107</v>
      </c>
      <c r="CC8" s="51" t="s">
        <v>108</v>
      </c>
      <c r="CD8" s="51" t="s">
        <v>109</v>
      </c>
      <c r="CE8" s="51" t="s">
        <v>107</v>
      </c>
      <c r="CF8" s="51" t="s">
        <v>108</v>
      </c>
      <c r="CG8" s="51" t="s">
        <v>109</v>
      </c>
      <c r="CH8" s="468"/>
      <c r="CJ8" s="468"/>
    </row>
    <row r="9" spans="1:88" x14ac:dyDescent="0.3">
      <c r="A9" s="53">
        <f>SISWA!A8</f>
        <v>1</v>
      </c>
      <c r="B9" s="53">
        <f>IF(SISWA!B8=0,"",SISWA!B8)</f>
        <v>4144</v>
      </c>
      <c r="C9" s="53" t="str">
        <f>IF(SISWA!C8=0,"",SISWA!C8)</f>
        <v>0056985470</v>
      </c>
      <c r="D9" s="53" t="str">
        <f>IF(SISWA!D8=0,"",SISWA!D8)</f>
        <v>80-162-001-8</v>
      </c>
      <c r="E9" s="196" t="str">
        <f>IF(SISWA!E8=0,"",SISWA!E8)</f>
        <v>ACHMAD ROZALI</v>
      </c>
      <c r="F9" s="196" t="str">
        <f>IF(SISWA!P7=0,"",SISWA!P7)</f>
        <v>, 00 Januari 1900</v>
      </c>
      <c r="G9" s="196" t="str">
        <f>IF(SISWA!H8=0,"",SISWA!H8)</f>
        <v/>
      </c>
      <c r="H9" s="274" t="e">
        <f>#REF!</f>
        <v>#REF!</v>
      </c>
      <c r="I9" s="274" t="e">
        <f>#REF!</f>
        <v>#REF!</v>
      </c>
      <c r="J9" s="274" t="e">
        <f t="shared" ref="J9" si="0">(H9*60%)+(I9*40%)</f>
        <v>#REF!</v>
      </c>
      <c r="K9" s="274">
        <f>AA!K8</f>
        <v>75</v>
      </c>
      <c r="L9" s="274">
        <f>AA!N8</f>
        <v>77</v>
      </c>
      <c r="M9" s="274">
        <f>(K9*60%)+(L9*40%)</f>
        <v>75.8</v>
      </c>
      <c r="N9" s="274">
        <f>AH!K8</f>
        <v>75</v>
      </c>
      <c r="O9" s="274">
        <f>AH!N8</f>
        <v>75</v>
      </c>
      <c r="P9" s="274">
        <f t="shared" ref="P9" si="1">(N9*60%)+(O9*40%)</f>
        <v>75</v>
      </c>
      <c r="Q9" s="274">
        <f>FIQH!K8</f>
        <v>75.400000000000006</v>
      </c>
      <c r="R9" s="274">
        <f>FIQH!N8</f>
        <v>76.2</v>
      </c>
      <c r="S9" s="274">
        <f t="shared" ref="S9" si="2">(Q9*60%)+(R9*40%)</f>
        <v>75.72</v>
      </c>
      <c r="T9" s="274">
        <f>SKI!K8</f>
        <v>71.2</v>
      </c>
      <c r="U9" s="274">
        <f>SKI!N8</f>
        <v>71.099999999999994</v>
      </c>
      <c r="V9" s="274">
        <f t="shared" ref="V9" si="3">(T9*60%)+(U9*40%)</f>
        <v>71.16</v>
      </c>
      <c r="W9" s="274">
        <f>PKn!K8</f>
        <v>72</v>
      </c>
      <c r="X9" s="274">
        <f>PKn!L8</f>
        <v>72</v>
      </c>
      <c r="Y9" s="274">
        <f t="shared" ref="Y9" si="4">(W9*60%)+(X9*40%)</f>
        <v>72</v>
      </c>
      <c r="Z9" s="274">
        <f>'B Ind'!K8</f>
        <v>73.2</v>
      </c>
      <c r="AA9" s="274">
        <f>'B Ind'!N8</f>
        <v>72.599999999999994</v>
      </c>
      <c r="AB9" s="274">
        <f t="shared" ref="AB9" si="5">(Z9*60%)+(AA9*40%)</f>
        <v>72.960000000000008</v>
      </c>
      <c r="AC9" s="274">
        <f>BA!K8</f>
        <v>71.599999999999994</v>
      </c>
      <c r="AD9" s="274">
        <f>BA!N8</f>
        <v>73.3</v>
      </c>
      <c r="AE9" s="274">
        <f t="shared" ref="AE9" si="6">(AC9*60%)+(AD9*40%)</f>
        <v>72.28</v>
      </c>
      <c r="AF9" s="274">
        <f>Matematik!K8</f>
        <v>71.599999999999994</v>
      </c>
      <c r="AG9" s="274">
        <f>Matematik!L8</f>
        <v>70</v>
      </c>
      <c r="AH9" s="274">
        <f t="shared" ref="AH9" si="7">(AF9*60%)+(AG9*40%)</f>
        <v>70.959999999999994</v>
      </c>
      <c r="AI9" s="274">
        <f>IPA!K8</f>
        <v>72.8</v>
      </c>
      <c r="AJ9" s="274">
        <f>IPA!N8</f>
        <v>71.900000000000006</v>
      </c>
      <c r="AK9" s="274">
        <f t="shared" ref="AK9" si="8">(AI9*60%)+(AJ9*40%)</f>
        <v>72.44</v>
      </c>
      <c r="AL9" s="274">
        <f>IPS!K8</f>
        <v>72.8</v>
      </c>
      <c r="AM9" s="274">
        <f>IPS!L8</f>
        <v>71</v>
      </c>
      <c r="AN9" s="274">
        <f t="shared" ref="AN9" si="9">(AL9*60%)+(AM9*40%)</f>
        <v>72.08</v>
      </c>
      <c r="AO9" s="274">
        <f>SBK!K8</f>
        <v>74.599999999999994</v>
      </c>
      <c r="AP9" s="274">
        <f>SBK!M8</f>
        <v>74.599999999999994</v>
      </c>
      <c r="AQ9" s="274">
        <f t="shared" ref="AQ9" si="10">(AO9*60%)+(AP9*40%)</f>
        <v>74.599999999999994</v>
      </c>
      <c r="AR9" s="274">
        <f>Penjaskes!K8</f>
        <v>79.2</v>
      </c>
      <c r="AS9" s="274">
        <f>Penjaskes!M8</f>
        <v>79.2</v>
      </c>
      <c r="AT9" s="274">
        <f t="shared" ref="AT9" si="11">(AR9*60%)+(AS9*40%)</f>
        <v>79.2</v>
      </c>
      <c r="AU9" s="274">
        <f>'Bhs Drh'!K8</f>
        <v>66.2</v>
      </c>
      <c r="AV9" s="274">
        <f>'Bhs Drh'!N8</f>
        <v>69.099999999999994</v>
      </c>
      <c r="AW9" s="274">
        <f t="shared" ref="AW9" si="12">(AU9*60%)+(AV9*40%)</f>
        <v>67.36</v>
      </c>
      <c r="AX9" s="274">
        <f>B.Inggris!K8</f>
        <v>68.599999999999994</v>
      </c>
      <c r="AY9" s="274">
        <f>B.Inggris!N8</f>
        <v>69.8</v>
      </c>
      <c r="AZ9" s="274">
        <f t="shared" ref="AZ9" si="13">(AX9*60%)+(AY9*40%)</f>
        <v>69.08</v>
      </c>
      <c r="BA9" s="274">
        <f>AVERAGE(M9,P9,S9,V9,Y9,AB9,AE9,AH9,AK9,AN9,AQ9,AT9,AW9,AZ9)</f>
        <v>72.902857142857144</v>
      </c>
      <c r="BB9" s="274">
        <f>AB9</f>
        <v>72.960000000000008</v>
      </c>
      <c r="BC9" s="274">
        <v>62</v>
      </c>
      <c r="BD9" s="274">
        <f t="shared" ref="BD9:BD40" si="14">(BB9*60%)+(BC9*40%)</f>
        <v>68.576000000000008</v>
      </c>
      <c r="BE9" s="274">
        <f t="shared" ref="BE9:BE40" si="15">AH9</f>
        <v>70.959999999999994</v>
      </c>
      <c r="BF9" s="274">
        <v>55</v>
      </c>
      <c r="BG9" s="274">
        <f t="shared" ref="BG9:BG40" si="16">(BE9*60%)+(BF9*40%)</f>
        <v>64.575999999999993</v>
      </c>
      <c r="BH9" s="274">
        <f t="shared" ref="BH9:BH40" si="17">AK9</f>
        <v>72.44</v>
      </c>
      <c r="BI9" s="274">
        <v>55</v>
      </c>
      <c r="BJ9" s="274">
        <f t="shared" ref="BJ9:BJ40" si="18">(BH9*60%)+(BI9*40%)</f>
        <v>65.463999999999999</v>
      </c>
      <c r="BK9" s="152">
        <f>AVERAGE(BC9,BF9,BI9)</f>
        <v>57.333333333333336</v>
      </c>
      <c r="BL9" s="373">
        <f>SUM(BD9,BG9,BJ9)</f>
        <v>198.61599999999999</v>
      </c>
      <c r="BM9" s="373">
        <f>SUM(BC9,BF9,BI9)</f>
        <v>172</v>
      </c>
      <c r="BN9" s="48" t="str">
        <f>TEXT(Z9,0)&amp;","&amp;RIGHT(Z9,1)</f>
        <v>73,2</v>
      </c>
      <c r="BO9" s="48" t="str">
        <f>TEXT(AA9,0)&amp;","&amp;RIGHT(AA9,1)</f>
        <v>73,6</v>
      </c>
      <c r="BP9" s="48" t="str">
        <f t="shared" ref="BP9" si="19">TEXT(AB9,0)&amp;","&amp;RIGHT(AB9,1)</f>
        <v>73,6</v>
      </c>
      <c r="BQ9" s="48" t="str">
        <f>TEXT(AF9,0)&amp;","&amp;RIGHT(AF9,1)</f>
        <v>72,6</v>
      </c>
      <c r="BR9" s="48" t="str">
        <f t="shared" ref="BR9:BU24" si="20">TEXT(AG9,0)&amp;","&amp;RIGHT(AG9,1)</f>
        <v>70,0</v>
      </c>
      <c r="BS9" s="48" t="str">
        <f>TEXT(AH9,0)&amp;","&amp;RIGHT(AH9,1)</f>
        <v>71,6</v>
      </c>
      <c r="BT9" s="48" t="str">
        <f t="shared" si="20"/>
        <v>73,8</v>
      </c>
      <c r="BU9" s="48" t="str">
        <f t="shared" si="20"/>
        <v>72,9</v>
      </c>
      <c r="BV9" s="48" t="str">
        <f>TEXT(AK9,0)&amp;","&amp;RIGHT(AK9,1)</f>
        <v>72,4</v>
      </c>
      <c r="BY9" s="275" t="str">
        <f>TEXT(BB9,0)&amp;","&amp;RIGHT(BB9,1)</f>
        <v>73,6</v>
      </c>
      <c r="BZ9" s="275" t="str">
        <f t="shared" ref="BZ9" si="21">TEXT(BC9,0)&amp;","&amp;RIGHT(BC9,1)</f>
        <v>62,2</v>
      </c>
      <c r="CA9" s="275" t="str">
        <f t="shared" ref="CA9" si="22">TEXT(BD9,0)&amp;","&amp;RIGHT(BD9,1)</f>
        <v>69,6</v>
      </c>
      <c r="CB9" s="275" t="str">
        <f t="shared" ref="CB9" si="23">TEXT(BE9,0)&amp;","&amp;RIGHT(BE9,1)</f>
        <v>71,6</v>
      </c>
      <c r="CC9" s="275" t="str">
        <f>TEXT(BF9,0)&amp;","&amp;RIGHT(BF9,1)</f>
        <v>55,5</v>
      </c>
      <c r="CD9" s="275" t="str">
        <f>TEXT(BG9,0)&amp;","&amp;RIGHT(BG9,1)</f>
        <v>65,6</v>
      </c>
      <c r="CE9" s="275" t="str">
        <f>TEXT(BH9,0)&amp;","&amp;RIGHT(BH9,1)</f>
        <v>72,4</v>
      </c>
      <c r="CF9" s="275" t="str">
        <f>TEXT(BI9,0)&amp;","&amp;RIGHT(BI9,1)</f>
        <v>55,5</v>
      </c>
      <c r="CG9" s="275" t="str">
        <f>TEXT(BJ9,0)&amp;","&amp;RIGHT(BJ9,1)</f>
        <v>65,4</v>
      </c>
      <c r="CJ9" s="48" t="str">
        <f>SISWA!S7</f>
        <v>051/MINI.L-Kid/30.02.02/S.1-2/VI/2017</v>
      </c>
    </row>
    <row r="10" spans="1:88" x14ac:dyDescent="0.3">
      <c r="A10" s="53">
        <f>SISWA!A9</f>
        <v>2</v>
      </c>
      <c r="B10" s="53">
        <f>IF(SISWA!B9=0,"",SISWA!B9)</f>
        <v>4177</v>
      </c>
      <c r="C10" s="53" t="str">
        <f>IF(SISWA!C9=0,"",SISWA!C9)</f>
        <v>0046378836</v>
      </c>
      <c r="D10" s="53" t="str">
        <f>IF(SISWA!D9=0,"",SISWA!D9)</f>
        <v>80-162-002-7</v>
      </c>
      <c r="E10" s="196" t="str">
        <f>IF(SISWA!E9=0,"",SISWA!E9)</f>
        <v>ADELIA SEPTI BERTHA ANANDA</v>
      </c>
      <c r="F10" s="196" t="str">
        <f>IF(SISWA!P8=0,"",SISWA!P8)</f>
        <v>, 00 Januari 1900</v>
      </c>
      <c r="G10" s="196" t="str">
        <f>IF(SISWA!H9=0,"",SISWA!H9)</f>
        <v/>
      </c>
      <c r="H10" s="274" t="e">
        <f>#REF!</f>
        <v>#REF!</v>
      </c>
      <c r="I10" s="274" t="e">
        <f>#REF!</f>
        <v>#REF!</v>
      </c>
      <c r="J10" s="274" t="e">
        <f t="shared" ref="J10:J73" si="24">(H10*60%)+(I10*40%)</f>
        <v>#REF!</v>
      </c>
      <c r="K10" s="274">
        <f>AA!K9</f>
        <v>80</v>
      </c>
      <c r="L10" s="274">
        <f>AA!N9</f>
        <v>82</v>
      </c>
      <c r="M10" s="274">
        <f t="shared" ref="M10:M73" si="25">(K10*60%)+(L10*40%)</f>
        <v>80.800000000000011</v>
      </c>
      <c r="N10" s="274">
        <f>AH!K9</f>
        <v>76.8</v>
      </c>
      <c r="O10" s="274">
        <f>AH!N9</f>
        <v>78.900000000000006</v>
      </c>
      <c r="P10" s="274">
        <f t="shared" ref="P10:P73" si="26">(N10*60%)+(O10*40%)</f>
        <v>77.64</v>
      </c>
      <c r="Q10" s="274">
        <f>FIQH!K9</f>
        <v>78.8</v>
      </c>
      <c r="R10" s="274">
        <f>FIQH!N9</f>
        <v>81.400000000000006</v>
      </c>
      <c r="S10" s="274">
        <f t="shared" ref="S10:S73" si="27">(Q10*60%)+(R10*40%)</f>
        <v>79.84</v>
      </c>
      <c r="T10" s="274">
        <f>SKI!K9</f>
        <v>77.8</v>
      </c>
      <c r="U10" s="274">
        <f>SKI!N9</f>
        <v>74.400000000000006</v>
      </c>
      <c r="V10" s="274">
        <f t="shared" ref="V10:V73" si="28">(T10*60%)+(U10*40%)</f>
        <v>76.44</v>
      </c>
      <c r="W10" s="274">
        <f>PKn!K9</f>
        <v>73.400000000000006</v>
      </c>
      <c r="X10" s="274">
        <f>PKn!L9</f>
        <v>74</v>
      </c>
      <c r="Y10" s="274">
        <f t="shared" ref="Y10:Y73" si="29">(W10*60%)+(X10*40%)</f>
        <v>73.64</v>
      </c>
      <c r="Z10" s="274">
        <f>'B Ind'!K9</f>
        <v>74.400000000000006</v>
      </c>
      <c r="AA10" s="274">
        <f>'B Ind'!N9</f>
        <v>73.7</v>
      </c>
      <c r="AB10" s="274">
        <f t="shared" ref="AB10:AB73" si="30">(Z10*60%)+(AA10*40%)</f>
        <v>74.12</v>
      </c>
      <c r="AC10" s="274">
        <f>BA!K9</f>
        <v>75.2</v>
      </c>
      <c r="AD10" s="274">
        <f>BA!N9</f>
        <v>76.599999999999994</v>
      </c>
      <c r="AE10" s="274">
        <f t="shared" ref="AE10:AE73" si="31">(AC10*60%)+(AD10*40%)</f>
        <v>75.759999999999991</v>
      </c>
      <c r="AF10" s="274">
        <f>Matematik!K9</f>
        <v>72.599999999999994</v>
      </c>
      <c r="AG10" s="274">
        <f>Matematik!L9</f>
        <v>73</v>
      </c>
      <c r="AH10" s="274">
        <f t="shared" ref="AH10:AH73" si="32">(AF10*60%)+(AG10*40%)</f>
        <v>72.759999999999991</v>
      </c>
      <c r="AI10" s="274">
        <f>IPA!K9</f>
        <v>75.2</v>
      </c>
      <c r="AJ10" s="274">
        <f>IPA!N9</f>
        <v>73.599999999999994</v>
      </c>
      <c r="AK10" s="274">
        <f t="shared" ref="AK10:AK73" si="33">(AI10*60%)+(AJ10*40%)</f>
        <v>74.56</v>
      </c>
      <c r="AL10" s="274">
        <f>IPS!K9</f>
        <v>73.8</v>
      </c>
      <c r="AM10" s="274">
        <f>IPS!L9</f>
        <v>73</v>
      </c>
      <c r="AN10" s="274">
        <f t="shared" ref="AN10:AN73" si="34">(AL10*60%)+(AM10*40%)</f>
        <v>73.47999999999999</v>
      </c>
      <c r="AO10" s="274">
        <f>SBK!K9</f>
        <v>78.2</v>
      </c>
      <c r="AP10" s="274">
        <f>SBK!M9</f>
        <v>78.2</v>
      </c>
      <c r="AQ10" s="274">
        <f t="shared" ref="AQ10:AQ73" si="35">(AO10*60%)+(AP10*40%)</f>
        <v>78.2</v>
      </c>
      <c r="AR10" s="274">
        <f>Penjaskes!K9</f>
        <v>79.400000000000006</v>
      </c>
      <c r="AS10" s="274">
        <f>Penjaskes!M9</f>
        <v>79.400000000000006</v>
      </c>
      <c r="AT10" s="274">
        <f t="shared" ref="AT10:AT73" si="36">(AR10*60%)+(AS10*40%)</f>
        <v>79.400000000000006</v>
      </c>
      <c r="AU10" s="274">
        <f>'Bhs Drh'!K9</f>
        <v>72.8</v>
      </c>
      <c r="AV10" s="274">
        <f>'Bhs Drh'!N9</f>
        <v>75.400000000000006</v>
      </c>
      <c r="AW10" s="274">
        <f t="shared" ref="AW10:AW73" si="37">(AU10*60%)+(AV10*40%)</f>
        <v>73.84</v>
      </c>
      <c r="AX10" s="274">
        <f>B.Inggris!K9</f>
        <v>77</v>
      </c>
      <c r="AY10" s="274">
        <f>B.Inggris!N9</f>
        <v>78.5</v>
      </c>
      <c r="AZ10" s="274">
        <f t="shared" ref="AZ10:AZ73" si="38">(AX10*60%)+(AY10*40%)</f>
        <v>77.599999999999994</v>
      </c>
      <c r="BA10" s="274">
        <f t="shared" ref="BA10:BA73" si="39">AVERAGE(M10,P10,S10,V10,Y10,AB10,AE10,AH10,AK10,AN10,AQ10,AT10,AW10,AZ10)</f>
        <v>76.291428571428568</v>
      </c>
      <c r="BB10" s="274">
        <f t="shared" ref="BB10:BB40" si="40">AB10</f>
        <v>74.12</v>
      </c>
      <c r="BC10" s="274">
        <v>66</v>
      </c>
      <c r="BD10" s="274">
        <f t="shared" si="14"/>
        <v>70.872</v>
      </c>
      <c r="BE10" s="274">
        <f t="shared" si="15"/>
        <v>72.759999999999991</v>
      </c>
      <c r="BF10" s="274">
        <v>22.5</v>
      </c>
      <c r="BG10" s="274">
        <f t="shared" si="16"/>
        <v>52.655999999999992</v>
      </c>
      <c r="BH10" s="274">
        <f t="shared" si="17"/>
        <v>74.56</v>
      </c>
      <c r="BI10" s="274">
        <v>52.5</v>
      </c>
      <c r="BJ10" s="274">
        <f t="shared" si="18"/>
        <v>65.73599999999999</v>
      </c>
      <c r="BK10" s="152">
        <f t="shared" ref="BK10:BK73" si="41">AVERAGE(BC10,BF10,BI10)</f>
        <v>47</v>
      </c>
      <c r="BL10" s="373">
        <f t="shared" ref="BL10:BL40" si="42">SUM(BD10,BG10,BJ10)</f>
        <v>189.26399999999998</v>
      </c>
      <c r="BM10" s="373">
        <f t="shared" ref="BM10:BM73" si="43">SUM(BC10,BF10,BI10)</f>
        <v>141</v>
      </c>
      <c r="BN10" s="48" t="str">
        <f t="shared" ref="BN10:BN73" si="44">TEXT(Z10,0)&amp;","&amp;RIGHT(Z10,1)</f>
        <v>74,4</v>
      </c>
      <c r="BO10" s="48" t="str">
        <f t="shared" ref="BO10:BO73" si="45">TEXT(AA10,0)&amp;","&amp;RIGHT(AA10,1)</f>
        <v>74,7</v>
      </c>
      <c r="BP10" s="48" t="str">
        <f t="shared" ref="BP10:BP73" si="46">TEXT(AB10,0)&amp;","&amp;RIGHT(AB10,1)</f>
        <v>74,2</v>
      </c>
      <c r="BQ10" s="48" t="str">
        <f t="shared" ref="BQ10:BU73" si="47">TEXT(AF10,0)&amp;","&amp;RIGHT(AF10,1)</f>
        <v>73,6</v>
      </c>
      <c r="BR10" s="48" t="str">
        <f t="shared" si="20"/>
        <v>73,3</v>
      </c>
      <c r="BS10" s="48" t="str">
        <f t="shared" si="20"/>
        <v>73,6</v>
      </c>
      <c r="BT10" s="48" t="str">
        <f t="shared" si="20"/>
        <v>75,2</v>
      </c>
      <c r="BU10" s="48" t="str">
        <f t="shared" si="20"/>
        <v>74,6</v>
      </c>
      <c r="BV10" s="48" t="str">
        <f t="shared" ref="BV10:BV73" si="48">TEXT(AK10,0)&amp;","&amp;RIGHT(AK10,1)</f>
        <v>75,6</v>
      </c>
      <c r="BY10" s="275" t="str">
        <f t="shared" ref="BY10:BY73" si="49">TEXT(BB10,0)&amp;","&amp;RIGHT(BB10,1)</f>
        <v>74,2</v>
      </c>
      <c r="BZ10" s="275" t="str">
        <f t="shared" ref="BZ10:BZ73" si="50">TEXT(BC10,0)&amp;","&amp;RIGHT(BC10,1)</f>
        <v>66,6</v>
      </c>
      <c r="CA10" s="275" t="str">
        <f t="shared" ref="CA10:CA73" si="51">TEXT(BD10,0)&amp;","&amp;RIGHT(BD10,1)</f>
        <v>71,2</v>
      </c>
      <c r="CB10" s="275" t="str">
        <f t="shared" ref="CB10:CB73" si="52">TEXT(BE10,0)&amp;","&amp;RIGHT(BE10,1)</f>
        <v>73,6</v>
      </c>
      <c r="CC10" s="275" t="str">
        <f t="shared" ref="CC10:CC73" si="53">TEXT(BF10,0)&amp;","&amp;RIGHT(BF10,1)</f>
        <v>23,5</v>
      </c>
      <c r="CD10" s="275" t="str">
        <f t="shared" ref="CD10:CD73" si="54">TEXT(BG10,0)&amp;","&amp;RIGHT(BG10,1)</f>
        <v>53,6</v>
      </c>
      <c r="CE10" s="275" t="str">
        <f t="shared" ref="CE10:CE73" si="55">TEXT(BH10,0)&amp;","&amp;RIGHT(BH10,1)</f>
        <v>75,6</v>
      </c>
      <c r="CF10" s="275" t="str">
        <f t="shared" ref="CF10:CF73" si="56">TEXT(BI10,0)&amp;","&amp;RIGHT(BI10,1)</f>
        <v>53,5</v>
      </c>
      <c r="CG10" s="275" t="str">
        <f t="shared" ref="CG10:CG73" si="57">TEXT(BJ10,0)&amp;","&amp;RIGHT(BJ10,1)</f>
        <v>66,6</v>
      </c>
      <c r="CJ10" s="48" t="str">
        <f>SISWA!S8</f>
        <v>052/MINI.L-Kid/30.02.02/S.1-2/VI/2017</v>
      </c>
    </row>
    <row r="11" spans="1:88" x14ac:dyDescent="0.3">
      <c r="A11" s="53">
        <f>SISWA!A10</f>
        <v>3</v>
      </c>
      <c r="B11" s="53">
        <f>IF(SISWA!B10=0,"",SISWA!B10)</f>
        <v>4178</v>
      </c>
      <c r="C11" s="53" t="str">
        <f>IF(SISWA!C10=0,"",SISWA!C10)</f>
        <v>0045705633</v>
      </c>
      <c r="D11" s="53" t="str">
        <f>IF(SISWA!D10=0,"",SISWA!D10)</f>
        <v>80-162-003-6</v>
      </c>
      <c r="E11" s="196" t="str">
        <f>IF(SISWA!E10=0,"",SISWA!E10)</f>
        <v>ADELINA KHILYATUL MILLAH</v>
      </c>
      <c r="F11" s="196" t="str">
        <f>IF(SISWA!P9=0,"",SISWA!P9)</f>
        <v>, 00 Januari 1900</v>
      </c>
      <c r="G11" s="196" t="str">
        <f>IF(SISWA!H10=0,"",SISWA!H10)</f>
        <v/>
      </c>
      <c r="H11" s="274" t="e">
        <f>#REF!</f>
        <v>#REF!</v>
      </c>
      <c r="I11" s="274" t="e">
        <f>#REF!</f>
        <v>#REF!</v>
      </c>
      <c r="J11" s="274" t="e">
        <f t="shared" si="24"/>
        <v>#REF!</v>
      </c>
      <c r="K11" s="274">
        <f>AA!K10</f>
        <v>79</v>
      </c>
      <c r="L11" s="274">
        <f>AA!N10</f>
        <v>78</v>
      </c>
      <c r="M11" s="274">
        <f t="shared" si="25"/>
        <v>78.599999999999994</v>
      </c>
      <c r="N11" s="274">
        <f>AH!K10</f>
        <v>74.8</v>
      </c>
      <c r="O11" s="274">
        <f>AH!N10</f>
        <v>74.900000000000006</v>
      </c>
      <c r="P11" s="274">
        <f t="shared" si="26"/>
        <v>74.84</v>
      </c>
      <c r="Q11" s="274">
        <f>FIQH!K10</f>
        <v>74.599999999999994</v>
      </c>
      <c r="R11" s="274">
        <f>FIQH!N10</f>
        <v>77.8</v>
      </c>
      <c r="S11" s="274">
        <f t="shared" si="27"/>
        <v>75.88</v>
      </c>
      <c r="T11" s="274">
        <f>SKI!K10</f>
        <v>71.2</v>
      </c>
      <c r="U11" s="274">
        <f>SKI!N10</f>
        <v>71.099999999999994</v>
      </c>
      <c r="V11" s="274">
        <f t="shared" si="28"/>
        <v>71.16</v>
      </c>
      <c r="W11" s="274">
        <f>PKn!K10</f>
        <v>70.400000000000006</v>
      </c>
      <c r="X11" s="274">
        <f>PKn!L10</f>
        <v>72</v>
      </c>
      <c r="Y11" s="274">
        <f t="shared" si="29"/>
        <v>71.040000000000006</v>
      </c>
      <c r="Z11" s="274">
        <f>'B Ind'!K10</f>
        <v>72.2</v>
      </c>
      <c r="AA11" s="274">
        <f>'B Ind'!N10</f>
        <v>72.099999999999994</v>
      </c>
      <c r="AB11" s="274">
        <f t="shared" si="30"/>
        <v>72.16</v>
      </c>
      <c r="AC11" s="274">
        <f>BA!K10</f>
        <v>71.599999999999994</v>
      </c>
      <c r="AD11" s="274">
        <f>BA!N10</f>
        <v>73.3</v>
      </c>
      <c r="AE11" s="274">
        <f t="shared" si="31"/>
        <v>72.28</v>
      </c>
      <c r="AF11" s="274">
        <f>Matematik!K10</f>
        <v>71.2</v>
      </c>
      <c r="AG11" s="274">
        <f>Matematik!L10</f>
        <v>70</v>
      </c>
      <c r="AH11" s="274">
        <f t="shared" si="32"/>
        <v>70.72</v>
      </c>
      <c r="AI11" s="274">
        <f>IPA!K10</f>
        <v>70.8</v>
      </c>
      <c r="AJ11" s="274">
        <f>IPA!N10</f>
        <v>70.900000000000006</v>
      </c>
      <c r="AK11" s="274">
        <f t="shared" si="33"/>
        <v>70.84</v>
      </c>
      <c r="AL11" s="274">
        <f>IPS!K10</f>
        <v>72.2</v>
      </c>
      <c r="AM11" s="274">
        <f>IPS!L10</f>
        <v>71</v>
      </c>
      <c r="AN11" s="274">
        <f t="shared" si="34"/>
        <v>71.72</v>
      </c>
      <c r="AO11" s="274">
        <f>SBK!K10</f>
        <v>75.2</v>
      </c>
      <c r="AP11" s="274">
        <f>SBK!M10</f>
        <v>75.2</v>
      </c>
      <c r="AQ11" s="274">
        <f t="shared" si="35"/>
        <v>75.2</v>
      </c>
      <c r="AR11" s="274">
        <f>Penjaskes!K10</f>
        <v>78.599999999999994</v>
      </c>
      <c r="AS11" s="274">
        <f>Penjaskes!M10</f>
        <v>78.599999999999994</v>
      </c>
      <c r="AT11" s="274">
        <f t="shared" si="36"/>
        <v>78.599999999999994</v>
      </c>
      <c r="AU11" s="274">
        <f>'Bhs Drh'!K10</f>
        <v>69</v>
      </c>
      <c r="AV11" s="274">
        <f>'Bhs Drh'!N10</f>
        <v>71</v>
      </c>
      <c r="AW11" s="274">
        <f t="shared" si="37"/>
        <v>69.8</v>
      </c>
      <c r="AX11" s="274">
        <f>B.Inggris!K10</f>
        <v>68.2</v>
      </c>
      <c r="AY11" s="274">
        <f>B.Inggris!N10</f>
        <v>69.099999999999994</v>
      </c>
      <c r="AZ11" s="274">
        <f t="shared" si="38"/>
        <v>68.56</v>
      </c>
      <c r="BA11" s="274">
        <f t="shared" si="39"/>
        <v>72.95714285714287</v>
      </c>
      <c r="BB11" s="274">
        <f t="shared" si="40"/>
        <v>72.16</v>
      </c>
      <c r="BC11" s="274">
        <v>58</v>
      </c>
      <c r="BD11" s="274">
        <f t="shared" si="14"/>
        <v>66.496000000000009</v>
      </c>
      <c r="BE11" s="274">
        <f t="shared" si="15"/>
        <v>70.72</v>
      </c>
      <c r="BF11" s="274">
        <v>27.5</v>
      </c>
      <c r="BG11" s="274">
        <f t="shared" si="16"/>
        <v>53.431999999999995</v>
      </c>
      <c r="BH11" s="274">
        <f t="shared" si="17"/>
        <v>70.84</v>
      </c>
      <c r="BI11" s="274">
        <v>55</v>
      </c>
      <c r="BJ11" s="274">
        <f t="shared" si="18"/>
        <v>64.503999999999991</v>
      </c>
      <c r="BK11" s="152">
        <f t="shared" si="41"/>
        <v>46.833333333333336</v>
      </c>
      <c r="BL11" s="373">
        <f t="shared" si="42"/>
        <v>184.43199999999999</v>
      </c>
      <c r="BM11" s="373">
        <f t="shared" si="43"/>
        <v>140.5</v>
      </c>
      <c r="BN11" s="48" t="str">
        <f t="shared" si="44"/>
        <v>72,2</v>
      </c>
      <c r="BO11" s="48" t="str">
        <f t="shared" si="45"/>
        <v>72,1</v>
      </c>
      <c r="BP11" s="48" t="str">
        <f t="shared" si="46"/>
        <v>72,6</v>
      </c>
      <c r="BQ11" s="48" t="str">
        <f t="shared" si="47"/>
        <v>71,2</v>
      </c>
      <c r="BR11" s="48" t="str">
        <f t="shared" si="20"/>
        <v>70,0</v>
      </c>
      <c r="BS11" s="48" t="str">
        <f t="shared" si="20"/>
        <v>71,2</v>
      </c>
      <c r="BT11" s="48" t="str">
        <f t="shared" si="20"/>
        <v>71,8</v>
      </c>
      <c r="BU11" s="48" t="str">
        <f t="shared" si="20"/>
        <v>71,9</v>
      </c>
      <c r="BV11" s="48" t="str">
        <f t="shared" si="48"/>
        <v>71,4</v>
      </c>
      <c r="BY11" s="275" t="str">
        <f t="shared" si="49"/>
        <v>72,6</v>
      </c>
      <c r="BZ11" s="275" t="str">
        <f t="shared" si="50"/>
        <v>58,8</v>
      </c>
      <c r="CA11" s="275" t="str">
        <f t="shared" si="51"/>
        <v>66,6</v>
      </c>
      <c r="CB11" s="275" t="str">
        <f t="shared" si="52"/>
        <v>71,2</v>
      </c>
      <c r="CC11" s="275" t="str">
        <f t="shared" si="53"/>
        <v>28,5</v>
      </c>
      <c r="CD11" s="275" t="str">
        <f t="shared" si="54"/>
        <v>53,2</v>
      </c>
      <c r="CE11" s="275" t="str">
        <f t="shared" si="55"/>
        <v>71,4</v>
      </c>
      <c r="CF11" s="275" t="str">
        <f t="shared" si="56"/>
        <v>55,5</v>
      </c>
      <c r="CG11" s="275" t="str">
        <f t="shared" si="57"/>
        <v>65,4</v>
      </c>
      <c r="CJ11" s="48" t="str">
        <f>SISWA!S9</f>
        <v>053/MINI.L-Kid/30.02.02/S.1-2/VI/2017</v>
      </c>
    </row>
    <row r="12" spans="1:88" x14ac:dyDescent="0.3">
      <c r="A12" s="53">
        <f>SISWA!A11</f>
        <v>4</v>
      </c>
      <c r="B12" s="53">
        <f>IF(SISWA!B11=0,"",SISWA!B11)</f>
        <v>4145</v>
      </c>
      <c r="C12" s="53" t="str">
        <f>IF(SISWA!C11=0,"",SISWA!C11)</f>
        <v>0049232525</v>
      </c>
      <c r="D12" s="53" t="str">
        <f>IF(SISWA!D11=0,"",SISWA!D11)</f>
        <v>80-162-004-5</v>
      </c>
      <c r="E12" s="196" t="str">
        <f>IF(SISWA!E11=0,"",SISWA!E11)</f>
        <v>AHMAD RIZKI JAELANI</v>
      </c>
      <c r="F12" s="196" t="str">
        <f>IF(SISWA!P10=0,"",SISWA!P10)</f>
        <v>, 00 Januari 1900</v>
      </c>
      <c r="G12" s="196" t="str">
        <f>IF(SISWA!H11=0,"",SISWA!H11)</f>
        <v/>
      </c>
      <c r="H12" s="274" t="e">
        <f>#REF!</f>
        <v>#REF!</v>
      </c>
      <c r="I12" s="274" t="e">
        <f>#REF!</f>
        <v>#REF!</v>
      </c>
      <c r="J12" s="274" t="e">
        <f t="shared" si="24"/>
        <v>#REF!</v>
      </c>
      <c r="K12" s="274">
        <f>AA!K11</f>
        <v>76</v>
      </c>
      <c r="L12" s="274">
        <f>AA!N11</f>
        <v>76.5</v>
      </c>
      <c r="M12" s="274">
        <f t="shared" si="25"/>
        <v>76.2</v>
      </c>
      <c r="N12" s="274">
        <f>AH!K11</f>
        <v>76.2</v>
      </c>
      <c r="O12" s="274">
        <f>AH!N11</f>
        <v>77.599999999999994</v>
      </c>
      <c r="P12" s="274">
        <f t="shared" si="26"/>
        <v>76.759999999999991</v>
      </c>
      <c r="Q12" s="274">
        <f>FIQH!K11</f>
        <v>75.599999999999994</v>
      </c>
      <c r="R12" s="274">
        <f>FIQH!N11</f>
        <v>75.8</v>
      </c>
      <c r="S12" s="274">
        <f t="shared" si="27"/>
        <v>75.679999999999993</v>
      </c>
      <c r="T12" s="274">
        <f>SKI!K11</f>
        <v>72.599999999999994</v>
      </c>
      <c r="U12" s="274">
        <f>SKI!N11</f>
        <v>72.3</v>
      </c>
      <c r="V12" s="274">
        <f t="shared" si="28"/>
        <v>72.47999999999999</v>
      </c>
      <c r="W12" s="274">
        <f>PKn!K11</f>
        <v>71.8</v>
      </c>
      <c r="X12" s="274">
        <f>PKn!L11</f>
        <v>72</v>
      </c>
      <c r="Y12" s="274">
        <f t="shared" si="29"/>
        <v>71.88</v>
      </c>
      <c r="Z12" s="274">
        <f>'B Ind'!K11</f>
        <v>74</v>
      </c>
      <c r="AA12" s="274">
        <f>'B Ind'!N11</f>
        <v>73</v>
      </c>
      <c r="AB12" s="274">
        <f t="shared" si="30"/>
        <v>73.599999999999994</v>
      </c>
      <c r="AC12" s="274">
        <f>BA!K11</f>
        <v>71.599999999999994</v>
      </c>
      <c r="AD12" s="274">
        <f>BA!N11</f>
        <v>73.8</v>
      </c>
      <c r="AE12" s="274">
        <f t="shared" si="31"/>
        <v>72.47999999999999</v>
      </c>
      <c r="AF12" s="274">
        <f>Matematik!K11</f>
        <v>71.599999999999994</v>
      </c>
      <c r="AG12" s="274">
        <f>Matematik!L11</f>
        <v>71</v>
      </c>
      <c r="AH12" s="274">
        <f t="shared" si="32"/>
        <v>71.36</v>
      </c>
      <c r="AI12" s="274">
        <f>IPA!K11</f>
        <v>73.400000000000006</v>
      </c>
      <c r="AJ12" s="274">
        <f>IPA!N11</f>
        <v>72.2</v>
      </c>
      <c r="AK12" s="274">
        <f t="shared" si="33"/>
        <v>72.92</v>
      </c>
      <c r="AL12" s="274">
        <f>IPS!K11</f>
        <v>72.8</v>
      </c>
      <c r="AM12" s="274">
        <f>IPS!L11</f>
        <v>72</v>
      </c>
      <c r="AN12" s="274">
        <f t="shared" si="34"/>
        <v>72.48</v>
      </c>
      <c r="AO12" s="274">
        <f>SBK!K11</f>
        <v>77.400000000000006</v>
      </c>
      <c r="AP12" s="274">
        <f>SBK!M11</f>
        <v>77.400000000000006</v>
      </c>
      <c r="AQ12" s="274">
        <f t="shared" si="35"/>
        <v>77.400000000000006</v>
      </c>
      <c r="AR12" s="274">
        <f>Penjaskes!K11</f>
        <v>78.400000000000006</v>
      </c>
      <c r="AS12" s="274">
        <f>Penjaskes!M11</f>
        <v>78.400000000000006</v>
      </c>
      <c r="AT12" s="274">
        <f t="shared" si="36"/>
        <v>78.400000000000006</v>
      </c>
      <c r="AU12" s="274">
        <f>'Bhs Drh'!K11</f>
        <v>72.2</v>
      </c>
      <c r="AV12" s="274">
        <f>'Bhs Drh'!N11</f>
        <v>72.599999999999994</v>
      </c>
      <c r="AW12" s="274">
        <f t="shared" si="37"/>
        <v>72.36</v>
      </c>
      <c r="AX12" s="274">
        <f>B.Inggris!K11</f>
        <v>70.599999999999994</v>
      </c>
      <c r="AY12" s="274">
        <f>B.Inggris!N11</f>
        <v>72.3</v>
      </c>
      <c r="AZ12" s="274">
        <f t="shared" si="38"/>
        <v>71.28</v>
      </c>
      <c r="BA12" s="274">
        <f t="shared" si="39"/>
        <v>73.948571428571427</v>
      </c>
      <c r="BB12" s="274">
        <f t="shared" si="40"/>
        <v>73.599999999999994</v>
      </c>
      <c r="BC12" s="274">
        <v>68</v>
      </c>
      <c r="BD12" s="274">
        <f t="shared" si="14"/>
        <v>71.36</v>
      </c>
      <c r="BE12" s="274">
        <f t="shared" si="15"/>
        <v>71.36</v>
      </c>
      <c r="BF12" s="274">
        <v>52.5</v>
      </c>
      <c r="BG12" s="274">
        <f t="shared" si="16"/>
        <v>63.815999999999995</v>
      </c>
      <c r="BH12" s="274">
        <f t="shared" si="17"/>
        <v>72.92</v>
      </c>
      <c r="BI12" s="274">
        <v>80</v>
      </c>
      <c r="BJ12" s="274">
        <f t="shared" si="18"/>
        <v>75.75200000000001</v>
      </c>
      <c r="BK12" s="152">
        <f t="shared" si="41"/>
        <v>66.833333333333329</v>
      </c>
      <c r="BL12" s="373">
        <f t="shared" si="42"/>
        <v>210.928</v>
      </c>
      <c r="BM12" s="373">
        <f t="shared" si="43"/>
        <v>200.5</v>
      </c>
      <c r="BN12" s="48" t="str">
        <f t="shared" si="44"/>
        <v>74,4</v>
      </c>
      <c r="BO12" s="48" t="str">
        <f t="shared" si="45"/>
        <v>73,3</v>
      </c>
      <c r="BP12" s="48" t="str">
        <f t="shared" si="46"/>
        <v>74,6</v>
      </c>
      <c r="BQ12" s="48" t="str">
        <f t="shared" si="47"/>
        <v>72,6</v>
      </c>
      <c r="BR12" s="48" t="str">
        <f t="shared" si="20"/>
        <v>71,1</v>
      </c>
      <c r="BS12" s="48" t="str">
        <f t="shared" si="20"/>
        <v>71,6</v>
      </c>
      <c r="BT12" s="48" t="str">
        <f t="shared" si="20"/>
        <v>73,4</v>
      </c>
      <c r="BU12" s="48" t="str">
        <f t="shared" si="20"/>
        <v>72,2</v>
      </c>
      <c r="BV12" s="48" t="str">
        <f t="shared" si="48"/>
        <v>73,2</v>
      </c>
      <c r="BY12" s="275" t="str">
        <f t="shared" si="49"/>
        <v>74,6</v>
      </c>
      <c r="BZ12" s="275" t="str">
        <f t="shared" si="50"/>
        <v>68,8</v>
      </c>
      <c r="CA12" s="275" t="str">
        <f t="shared" si="51"/>
        <v>71,6</v>
      </c>
      <c r="CB12" s="275" t="str">
        <f t="shared" si="52"/>
        <v>71,6</v>
      </c>
      <c r="CC12" s="275" t="str">
        <f t="shared" si="53"/>
        <v>53,5</v>
      </c>
      <c r="CD12" s="275" t="str">
        <f t="shared" si="54"/>
        <v>64,6</v>
      </c>
      <c r="CE12" s="275" t="str">
        <f t="shared" si="55"/>
        <v>73,2</v>
      </c>
      <c r="CF12" s="275" t="str">
        <f t="shared" si="56"/>
        <v>80,0</v>
      </c>
      <c r="CG12" s="275" t="str">
        <f t="shared" si="57"/>
        <v>76,2</v>
      </c>
      <c r="CJ12" s="48" t="str">
        <f>SISWA!S10</f>
        <v>054/MINI.L-Kid/30.02.02/S.1-2/VI/2017</v>
      </c>
    </row>
    <row r="13" spans="1:88" x14ac:dyDescent="0.3">
      <c r="A13" s="53">
        <f>SISWA!A12</f>
        <v>5</v>
      </c>
      <c r="B13" s="53">
        <f>IF(SISWA!B12=0,"",SISWA!B12)</f>
        <v>4174</v>
      </c>
      <c r="C13" s="53" t="str">
        <f>IF(SISWA!C12=0,"",SISWA!C12)</f>
        <v xml:space="preserve">0044118618 </v>
      </c>
      <c r="D13" s="53" t="str">
        <f>IF(SISWA!D12=0,"",SISWA!D12)</f>
        <v>80-162-005-4</v>
      </c>
      <c r="E13" s="196" t="str">
        <f>IF(SISWA!E12=0,"",SISWA!E12)</f>
        <v>AHMAD SHOHIBI</v>
      </c>
      <c r="F13" s="196" t="str">
        <f>IF(SISWA!P11=0,"",SISWA!P11)</f>
        <v>, 00 Januari 1900</v>
      </c>
      <c r="G13" s="196" t="str">
        <f>IF(SISWA!H12=0,"",SISWA!H12)</f>
        <v/>
      </c>
      <c r="H13" s="274" t="e">
        <f>#REF!</f>
        <v>#REF!</v>
      </c>
      <c r="I13" s="274" t="e">
        <f>#REF!</f>
        <v>#REF!</v>
      </c>
      <c r="J13" s="274" t="e">
        <f t="shared" si="24"/>
        <v>#REF!</v>
      </c>
      <c r="K13" s="274">
        <f>AA!K12</f>
        <v>77.599999999999994</v>
      </c>
      <c r="L13" s="274">
        <f>AA!N12</f>
        <v>76.8</v>
      </c>
      <c r="M13" s="274">
        <f t="shared" si="25"/>
        <v>77.28</v>
      </c>
      <c r="N13" s="274">
        <f>AH!K12</f>
        <v>77.400000000000006</v>
      </c>
      <c r="O13" s="274">
        <f>AH!N12</f>
        <v>76.2</v>
      </c>
      <c r="P13" s="274">
        <f t="shared" si="26"/>
        <v>76.920000000000016</v>
      </c>
      <c r="Q13" s="274">
        <f>FIQH!K12</f>
        <v>77</v>
      </c>
      <c r="R13" s="274">
        <f>FIQH!N12</f>
        <v>76.5</v>
      </c>
      <c r="S13" s="274">
        <f t="shared" si="27"/>
        <v>76.8</v>
      </c>
      <c r="T13" s="274">
        <f>SKI!K12</f>
        <v>72.2</v>
      </c>
      <c r="U13" s="274">
        <f>SKI!N12</f>
        <v>71.599999999999994</v>
      </c>
      <c r="V13" s="274">
        <f t="shared" si="28"/>
        <v>71.960000000000008</v>
      </c>
      <c r="W13" s="274">
        <f>PKn!K12</f>
        <v>74.400000000000006</v>
      </c>
      <c r="X13" s="274">
        <f>PKn!L12</f>
        <v>71</v>
      </c>
      <c r="Y13" s="274">
        <f t="shared" si="29"/>
        <v>73.040000000000006</v>
      </c>
      <c r="Z13" s="274">
        <f>'B Ind'!K12</f>
        <v>75</v>
      </c>
      <c r="AA13" s="274">
        <f>'B Ind'!N12</f>
        <v>73</v>
      </c>
      <c r="AB13" s="274">
        <f t="shared" si="30"/>
        <v>74.2</v>
      </c>
      <c r="AC13" s="274">
        <f>BA!K12</f>
        <v>70.8</v>
      </c>
      <c r="AD13" s="274">
        <f>BA!N12</f>
        <v>72.900000000000006</v>
      </c>
      <c r="AE13" s="274">
        <f t="shared" si="31"/>
        <v>71.64</v>
      </c>
      <c r="AF13" s="274">
        <f>Matematik!K12</f>
        <v>72.400000000000006</v>
      </c>
      <c r="AG13" s="274">
        <f>Matematik!L12</f>
        <v>70</v>
      </c>
      <c r="AH13" s="274">
        <f t="shared" si="32"/>
        <v>71.44</v>
      </c>
      <c r="AI13" s="274">
        <f>IPA!K12</f>
        <v>74.599999999999994</v>
      </c>
      <c r="AJ13" s="274">
        <f>IPA!N12</f>
        <v>72.8</v>
      </c>
      <c r="AK13" s="274">
        <f t="shared" si="33"/>
        <v>73.88</v>
      </c>
      <c r="AL13" s="274">
        <f>IPS!K12</f>
        <v>73</v>
      </c>
      <c r="AM13" s="274">
        <f>IPS!L12</f>
        <v>71</v>
      </c>
      <c r="AN13" s="274">
        <f t="shared" si="34"/>
        <v>72.2</v>
      </c>
      <c r="AO13" s="274">
        <f>SBK!K12</f>
        <v>77.400000000000006</v>
      </c>
      <c r="AP13" s="274">
        <f>SBK!M12</f>
        <v>77.400000000000006</v>
      </c>
      <c r="AQ13" s="274">
        <f t="shared" si="35"/>
        <v>77.400000000000006</v>
      </c>
      <c r="AR13" s="274">
        <f>Penjaskes!K12</f>
        <v>78.599999999999994</v>
      </c>
      <c r="AS13" s="274">
        <f>Penjaskes!M12</f>
        <v>78.599999999999994</v>
      </c>
      <c r="AT13" s="274">
        <f t="shared" si="36"/>
        <v>78.599999999999994</v>
      </c>
      <c r="AU13" s="274">
        <f>'Bhs Drh'!K12</f>
        <v>72.400000000000006</v>
      </c>
      <c r="AV13" s="274">
        <f>'Bhs Drh'!N12</f>
        <v>72.7</v>
      </c>
      <c r="AW13" s="274">
        <f t="shared" si="37"/>
        <v>72.52000000000001</v>
      </c>
      <c r="AX13" s="274">
        <f>B.Inggris!K12</f>
        <v>70.2</v>
      </c>
      <c r="AY13" s="274">
        <f>B.Inggris!N12</f>
        <v>71.599999999999994</v>
      </c>
      <c r="AZ13" s="274">
        <f t="shared" si="38"/>
        <v>70.759999999999991</v>
      </c>
      <c r="BA13" s="274">
        <f t="shared" si="39"/>
        <v>74.188571428571422</v>
      </c>
      <c r="BB13" s="274">
        <f t="shared" si="40"/>
        <v>74.2</v>
      </c>
      <c r="BC13" s="274">
        <v>40</v>
      </c>
      <c r="BD13" s="274">
        <f t="shared" si="14"/>
        <v>60.52</v>
      </c>
      <c r="BE13" s="274">
        <f t="shared" si="15"/>
        <v>71.44</v>
      </c>
      <c r="BF13" s="274">
        <v>35</v>
      </c>
      <c r="BG13" s="274">
        <f t="shared" si="16"/>
        <v>56.863999999999997</v>
      </c>
      <c r="BH13" s="274">
        <f t="shared" si="17"/>
        <v>73.88</v>
      </c>
      <c r="BI13" s="274">
        <v>37.5</v>
      </c>
      <c r="BJ13" s="274">
        <f t="shared" si="18"/>
        <v>59.327999999999996</v>
      </c>
      <c r="BK13" s="152">
        <f t="shared" si="41"/>
        <v>37.5</v>
      </c>
      <c r="BL13" s="373">
        <f t="shared" si="42"/>
        <v>176.71199999999999</v>
      </c>
      <c r="BM13" s="373">
        <f t="shared" si="43"/>
        <v>112.5</v>
      </c>
      <c r="BN13" s="48" t="str">
        <f t="shared" si="44"/>
        <v>75,5</v>
      </c>
      <c r="BO13" s="48" t="str">
        <f t="shared" si="45"/>
        <v>73,3</v>
      </c>
      <c r="BP13" s="48" t="str">
        <f t="shared" si="46"/>
        <v>74,2</v>
      </c>
      <c r="BQ13" s="48" t="str">
        <f t="shared" si="47"/>
        <v>72,4</v>
      </c>
      <c r="BR13" s="48" t="str">
        <f t="shared" si="20"/>
        <v>70,0</v>
      </c>
      <c r="BS13" s="48" t="str">
        <f t="shared" si="20"/>
        <v>71,4</v>
      </c>
      <c r="BT13" s="48" t="str">
        <f t="shared" si="20"/>
        <v>75,6</v>
      </c>
      <c r="BU13" s="48" t="str">
        <f t="shared" si="20"/>
        <v>73,8</v>
      </c>
      <c r="BV13" s="48" t="str">
        <f t="shared" si="48"/>
        <v>74,8</v>
      </c>
      <c r="BY13" s="275" t="str">
        <f t="shared" si="49"/>
        <v>74,2</v>
      </c>
      <c r="BZ13" s="275" t="str">
        <f t="shared" si="50"/>
        <v>40,0</v>
      </c>
      <c r="CA13" s="275" t="str">
        <f t="shared" si="51"/>
        <v>61,2</v>
      </c>
      <c r="CB13" s="275" t="str">
        <f t="shared" si="52"/>
        <v>71,4</v>
      </c>
      <c r="CC13" s="275" t="str">
        <f t="shared" si="53"/>
        <v>35,5</v>
      </c>
      <c r="CD13" s="275" t="str">
        <f t="shared" si="54"/>
        <v>57,4</v>
      </c>
      <c r="CE13" s="275" t="str">
        <f t="shared" si="55"/>
        <v>74,8</v>
      </c>
      <c r="CF13" s="275" t="str">
        <f t="shared" si="56"/>
        <v>38,5</v>
      </c>
      <c r="CG13" s="275" t="str">
        <f t="shared" si="57"/>
        <v>59,8</v>
      </c>
      <c r="CJ13" s="48" t="str">
        <f>SISWA!S11</f>
        <v>055/MINI.L-Kid/30.02.02/S.1-2/VI/2017</v>
      </c>
    </row>
    <row r="14" spans="1:88" x14ac:dyDescent="0.3">
      <c r="A14" s="53">
        <f>SISWA!A13</f>
        <v>6</v>
      </c>
      <c r="B14" s="53">
        <f>IF(SISWA!B13=0,"",SISWA!B13)</f>
        <v>4146</v>
      </c>
      <c r="C14" s="53" t="str">
        <f>IF(SISWA!C13=0,"",SISWA!C13)</f>
        <v>0049865303</v>
      </c>
      <c r="D14" s="53" t="str">
        <f>IF(SISWA!D13=0,"",SISWA!D13)</f>
        <v>80-162-006-3</v>
      </c>
      <c r="E14" s="196" t="str">
        <f>IF(SISWA!E13=0,"",SISWA!E13)</f>
        <v>AHMAD ZAINURI</v>
      </c>
      <c r="F14" s="196" t="str">
        <f>IF(SISWA!P12=0,"",SISWA!P12)</f>
        <v>, 00 Januari 1900</v>
      </c>
      <c r="G14" s="196" t="str">
        <f>IF(SISWA!H13=0,"",SISWA!H13)</f>
        <v/>
      </c>
      <c r="H14" s="274" t="e">
        <f>#REF!</f>
        <v>#REF!</v>
      </c>
      <c r="I14" s="274" t="e">
        <f>#REF!</f>
        <v>#REF!</v>
      </c>
      <c r="J14" s="274" t="e">
        <f t="shared" si="24"/>
        <v>#REF!</v>
      </c>
      <c r="K14" s="274">
        <f>AA!K13</f>
        <v>74.8</v>
      </c>
      <c r="L14" s="274">
        <f>AA!N13</f>
        <v>78.900000000000006</v>
      </c>
      <c r="M14" s="274">
        <f t="shared" si="25"/>
        <v>76.44</v>
      </c>
      <c r="N14" s="274">
        <f>AH!K13</f>
        <v>76</v>
      </c>
      <c r="O14" s="274">
        <f>AH!N13</f>
        <v>77</v>
      </c>
      <c r="P14" s="274">
        <f t="shared" si="26"/>
        <v>76.400000000000006</v>
      </c>
      <c r="Q14" s="274">
        <f>FIQH!K13</f>
        <v>75</v>
      </c>
      <c r="R14" s="274">
        <f>FIQH!N13</f>
        <v>76.5</v>
      </c>
      <c r="S14" s="274">
        <f t="shared" si="27"/>
        <v>75.599999999999994</v>
      </c>
      <c r="T14" s="274">
        <f>SKI!K13</f>
        <v>72</v>
      </c>
      <c r="U14" s="274">
        <f>SKI!N13</f>
        <v>72</v>
      </c>
      <c r="V14" s="274">
        <f t="shared" si="28"/>
        <v>72</v>
      </c>
      <c r="W14" s="274">
        <f>PKn!K13</f>
        <v>71.400000000000006</v>
      </c>
      <c r="X14" s="274">
        <f>PKn!L13</f>
        <v>72</v>
      </c>
      <c r="Y14" s="274">
        <f t="shared" si="29"/>
        <v>71.64</v>
      </c>
      <c r="Z14" s="274">
        <f>'B Ind'!K13</f>
        <v>73.2</v>
      </c>
      <c r="AA14" s="274">
        <f>'B Ind'!N13</f>
        <v>72.599999999999994</v>
      </c>
      <c r="AB14" s="274">
        <f t="shared" si="30"/>
        <v>72.960000000000008</v>
      </c>
      <c r="AC14" s="274">
        <f>BA!K13</f>
        <v>73</v>
      </c>
      <c r="AD14" s="274">
        <f>BA!N13</f>
        <v>74</v>
      </c>
      <c r="AE14" s="274">
        <f t="shared" si="31"/>
        <v>73.400000000000006</v>
      </c>
      <c r="AF14" s="274">
        <f>Matematik!K13</f>
        <v>71.8</v>
      </c>
      <c r="AG14" s="274">
        <f>Matematik!L13</f>
        <v>70</v>
      </c>
      <c r="AH14" s="274">
        <f t="shared" si="32"/>
        <v>71.08</v>
      </c>
      <c r="AI14" s="274">
        <f>IPA!K13</f>
        <v>71.8</v>
      </c>
      <c r="AJ14" s="274">
        <f>IPA!N13</f>
        <v>71.400000000000006</v>
      </c>
      <c r="AK14" s="274">
        <f t="shared" si="33"/>
        <v>71.64</v>
      </c>
      <c r="AL14" s="274">
        <f>IPS!K13</f>
        <v>72.599999999999994</v>
      </c>
      <c r="AM14" s="274">
        <f>IPS!L13</f>
        <v>71</v>
      </c>
      <c r="AN14" s="274">
        <f t="shared" si="34"/>
        <v>71.959999999999994</v>
      </c>
      <c r="AO14" s="274">
        <f>SBK!K13</f>
        <v>76.400000000000006</v>
      </c>
      <c r="AP14" s="274">
        <f>SBK!M13</f>
        <v>76.400000000000006</v>
      </c>
      <c r="AQ14" s="274">
        <f t="shared" si="35"/>
        <v>76.400000000000006</v>
      </c>
      <c r="AR14" s="274">
        <f>Penjaskes!K13</f>
        <v>78.599999999999994</v>
      </c>
      <c r="AS14" s="274">
        <f>Penjaskes!M13</f>
        <v>78.599999999999994</v>
      </c>
      <c r="AT14" s="274">
        <f t="shared" si="36"/>
        <v>78.599999999999994</v>
      </c>
      <c r="AU14" s="274">
        <f>'Bhs Drh'!K13</f>
        <v>69</v>
      </c>
      <c r="AV14" s="274">
        <f>'Bhs Drh'!N13</f>
        <v>70.5</v>
      </c>
      <c r="AW14" s="274">
        <f t="shared" si="37"/>
        <v>69.599999999999994</v>
      </c>
      <c r="AX14" s="274">
        <f>B.Inggris!K13</f>
        <v>70.2</v>
      </c>
      <c r="AY14" s="274">
        <f>B.Inggris!N13</f>
        <v>70.099999999999994</v>
      </c>
      <c r="AZ14" s="274">
        <f t="shared" si="38"/>
        <v>70.16</v>
      </c>
      <c r="BA14" s="274">
        <f t="shared" si="39"/>
        <v>73.42</v>
      </c>
      <c r="BB14" s="274">
        <f t="shared" si="40"/>
        <v>72.960000000000008</v>
      </c>
      <c r="BC14" s="274">
        <v>72</v>
      </c>
      <c r="BD14" s="274">
        <f t="shared" si="14"/>
        <v>72.576000000000008</v>
      </c>
      <c r="BE14" s="274">
        <f t="shared" si="15"/>
        <v>71.08</v>
      </c>
      <c r="BF14" s="274">
        <v>32.5</v>
      </c>
      <c r="BG14" s="274">
        <f t="shared" si="16"/>
        <v>55.647999999999996</v>
      </c>
      <c r="BH14" s="274">
        <f t="shared" si="17"/>
        <v>71.64</v>
      </c>
      <c r="BI14" s="274">
        <v>77.5</v>
      </c>
      <c r="BJ14" s="274">
        <f t="shared" si="18"/>
        <v>73.984000000000009</v>
      </c>
      <c r="BK14" s="152">
        <f t="shared" si="41"/>
        <v>60.666666666666664</v>
      </c>
      <c r="BL14" s="373">
        <f t="shared" si="42"/>
        <v>202.208</v>
      </c>
      <c r="BM14" s="373">
        <f t="shared" si="43"/>
        <v>182</v>
      </c>
      <c r="BN14" s="48" t="str">
        <f t="shared" si="44"/>
        <v>73,2</v>
      </c>
      <c r="BO14" s="48" t="str">
        <f t="shared" si="45"/>
        <v>73,6</v>
      </c>
      <c r="BP14" s="48" t="str">
        <f t="shared" si="46"/>
        <v>73,6</v>
      </c>
      <c r="BQ14" s="48" t="str">
        <f t="shared" si="47"/>
        <v>72,8</v>
      </c>
      <c r="BR14" s="48" t="str">
        <f t="shared" si="20"/>
        <v>70,0</v>
      </c>
      <c r="BS14" s="48" t="str">
        <f t="shared" si="20"/>
        <v>71,8</v>
      </c>
      <c r="BT14" s="48" t="str">
        <f t="shared" si="20"/>
        <v>72,8</v>
      </c>
      <c r="BU14" s="48" t="str">
        <f t="shared" si="20"/>
        <v>71,4</v>
      </c>
      <c r="BV14" s="48" t="str">
        <f t="shared" si="48"/>
        <v>72,4</v>
      </c>
      <c r="BY14" s="275" t="str">
        <f t="shared" si="49"/>
        <v>73,6</v>
      </c>
      <c r="BZ14" s="275" t="str">
        <f t="shared" si="50"/>
        <v>72,2</v>
      </c>
      <c r="CA14" s="275" t="str">
        <f t="shared" si="51"/>
        <v>73,6</v>
      </c>
      <c r="CB14" s="275" t="str">
        <f t="shared" si="52"/>
        <v>71,8</v>
      </c>
      <c r="CC14" s="275" t="str">
        <f t="shared" si="53"/>
        <v>33,5</v>
      </c>
      <c r="CD14" s="275" t="str">
        <f t="shared" si="54"/>
        <v>56,8</v>
      </c>
      <c r="CE14" s="275" t="str">
        <f t="shared" si="55"/>
        <v>72,4</v>
      </c>
      <c r="CF14" s="275" t="str">
        <f t="shared" si="56"/>
        <v>78,5</v>
      </c>
      <c r="CG14" s="275" t="str">
        <f t="shared" si="57"/>
        <v>74,4</v>
      </c>
      <c r="CJ14" s="48" t="str">
        <f>SISWA!S12</f>
        <v>056/MINI.L-Kid/30.02.02/S.1-2/VI/2017</v>
      </c>
    </row>
    <row r="15" spans="1:88" x14ac:dyDescent="0.3">
      <c r="A15" s="53">
        <f>SISWA!A14</f>
        <v>7</v>
      </c>
      <c r="B15" s="53">
        <f>IF(SISWA!B14=0,"",SISWA!B14)</f>
        <v>4147</v>
      </c>
      <c r="C15" s="53" t="str">
        <f>IF(SISWA!C14=0,"",SISWA!C14)</f>
        <v>0047929910</v>
      </c>
      <c r="D15" s="53" t="str">
        <f>IF(SISWA!D14=0,"",SISWA!D14)</f>
        <v>80-162-007-2</v>
      </c>
      <c r="E15" s="196" t="str">
        <f>IF(SISWA!E14=0,"",SISWA!E14)</f>
        <v>AKHMAD AMBARI</v>
      </c>
      <c r="F15" s="196" t="str">
        <f>IF(SISWA!P13=0,"",SISWA!P13)</f>
        <v>, 00 Januari 1900</v>
      </c>
      <c r="G15" s="196" t="str">
        <f>IF(SISWA!H14=0,"",SISWA!H14)</f>
        <v/>
      </c>
      <c r="H15" s="274" t="e">
        <f>#REF!</f>
        <v>#REF!</v>
      </c>
      <c r="I15" s="274" t="e">
        <f>#REF!</f>
        <v>#REF!</v>
      </c>
      <c r="J15" s="274" t="e">
        <f t="shared" si="24"/>
        <v>#REF!</v>
      </c>
      <c r="K15" s="274">
        <f>AA!K14</f>
        <v>77.400000000000006</v>
      </c>
      <c r="L15" s="274">
        <f>AA!N14</f>
        <v>79.7</v>
      </c>
      <c r="M15" s="274">
        <f t="shared" si="25"/>
        <v>78.320000000000007</v>
      </c>
      <c r="N15" s="274">
        <f>AH!K14</f>
        <v>76.599999999999994</v>
      </c>
      <c r="O15" s="274">
        <f>AH!N14</f>
        <v>77.8</v>
      </c>
      <c r="P15" s="274">
        <f t="shared" si="26"/>
        <v>77.08</v>
      </c>
      <c r="Q15" s="274">
        <f>FIQH!K14</f>
        <v>77.8</v>
      </c>
      <c r="R15" s="274">
        <f>FIQH!N14</f>
        <v>80.400000000000006</v>
      </c>
      <c r="S15" s="274">
        <f t="shared" si="27"/>
        <v>78.84</v>
      </c>
      <c r="T15" s="274">
        <f>SKI!K14</f>
        <v>73.400000000000006</v>
      </c>
      <c r="U15" s="274">
        <f>SKI!N14</f>
        <v>72.7</v>
      </c>
      <c r="V15" s="274">
        <f t="shared" si="28"/>
        <v>73.12</v>
      </c>
      <c r="W15" s="274">
        <f>PKn!K14</f>
        <v>74</v>
      </c>
      <c r="X15" s="274">
        <f>PKn!L14</f>
        <v>72</v>
      </c>
      <c r="Y15" s="274">
        <f t="shared" si="29"/>
        <v>73.2</v>
      </c>
      <c r="Z15" s="274">
        <f>'B Ind'!K14</f>
        <v>76.2</v>
      </c>
      <c r="AA15" s="274">
        <f>'B Ind'!N14</f>
        <v>74.099999999999994</v>
      </c>
      <c r="AB15" s="274">
        <f t="shared" si="30"/>
        <v>75.36</v>
      </c>
      <c r="AC15" s="274">
        <f>BA!K14</f>
        <v>75.599999999999994</v>
      </c>
      <c r="AD15" s="274">
        <f>BA!N14</f>
        <v>76.8</v>
      </c>
      <c r="AE15" s="274">
        <f t="shared" si="31"/>
        <v>76.079999999999984</v>
      </c>
      <c r="AF15" s="274">
        <f>Matematik!K14</f>
        <v>72.400000000000006</v>
      </c>
      <c r="AG15" s="274">
        <f>Matematik!L14</f>
        <v>71</v>
      </c>
      <c r="AH15" s="274">
        <f t="shared" si="32"/>
        <v>71.84</v>
      </c>
      <c r="AI15" s="274">
        <f>IPA!K14</f>
        <v>76.2</v>
      </c>
      <c r="AJ15" s="274">
        <f>IPA!N14</f>
        <v>73.599999999999994</v>
      </c>
      <c r="AK15" s="274">
        <f t="shared" si="33"/>
        <v>75.16</v>
      </c>
      <c r="AL15" s="274">
        <f>IPS!K14</f>
        <v>73</v>
      </c>
      <c r="AM15" s="274">
        <f>IPS!L14</f>
        <v>72</v>
      </c>
      <c r="AN15" s="274">
        <f t="shared" si="34"/>
        <v>72.599999999999994</v>
      </c>
      <c r="AO15" s="274">
        <f>SBK!K14</f>
        <v>77.400000000000006</v>
      </c>
      <c r="AP15" s="274">
        <f>SBK!M14</f>
        <v>77.400000000000006</v>
      </c>
      <c r="AQ15" s="274">
        <f t="shared" si="35"/>
        <v>77.400000000000006</v>
      </c>
      <c r="AR15" s="274">
        <f>Penjaskes!K14</f>
        <v>77.599999999999994</v>
      </c>
      <c r="AS15" s="274">
        <f>Penjaskes!M14</f>
        <v>77.599999999999994</v>
      </c>
      <c r="AT15" s="274">
        <f t="shared" si="36"/>
        <v>77.599999999999994</v>
      </c>
      <c r="AU15" s="274">
        <f>'Bhs Drh'!K14</f>
        <v>72.400000000000006</v>
      </c>
      <c r="AV15" s="274">
        <f>'Bhs Drh'!N14</f>
        <v>73.2</v>
      </c>
      <c r="AW15" s="274">
        <f t="shared" si="37"/>
        <v>72.72</v>
      </c>
      <c r="AX15" s="274">
        <f>B.Inggris!K14</f>
        <v>70.2</v>
      </c>
      <c r="AY15" s="274">
        <f>B.Inggris!N14</f>
        <v>72.099999999999994</v>
      </c>
      <c r="AZ15" s="274">
        <f t="shared" si="38"/>
        <v>70.959999999999994</v>
      </c>
      <c r="BA15" s="274">
        <f t="shared" si="39"/>
        <v>75.02</v>
      </c>
      <c r="BB15" s="274">
        <f t="shared" si="40"/>
        <v>75.36</v>
      </c>
      <c r="BC15" s="274">
        <v>72</v>
      </c>
      <c r="BD15" s="274">
        <f t="shared" si="14"/>
        <v>74.016000000000005</v>
      </c>
      <c r="BE15" s="274">
        <f t="shared" si="15"/>
        <v>71.84</v>
      </c>
      <c r="BF15" s="274">
        <v>62.5</v>
      </c>
      <c r="BG15" s="274">
        <f t="shared" si="16"/>
        <v>68.103999999999999</v>
      </c>
      <c r="BH15" s="274">
        <f t="shared" si="17"/>
        <v>75.16</v>
      </c>
      <c r="BI15" s="274">
        <v>85</v>
      </c>
      <c r="BJ15" s="274">
        <f t="shared" si="18"/>
        <v>79.096000000000004</v>
      </c>
      <c r="BK15" s="152">
        <f t="shared" si="41"/>
        <v>73.166666666666671</v>
      </c>
      <c r="BL15" s="373">
        <f t="shared" si="42"/>
        <v>221.21600000000001</v>
      </c>
      <c r="BM15" s="373">
        <f t="shared" si="43"/>
        <v>219.5</v>
      </c>
      <c r="BN15" s="48" t="str">
        <f t="shared" si="44"/>
        <v>76,2</v>
      </c>
      <c r="BO15" s="48" t="str">
        <f t="shared" si="45"/>
        <v>74,1</v>
      </c>
      <c r="BP15" s="48" t="str">
        <f t="shared" si="46"/>
        <v>75,6</v>
      </c>
      <c r="BQ15" s="48" t="str">
        <f t="shared" si="47"/>
        <v>72,4</v>
      </c>
      <c r="BR15" s="48" t="str">
        <f t="shared" si="20"/>
        <v>71,1</v>
      </c>
      <c r="BS15" s="48" t="str">
        <f t="shared" si="20"/>
        <v>72,4</v>
      </c>
      <c r="BT15" s="48" t="str">
        <f t="shared" si="20"/>
        <v>76,2</v>
      </c>
      <c r="BU15" s="48" t="str">
        <f t="shared" si="20"/>
        <v>74,6</v>
      </c>
      <c r="BV15" s="48" t="str">
        <f t="shared" si="48"/>
        <v>75,6</v>
      </c>
      <c r="BY15" s="275" t="str">
        <f t="shared" si="49"/>
        <v>75,6</v>
      </c>
      <c r="BZ15" s="275" t="str">
        <f t="shared" si="50"/>
        <v>72,2</v>
      </c>
      <c r="CA15" s="275" t="str">
        <f t="shared" si="51"/>
        <v>74,6</v>
      </c>
      <c r="CB15" s="275" t="str">
        <f t="shared" si="52"/>
        <v>72,4</v>
      </c>
      <c r="CC15" s="275" t="str">
        <f t="shared" si="53"/>
        <v>63,5</v>
      </c>
      <c r="CD15" s="275" t="str">
        <f t="shared" si="54"/>
        <v>68,4</v>
      </c>
      <c r="CE15" s="275" t="str">
        <f t="shared" si="55"/>
        <v>75,6</v>
      </c>
      <c r="CF15" s="275" t="str">
        <f t="shared" si="56"/>
        <v>85,5</v>
      </c>
      <c r="CG15" s="275" t="str">
        <f t="shared" si="57"/>
        <v>79,6</v>
      </c>
      <c r="CJ15" s="48" t="str">
        <f>SISWA!S13</f>
        <v>057/MINI.L-Kid/30.02.02/S.1-2/VI/2017</v>
      </c>
    </row>
    <row r="16" spans="1:88" x14ac:dyDescent="0.3">
      <c r="A16" s="53">
        <f>SISWA!A15</f>
        <v>8</v>
      </c>
      <c r="B16" s="53">
        <f>IF(SISWA!B15=0,"",SISWA!B15)</f>
        <v>4148</v>
      </c>
      <c r="C16" s="53" t="str">
        <f>IF(SISWA!C15=0,"",SISWA!C15)</f>
        <v>0041566084</v>
      </c>
      <c r="D16" s="53" t="str">
        <f>IF(SISWA!D15=0,"",SISWA!D15)</f>
        <v>80-162-008-9</v>
      </c>
      <c r="E16" s="196" t="str">
        <f>IF(SISWA!E15=0,"",SISWA!E15)</f>
        <v>BIMA LUTFIYAN FIRDAUS</v>
      </c>
      <c r="F16" s="196" t="str">
        <f>IF(SISWA!P14=0,"",SISWA!P14)</f>
        <v>, 00 Januari 1900</v>
      </c>
      <c r="G16" s="196" t="str">
        <f>IF(SISWA!H15=0,"",SISWA!H15)</f>
        <v/>
      </c>
      <c r="H16" s="274" t="e">
        <f>#REF!</f>
        <v>#REF!</v>
      </c>
      <c r="I16" s="274" t="e">
        <f>#REF!</f>
        <v>#REF!</v>
      </c>
      <c r="J16" s="274" t="e">
        <f t="shared" si="24"/>
        <v>#REF!</v>
      </c>
      <c r="K16" s="274">
        <f>AA!K15</f>
        <v>76.2</v>
      </c>
      <c r="L16" s="274">
        <f>AA!N15</f>
        <v>87</v>
      </c>
      <c r="M16" s="274">
        <f t="shared" si="25"/>
        <v>80.52000000000001</v>
      </c>
      <c r="N16" s="274">
        <f>AH!K15</f>
        <v>78.400000000000006</v>
      </c>
      <c r="O16" s="274">
        <f>AH!N15</f>
        <v>76.7</v>
      </c>
      <c r="P16" s="274">
        <f t="shared" si="26"/>
        <v>77.72</v>
      </c>
      <c r="Q16" s="274">
        <f>FIQH!K15</f>
        <v>77.599999999999994</v>
      </c>
      <c r="R16" s="274">
        <f>FIQH!N15</f>
        <v>76.3</v>
      </c>
      <c r="S16" s="274">
        <f t="shared" si="27"/>
        <v>77.08</v>
      </c>
      <c r="T16" s="274">
        <f>SKI!K15</f>
        <v>74</v>
      </c>
      <c r="U16" s="274">
        <f>SKI!N15</f>
        <v>72.5</v>
      </c>
      <c r="V16" s="274">
        <f t="shared" si="28"/>
        <v>73.400000000000006</v>
      </c>
      <c r="W16" s="274">
        <f>PKn!K15</f>
        <v>75.8</v>
      </c>
      <c r="X16" s="274">
        <f>PKn!L15</f>
        <v>72</v>
      </c>
      <c r="Y16" s="274">
        <f t="shared" si="29"/>
        <v>74.28</v>
      </c>
      <c r="Z16" s="274">
        <f>'B Ind'!K15</f>
        <v>74</v>
      </c>
      <c r="AA16" s="274">
        <f>'B Ind'!N15</f>
        <v>73</v>
      </c>
      <c r="AB16" s="274">
        <f t="shared" si="30"/>
        <v>73.599999999999994</v>
      </c>
      <c r="AC16" s="274">
        <f>BA!K15</f>
        <v>74.599999999999994</v>
      </c>
      <c r="AD16" s="274">
        <f>BA!N15</f>
        <v>75.3</v>
      </c>
      <c r="AE16" s="274">
        <f t="shared" si="31"/>
        <v>74.88</v>
      </c>
      <c r="AF16" s="274">
        <f>Matematik!K15</f>
        <v>74</v>
      </c>
      <c r="AG16" s="274">
        <f>Matematik!L15</f>
        <v>70</v>
      </c>
      <c r="AH16" s="274">
        <f t="shared" si="32"/>
        <v>72.400000000000006</v>
      </c>
      <c r="AI16" s="274">
        <f>IPA!K15</f>
        <v>75.2</v>
      </c>
      <c r="AJ16" s="274">
        <f>IPA!N15</f>
        <v>73.099999999999994</v>
      </c>
      <c r="AK16" s="274">
        <f t="shared" si="33"/>
        <v>74.36</v>
      </c>
      <c r="AL16" s="274">
        <f>IPS!K15</f>
        <v>74.599999999999994</v>
      </c>
      <c r="AM16" s="274">
        <f>IPS!L15</f>
        <v>71</v>
      </c>
      <c r="AN16" s="274">
        <f t="shared" si="34"/>
        <v>73.16</v>
      </c>
      <c r="AO16" s="274">
        <f>SBK!K15</f>
        <v>74.599999999999994</v>
      </c>
      <c r="AP16" s="274">
        <f>SBK!M15</f>
        <v>74.599999999999994</v>
      </c>
      <c r="AQ16" s="274">
        <f t="shared" si="35"/>
        <v>74.599999999999994</v>
      </c>
      <c r="AR16" s="274">
        <f>Penjaskes!K15</f>
        <v>78.8</v>
      </c>
      <c r="AS16" s="274">
        <f>Penjaskes!M15</f>
        <v>78.8</v>
      </c>
      <c r="AT16" s="274">
        <f t="shared" si="36"/>
        <v>78.8</v>
      </c>
      <c r="AU16" s="274">
        <f>'Bhs Drh'!K15</f>
        <v>72</v>
      </c>
      <c r="AV16" s="274">
        <f>'Bhs Drh'!N15</f>
        <v>72.5</v>
      </c>
      <c r="AW16" s="274">
        <f t="shared" si="37"/>
        <v>72.199999999999989</v>
      </c>
      <c r="AX16" s="274">
        <f>B.Inggris!K15</f>
        <v>68.8</v>
      </c>
      <c r="AY16" s="274">
        <f>B.Inggris!N15</f>
        <v>69.400000000000006</v>
      </c>
      <c r="AZ16" s="274">
        <f t="shared" si="38"/>
        <v>69.039999999999992</v>
      </c>
      <c r="BA16" s="274">
        <f t="shared" si="39"/>
        <v>74.717142857142861</v>
      </c>
      <c r="BB16" s="274">
        <f t="shared" si="40"/>
        <v>73.599999999999994</v>
      </c>
      <c r="BC16" s="274">
        <v>80</v>
      </c>
      <c r="BD16" s="274">
        <f t="shared" si="14"/>
        <v>76.16</v>
      </c>
      <c r="BE16" s="274">
        <f t="shared" si="15"/>
        <v>72.400000000000006</v>
      </c>
      <c r="BF16" s="274">
        <v>50</v>
      </c>
      <c r="BG16" s="274">
        <f t="shared" si="16"/>
        <v>63.440000000000005</v>
      </c>
      <c r="BH16" s="274">
        <f t="shared" si="17"/>
        <v>74.36</v>
      </c>
      <c r="BI16" s="274">
        <v>75</v>
      </c>
      <c r="BJ16" s="274">
        <f t="shared" si="18"/>
        <v>74.616</v>
      </c>
      <c r="BK16" s="152">
        <f t="shared" si="41"/>
        <v>68.333333333333329</v>
      </c>
      <c r="BL16" s="373">
        <f t="shared" si="42"/>
        <v>214.21600000000001</v>
      </c>
      <c r="BM16" s="373">
        <f t="shared" si="43"/>
        <v>205</v>
      </c>
      <c r="BN16" s="48" t="str">
        <f t="shared" si="44"/>
        <v>74,4</v>
      </c>
      <c r="BO16" s="48" t="str">
        <f t="shared" si="45"/>
        <v>73,3</v>
      </c>
      <c r="BP16" s="48" t="str">
        <f t="shared" si="46"/>
        <v>74,6</v>
      </c>
      <c r="BQ16" s="48" t="str">
        <f t="shared" si="47"/>
        <v>74,4</v>
      </c>
      <c r="BR16" s="48" t="str">
        <f t="shared" si="20"/>
        <v>70,0</v>
      </c>
      <c r="BS16" s="48" t="str">
        <f t="shared" si="20"/>
        <v>72,4</v>
      </c>
      <c r="BT16" s="48" t="str">
        <f t="shared" si="20"/>
        <v>75,2</v>
      </c>
      <c r="BU16" s="48" t="str">
        <f t="shared" si="20"/>
        <v>73,1</v>
      </c>
      <c r="BV16" s="48" t="str">
        <f t="shared" si="48"/>
        <v>74,6</v>
      </c>
      <c r="BY16" s="275" t="str">
        <f t="shared" si="49"/>
        <v>74,6</v>
      </c>
      <c r="BZ16" s="275" t="str">
        <f t="shared" si="50"/>
        <v>80,0</v>
      </c>
      <c r="CA16" s="275" t="str">
        <f t="shared" si="51"/>
        <v>76,6</v>
      </c>
      <c r="CB16" s="275" t="str">
        <f t="shared" si="52"/>
        <v>72,4</v>
      </c>
      <c r="CC16" s="275" t="str">
        <f t="shared" si="53"/>
        <v>50,0</v>
      </c>
      <c r="CD16" s="275" t="str">
        <f t="shared" si="54"/>
        <v>63,4</v>
      </c>
      <c r="CE16" s="275" t="str">
        <f t="shared" si="55"/>
        <v>74,6</v>
      </c>
      <c r="CF16" s="275" t="str">
        <f t="shared" si="56"/>
        <v>75,5</v>
      </c>
      <c r="CG16" s="275" t="str">
        <f t="shared" si="57"/>
        <v>75,6</v>
      </c>
      <c r="CJ16" s="48" t="str">
        <f>SISWA!S14</f>
        <v>058/MINI.L-Kid/30.02.02/S.1-2/VI/2017</v>
      </c>
    </row>
    <row r="17" spans="1:88" x14ac:dyDescent="0.3">
      <c r="A17" s="53">
        <f>SISWA!A16</f>
        <v>9</v>
      </c>
      <c r="B17" s="53">
        <f>IF(SISWA!B16=0,"",SISWA!B16)</f>
        <v>4122</v>
      </c>
      <c r="C17" s="53" t="str">
        <f>IF(SISWA!C16=0,"",SISWA!C16)</f>
        <v>0043541247</v>
      </c>
      <c r="D17" s="53" t="str">
        <f>IF(SISWA!D16=0,"",SISWA!D16)</f>
        <v>80-162-009-8</v>
      </c>
      <c r="E17" s="196" t="str">
        <f>IF(SISWA!E16=0,"",SISWA!E16)</f>
        <v>ERINA DWI RAMADHANI</v>
      </c>
      <c r="F17" s="196" t="str">
        <f>IF(SISWA!P15=0,"",SISWA!P15)</f>
        <v>, 00 Januari 1900</v>
      </c>
      <c r="G17" s="196" t="str">
        <f>IF(SISWA!H16=0,"",SISWA!H16)</f>
        <v/>
      </c>
      <c r="H17" s="274" t="e">
        <f>#REF!</f>
        <v>#REF!</v>
      </c>
      <c r="I17" s="274" t="e">
        <f>#REF!</f>
        <v>#REF!</v>
      </c>
      <c r="J17" s="274" t="e">
        <f t="shared" si="24"/>
        <v>#REF!</v>
      </c>
      <c r="K17" s="274">
        <f>AA!K16</f>
        <v>75.400000000000006</v>
      </c>
      <c r="L17" s="274">
        <f>AA!N16</f>
        <v>78.7</v>
      </c>
      <c r="M17" s="274">
        <f t="shared" si="25"/>
        <v>76.72</v>
      </c>
      <c r="N17" s="274">
        <f>AH!K16</f>
        <v>74.599999999999994</v>
      </c>
      <c r="O17" s="274">
        <f>AH!N16</f>
        <v>74.8</v>
      </c>
      <c r="P17" s="274">
        <f t="shared" si="26"/>
        <v>74.680000000000007</v>
      </c>
      <c r="Q17" s="274">
        <f>FIQH!K16</f>
        <v>74.599999999999994</v>
      </c>
      <c r="R17" s="274">
        <f>FIQH!N16</f>
        <v>74.8</v>
      </c>
      <c r="S17" s="274">
        <f t="shared" si="27"/>
        <v>74.680000000000007</v>
      </c>
      <c r="T17" s="274">
        <f>SKI!K16</f>
        <v>73.599999999999994</v>
      </c>
      <c r="U17" s="274">
        <f>SKI!N16</f>
        <v>72.3</v>
      </c>
      <c r="V17" s="274">
        <f t="shared" si="28"/>
        <v>73.08</v>
      </c>
      <c r="W17" s="274">
        <f>PKn!K16</f>
        <v>71.599999999999994</v>
      </c>
      <c r="X17" s="274">
        <f>PKn!L16</f>
        <v>72</v>
      </c>
      <c r="Y17" s="274">
        <f t="shared" si="29"/>
        <v>71.759999999999991</v>
      </c>
      <c r="Z17" s="274">
        <f>'B Ind'!K16</f>
        <v>73.2</v>
      </c>
      <c r="AA17" s="274">
        <f>'B Ind'!N16</f>
        <v>72.099999999999994</v>
      </c>
      <c r="AB17" s="274">
        <f t="shared" si="30"/>
        <v>72.760000000000005</v>
      </c>
      <c r="AC17" s="274">
        <f>BA!K16</f>
        <v>73</v>
      </c>
      <c r="AD17" s="274">
        <f>BA!N16</f>
        <v>74.5</v>
      </c>
      <c r="AE17" s="274">
        <f t="shared" si="31"/>
        <v>73.599999999999994</v>
      </c>
      <c r="AF17" s="274">
        <f>Matematik!K16</f>
        <v>71.8</v>
      </c>
      <c r="AG17" s="274">
        <f>Matematik!L16</f>
        <v>70</v>
      </c>
      <c r="AH17" s="274">
        <f t="shared" si="32"/>
        <v>71.08</v>
      </c>
      <c r="AI17" s="274">
        <f>IPA!K16</f>
        <v>71.400000000000006</v>
      </c>
      <c r="AJ17" s="274">
        <f>IPA!N16</f>
        <v>71.2</v>
      </c>
      <c r="AK17" s="274">
        <f t="shared" si="33"/>
        <v>71.320000000000007</v>
      </c>
      <c r="AL17" s="274">
        <f>IPS!K16</f>
        <v>71.8</v>
      </c>
      <c r="AM17" s="274">
        <f>IPS!L16</f>
        <v>71</v>
      </c>
      <c r="AN17" s="274">
        <f t="shared" si="34"/>
        <v>71.48</v>
      </c>
      <c r="AO17" s="274">
        <f>SBK!K16</f>
        <v>74.8</v>
      </c>
      <c r="AP17" s="274">
        <f>SBK!M16</f>
        <v>74.8</v>
      </c>
      <c r="AQ17" s="274">
        <f t="shared" si="35"/>
        <v>74.8</v>
      </c>
      <c r="AR17" s="274">
        <f>Penjaskes!K16</f>
        <v>80.2</v>
      </c>
      <c r="AS17" s="274">
        <f>Penjaskes!M16</f>
        <v>80.2</v>
      </c>
      <c r="AT17" s="274">
        <f t="shared" si="36"/>
        <v>80.2</v>
      </c>
      <c r="AU17" s="274">
        <f>'Bhs Drh'!K16</f>
        <v>69.2</v>
      </c>
      <c r="AV17" s="274">
        <f>'Bhs Drh'!N16</f>
        <v>71.599999999999994</v>
      </c>
      <c r="AW17" s="274">
        <f t="shared" si="37"/>
        <v>70.16</v>
      </c>
      <c r="AX17" s="274">
        <f>B.Inggris!K16</f>
        <v>68.400000000000006</v>
      </c>
      <c r="AY17" s="274">
        <f>B.Inggris!N16</f>
        <v>69.2</v>
      </c>
      <c r="AZ17" s="274">
        <f t="shared" si="38"/>
        <v>68.72</v>
      </c>
      <c r="BA17" s="274">
        <f t="shared" si="39"/>
        <v>73.217142857142861</v>
      </c>
      <c r="BB17" s="274">
        <f t="shared" si="40"/>
        <v>72.760000000000005</v>
      </c>
      <c r="BC17" s="274">
        <v>48</v>
      </c>
      <c r="BD17" s="274">
        <f t="shared" si="14"/>
        <v>62.856000000000002</v>
      </c>
      <c r="BE17" s="274">
        <f t="shared" si="15"/>
        <v>71.08</v>
      </c>
      <c r="BF17" s="274">
        <v>27.5</v>
      </c>
      <c r="BG17" s="274">
        <f t="shared" si="16"/>
        <v>53.647999999999996</v>
      </c>
      <c r="BH17" s="274">
        <f t="shared" si="17"/>
        <v>71.320000000000007</v>
      </c>
      <c r="BI17" s="274">
        <v>50</v>
      </c>
      <c r="BJ17" s="274">
        <f t="shared" si="18"/>
        <v>62.792000000000002</v>
      </c>
      <c r="BK17" s="152">
        <f t="shared" si="41"/>
        <v>41.833333333333336</v>
      </c>
      <c r="BL17" s="373">
        <f t="shared" si="42"/>
        <v>179.29599999999999</v>
      </c>
      <c r="BM17" s="373">
        <f t="shared" si="43"/>
        <v>125.5</v>
      </c>
      <c r="BN17" s="48" t="str">
        <f t="shared" si="44"/>
        <v>73,2</v>
      </c>
      <c r="BO17" s="48" t="str">
        <f t="shared" si="45"/>
        <v>72,1</v>
      </c>
      <c r="BP17" s="48" t="str">
        <f t="shared" si="46"/>
        <v>73,6</v>
      </c>
      <c r="BQ17" s="48" t="str">
        <f t="shared" si="47"/>
        <v>72,8</v>
      </c>
      <c r="BR17" s="48" t="str">
        <f t="shared" si="20"/>
        <v>70,0</v>
      </c>
      <c r="BS17" s="48" t="str">
        <f t="shared" si="20"/>
        <v>71,8</v>
      </c>
      <c r="BT17" s="48" t="str">
        <f t="shared" si="20"/>
        <v>71,4</v>
      </c>
      <c r="BU17" s="48" t="str">
        <f t="shared" si="20"/>
        <v>71,2</v>
      </c>
      <c r="BV17" s="48" t="str">
        <f t="shared" si="48"/>
        <v>71,2</v>
      </c>
      <c r="BY17" s="275" t="str">
        <f t="shared" si="49"/>
        <v>73,6</v>
      </c>
      <c r="BZ17" s="275" t="str">
        <f t="shared" si="50"/>
        <v>48,8</v>
      </c>
      <c r="CA17" s="275" t="str">
        <f t="shared" si="51"/>
        <v>63,6</v>
      </c>
      <c r="CB17" s="275" t="str">
        <f t="shared" si="52"/>
        <v>71,8</v>
      </c>
      <c r="CC17" s="275" t="str">
        <f t="shared" si="53"/>
        <v>28,5</v>
      </c>
      <c r="CD17" s="275" t="str">
        <f t="shared" si="54"/>
        <v>54,8</v>
      </c>
      <c r="CE17" s="275" t="str">
        <f t="shared" si="55"/>
        <v>71,2</v>
      </c>
      <c r="CF17" s="275" t="str">
        <f t="shared" si="56"/>
        <v>50,0</v>
      </c>
      <c r="CG17" s="275" t="str">
        <f t="shared" si="57"/>
        <v>63,2</v>
      </c>
      <c r="CJ17" s="48" t="str">
        <f>SISWA!S15</f>
        <v>059/MINI.L-Kid/30.02.02/S.1-2/VI/2017</v>
      </c>
    </row>
    <row r="18" spans="1:88" x14ac:dyDescent="0.3">
      <c r="A18" s="53">
        <f>SISWA!A17</f>
        <v>10</v>
      </c>
      <c r="B18" s="53">
        <f>IF(SISWA!B17=0,"",SISWA!B17)</f>
        <v>4179</v>
      </c>
      <c r="C18" s="53" t="str">
        <f>IF(SISWA!C17=0,"",SISWA!C17)</f>
        <v>0045820842</v>
      </c>
      <c r="D18" s="53" t="str">
        <f>IF(SISWA!D17=0,"",SISWA!D17)</f>
        <v>80-162-010-7</v>
      </c>
      <c r="E18" s="196" t="str">
        <f>IF(SISWA!E17=0,"",SISWA!E17)</f>
        <v>FITRI NUR AINI</v>
      </c>
      <c r="F18" s="196" t="str">
        <f>IF(SISWA!P16=0,"",SISWA!P16)</f>
        <v>, 00 Januari 1900</v>
      </c>
      <c r="G18" s="196" t="str">
        <f>IF(SISWA!H17=0,"",SISWA!H17)</f>
        <v/>
      </c>
      <c r="H18" s="274" t="e">
        <f>#REF!</f>
        <v>#REF!</v>
      </c>
      <c r="I18" s="274" t="e">
        <f>#REF!</f>
        <v>#REF!</v>
      </c>
      <c r="J18" s="274" t="e">
        <f t="shared" si="24"/>
        <v>#REF!</v>
      </c>
      <c r="K18" s="274">
        <f>AA!K17</f>
        <v>73</v>
      </c>
      <c r="L18" s="274">
        <f>AA!N17</f>
        <v>74</v>
      </c>
      <c r="M18" s="274">
        <f t="shared" si="25"/>
        <v>73.400000000000006</v>
      </c>
      <c r="N18" s="274">
        <f>AH!K17</f>
        <v>74</v>
      </c>
      <c r="O18" s="274">
        <f>AH!N17</f>
        <v>74.5</v>
      </c>
      <c r="P18" s="274">
        <f t="shared" si="26"/>
        <v>74.2</v>
      </c>
      <c r="Q18" s="274">
        <f>FIQH!K17</f>
        <v>75</v>
      </c>
      <c r="R18" s="274">
        <f>FIQH!N17</f>
        <v>75</v>
      </c>
      <c r="S18" s="274">
        <f t="shared" si="27"/>
        <v>75</v>
      </c>
      <c r="T18" s="274">
        <f>SKI!K17</f>
        <v>71</v>
      </c>
      <c r="U18" s="274">
        <f>SKI!N17</f>
        <v>70.5</v>
      </c>
      <c r="V18" s="274">
        <f t="shared" si="28"/>
        <v>70.800000000000011</v>
      </c>
      <c r="W18" s="274">
        <f>PKn!K17</f>
        <v>70.25</v>
      </c>
      <c r="X18" s="274">
        <f>PKn!L17</f>
        <v>72</v>
      </c>
      <c r="Y18" s="274">
        <f t="shared" si="29"/>
        <v>70.95</v>
      </c>
      <c r="Z18" s="274">
        <f>'B Ind'!K17</f>
        <v>70.25</v>
      </c>
      <c r="AA18" s="274">
        <f>'B Ind'!N17</f>
        <v>70.625</v>
      </c>
      <c r="AB18" s="274">
        <f t="shared" si="30"/>
        <v>70.400000000000006</v>
      </c>
      <c r="AC18" s="274">
        <f>BA!K17</f>
        <v>70.5</v>
      </c>
      <c r="AD18" s="274">
        <f>BA!N17</f>
        <v>72.25</v>
      </c>
      <c r="AE18" s="274">
        <f t="shared" si="31"/>
        <v>71.2</v>
      </c>
      <c r="AF18" s="274">
        <f>Matematik!K17</f>
        <v>70.75</v>
      </c>
      <c r="AG18" s="274">
        <f>Matematik!L17</f>
        <v>70</v>
      </c>
      <c r="AH18" s="274">
        <f t="shared" si="32"/>
        <v>70.449999999999989</v>
      </c>
      <c r="AI18" s="274">
        <f>IPA!K17</f>
        <v>70.25</v>
      </c>
      <c r="AJ18" s="274">
        <f>IPA!N17</f>
        <v>70.625</v>
      </c>
      <c r="AK18" s="274">
        <f t="shared" si="33"/>
        <v>70.400000000000006</v>
      </c>
      <c r="AL18" s="274">
        <f>IPS!K17</f>
        <v>71.25</v>
      </c>
      <c r="AM18" s="274">
        <f>IPS!L17</f>
        <v>71</v>
      </c>
      <c r="AN18" s="274">
        <f t="shared" si="34"/>
        <v>71.150000000000006</v>
      </c>
      <c r="AO18" s="274">
        <f>SBK!K17</f>
        <v>74.25</v>
      </c>
      <c r="AP18" s="274">
        <f>SBK!M17</f>
        <v>74.25</v>
      </c>
      <c r="AQ18" s="274">
        <f t="shared" si="35"/>
        <v>74.25</v>
      </c>
      <c r="AR18" s="274">
        <f>Penjaskes!K17</f>
        <v>77</v>
      </c>
      <c r="AS18" s="274">
        <f>Penjaskes!M17</f>
        <v>77</v>
      </c>
      <c r="AT18" s="274">
        <f t="shared" si="36"/>
        <v>77</v>
      </c>
      <c r="AU18" s="274">
        <f>'Bhs Drh'!K17</f>
        <v>67.75</v>
      </c>
      <c r="AV18" s="274">
        <f>'Bhs Drh'!N17</f>
        <v>70.375</v>
      </c>
      <c r="AW18" s="274">
        <f t="shared" si="37"/>
        <v>68.8</v>
      </c>
      <c r="AX18" s="274">
        <f>B.Inggris!K17</f>
        <v>67</v>
      </c>
      <c r="AY18" s="274">
        <f>B.Inggris!N17</f>
        <v>68.5</v>
      </c>
      <c r="AZ18" s="274">
        <f t="shared" si="38"/>
        <v>67.599999999999994</v>
      </c>
      <c r="BA18" s="274">
        <f t="shared" si="39"/>
        <v>71.828571428571422</v>
      </c>
      <c r="BB18" s="274">
        <f t="shared" si="40"/>
        <v>70.400000000000006</v>
      </c>
      <c r="BC18" s="274">
        <v>56</v>
      </c>
      <c r="BD18" s="274">
        <f t="shared" si="14"/>
        <v>64.64</v>
      </c>
      <c r="BE18" s="274">
        <f t="shared" si="15"/>
        <v>70.449999999999989</v>
      </c>
      <c r="BF18" s="274">
        <v>32.5</v>
      </c>
      <c r="BG18" s="274">
        <f t="shared" si="16"/>
        <v>55.269999999999989</v>
      </c>
      <c r="BH18" s="274">
        <f t="shared" si="17"/>
        <v>70.400000000000006</v>
      </c>
      <c r="BI18" s="274">
        <v>57.5</v>
      </c>
      <c r="BJ18" s="274">
        <f t="shared" si="18"/>
        <v>65.240000000000009</v>
      </c>
      <c r="BK18" s="152">
        <f t="shared" si="41"/>
        <v>48.666666666666664</v>
      </c>
      <c r="BL18" s="373">
        <f t="shared" si="42"/>
        <v>185.15</v>
      </c>
      <c r="BM18" s="373">
        <f t="shared" si="43"/>
        <v>146</v>
      </c>
      <c r="BN18" s="48" t="str">
        <f t="shared" si="44"/>
        <v>70,5</v>
      </c>
      <c r="BO18" s="48" t="str">
        <f t="shared" si="45"/>
        <v>71,5</v>
      </c>
      <c r="BP18" s="48" t="str">
        <f t="shared" si="46"/>
        <v>70,4</v>
      </c>
      <c r="BQ18" s="48" t="str">
        <f t="shared" si="47"/>
        <v>71,5</v>
      </c>
      <c r="BR18" s="48" t="str">
        <f t="shared" si="20"/>
        <v>70,0</v>
      </c>
      <c r="BS18" s="48" t="str">
        <f t="shared" si="20"/>
        <v>70,5</v>
      </c>
      <c r="BT18" s="48" t="str">
        <f t="shared" si="20"/>
        <v>70,5</v>
      </c>
      <c r="BU18" s="48" t="str">
        <f t="shared" si="20"/>
        <v>71,5</v>
      </c>
      <c r="BV18" s="48" t="str">
        <f t="shared" si="48"/>
        <v>70,4</v>
      </c>
      <c r="BY18" s="275" t="str">
        <f t="shared" si="49"/>
        <v>70,4</v>
      </c>
      <c r="BZ18" s="275" t="str">
        <f t="shared" si="50"/>
        <v>56,6</v>
      </c>
      <c r="CA18" s="275" t="str">
        <f t="shared" si="51"/>
        <v>65,4</v>
      </c>
      <c r="CB18" s="275" t="str">
        <f t="shared" si="52"/>
        <v>70,5</v>
      </c>
      <c r="CC18" s="275" t="str">
        <f t="shared" si="53"/>
        <v>33,5</v>
      </c>
      <c r="CD18" s="275" t="str">
        <f t="shared" si="54"/>
        <v>55,7</v>
      </c>
      <c r="CE18" s="275" t="str">
        <f t="shared" si="55"/>
        <v>70,4</v>
      </c>
      <c r="CF18" s="275" t="str">
        <f t="shared" si="56"/>
        <v>58,5</v>
      </c>
      <c r="CG18" s="275" t="str">
        <f t="shared" si="57"/>
        <v>65,4</v>
      </c>
      <c r="CJ18" s="48" t="str">
        <f>SISWA!S16</f>
        <v>060/MINI.L-Kid/30.02.02/S.1-2/VI/2017</v>
      </c>
    </row>
    <row r="19" spans="1:88" x14ac:dyDescent="0.3">
      <c r="A19" s="53">
        <f>SISWA!A18</f>
        <v>11</v>
      </c>
      <c r="B19" s="53">
        <f>IF(SISWA!B18=0,"",SISWA!B18)</f>
        <v>4149</v>
      </c>
      <c r="C19" s="53" t="str">
        <f>IF(SISWA!C18=0,"",SISWA!C18)</f>
        <v>0047917461</v>
      </c>
      <c r="D19" s="53" t="str">
        <f>IF(SISWA!D18=0,"",SISWA!D18)</f>
        <v>80-162-011-6</v>
      </c>
      <c r="E19" s="196" t="str">
        <f>IF(SISWA!E18=0,"",SISWA!E18)</f>
        <v>MAYANGTIKA ANIL HAWA</v>
      </c>
      <c r="F19" s="196" t="str">
        <f>IF(SISWA!P17=0,"",SISWA!P17)</f>
        <v>, 00 Januari 1900</v>
      </c>
      <c r="G19" s="196" t="str">
        <f>IF(SISWA!H18=0,"",SISWA!H18)</f>
        <v/>
      </c>
      <c r="H19" s="274" t="e">
        <f>#REF!</f>
        <v>#REF!</v>
      </c>
      <c r="I19" s="274" t="e">
        <f>#REF!</f>
        <v>#REF!</v>
      </c>
      <c r="J19" s="274" t="e">
        <f t="shared" si="24"/>
        <v>#REF!</v>
      </c>
      <c r="K19" s="274">
        <f>AA!K18</f>
        <v>81.8</v>
      </c>
      <c r="L19" s="274">
        <f>AA!N18</f>
        <v>79.900000000000006</v>
      </c>
      <c r="M19" s="274">
        <f t="shared" si="25"/>
        <v>81.040000000000006</v>
      </c>
      <c r="N19" s="274">
        <f>AH!K18</f>
        <v>80</v>
      </c>
      <c r="O19" s="274">
        <f>AH!N18</f>
        <v>78</v>
      </c>
      <c r="P19" s="274">
        <f t="shared" si="26"/>
        <v>79.2</v>
      </c>
      <c r="Q19" s="274">
        <f>FIQH!K18</f>
        <v>78.8</v>
      </c>
      <c r="R19" s="274">
        <f>FIQH!N18</f>
        <v>77.900000000000006</v>
      </c>
      <c r="S19" s="274">
        <f t="shared" si="27"/>
        <v>78.44</v>
      </c>
      <c r="T19" s="274">
        <f>SKI!K18</f>
        <v>81</v>
      </c>
      <c r="U19" s="274">
        <f>SKI!N18</f>
        <v>76</v>
      </c>
      <c r="V19" s="274">
        <f t="shared" si="28"/>
        <v>79</v>
      </c>
      <c r="W19" s="274">
        <f>PKn!K18</f>
        <v>76.599999999999994</v>
      </c>
      <c r="X19" s="274">
        <f>PKn!L18</f>
        <v>73</v>
      </c>
      <c r="Y19" s="274">
        <f t="shared" si="29"/>
        <v>75.16</v>
      </c>
      <c r="Z19" s="274">
        <f>'B Ind'!K18</f>
        <v>75.8</v>
      </c>
      <c r="AA19" s="274">
        <f>'B Ind'!N18</f>
        <v>74.400000000000006</v>
      </c>
      <c r="AB19" s="274">
        <f t="shared" si="30"/>
        <v>75.240000000000009</v>
      </c>
      <c r="AC19" s="274">
        <f>BA!K18</f>
        <v>78.599999999999994</v>
      </c>
      <c r="AD19" s="274">
        <f>BA!N18</f>
        <v>79.3</v>
      </c>
      <c r="AE19" s="274">
        <f t="shared" si="31"/>
        <v>78.88</v>
      </c>
      <c r="AF19" s="274">
        <f>Matematik!K18</f>
        <v>72.8</v>
      </c>
      <c r="AG19" s="274">
        <f>Matematik!L18</f>
        <v>74</v>
      </c>
      <c r="AH19" s="274">
        <f t="shared" si="32"/>
        <v>73.28</v>
      </c>
      <c r="AI19" s="274">
        <f>IPA!K18</f>
        <v>75.8</v>
      </c>
      <c r="AJ19" s="274">
        <f>IPA!N18</f>
        <v>73.900000000000006</v>
      </c>
      <c r="AK19" s="274">
        <f t="shared" si="33"/>
        <v>75.039999999999992</v>
      </c>
      <c r="AL19" s="274">
        <f>IPS!K18</f>
        <v>76</v>
      </c>
      <c r="AM19" s="274">
        <f>IPS!L18</f>
        <v>73</v>
      </c>
      <c r="AN19" s="274">
        <f t="shared" si="34"/>
        <v>74.800000000000011</v>
      </c>
      <c r="AO19" s="274">
        <f>SBK!K18</f>
        <v>78.599999999999994</v>
      </c>
      <c r="AP19" s="274">
        <f>SBK!M18</f>
        <v>78.599999999999994</v>
      </c>
      <c r="AQ19" s="274">
        <f t="shared" si="35"/>
        <v>78.599999999999994</v>
      </c>
      <c r="AR19" s="274">
        <f>Penjaskes!K18</f>
        <v>80.400000000000006</v>
      </c>
      <c r="AS19" s="274">
        <f>Penjaskes!M18</f>
        <v>80.400000000000006</v>
      </c>
      <c r="AT19" s="274">
        <f t="shared" si="36"/>
        <v>80.400000000000006</v>
      </c>
      <c r="AU19" s="274">
        <f>'Bhs Drh'!K18</f>
        <v>74</v>
      </c>
      <c r="AV19" s="274">
        <f>'Bhs Drh'!N18</f>
        <v>74.5</v>
      </c>
      <c r="AW19" s="274">
        <f t="shared" si="37"/>
        <v>74.2</v>
      </c>
      <c r="AX19" s="274">
        <f>B.Inggris!K18</f>
        <v>77.599999999999994</v>
      </c>
      <c r="AY19" s="274">
        <f>B.Inggris!N18</f>
        <v>75.8</v>
      </c>
      <c r="AZ19" s="274">
        <f t="shared" si="38"/>
        <v>76.88</v>
      </c>
      <c r="BA19" s="274">
        <f t="shared" si="39"/>
        <v>77.154285714285706</v>
      </c>
      <c r="BB19" s="274">
        <f t="shared" si="40"/>
        <v>75.240000000000009</v>
      </c>
      <c r="BC19" s="274">
        <v>64</v>
      </c>
      <c r="BD19" s="274">
        <f t="shared" si="14"/>
        <v>70.744</v>
      </c>
      <c r="BE19" s="274">
        <f t="shared" si="15"/>
        <v>73.28</v>
      </c>
      <c r="BF19" s="274">
        <v>45</v>
      </c>
      <c r="BG19" s="274">
        <f t="shared" si="16"/>
        <v>61.967999999999996</v>
      </c>
      <c r="BH19" s="274">
        <f t="shared" si="17"/>
        <v>75.039999999999992</v>
      </c>
      <c r="BI19" s="274">
        <v>62.5</v>
      </c>
      <c r="BJ19" s="274">
        <f t="shared" si="18"/>
        <v>70.024000000000001</v>
      </c>
      <c r="BK19" s="152">
        <f t="shared" si="41"/>
        <v>57.166666666666664</v>
      </c>
      <c r="BL19" s="373">
        <f t="shared" si="42"/>
        <v>202.73599999999999</v>
      </c>
      <c r="BM19" s="373">
        <f t="shared" si="43"/>
        <v>171.5</v>
      </c>
      <c r="BN19" s="48" t="str">
        <f t="shared" si="44"/>
        <v>76,8</v>
      </c>
      <c r="BO19" s="48" t="str">
        <f t="shared" si="45"/>
        <v>74,4</v>
      </c>
      <c r="BP19" s="48" t="str">
        <f t="shared" si="46"/>
        <v>75,4</v>
      </c>
      <c r="BQ19" s="48" t="str">
        <f t="shared" si="47"/>
        <v>73,8</v>
      </c>
      <c r="BR19" s="48" t="str">
        <f t="shared" si="20"/>
        <v>74,4</v>
      </c>
      <c r="BS19" s="48" t="str">
        <f t="shared" si="20"/>
        <v>73,8</v>
      </c>
      <c r="BT19" s="48" t="str">
        <f t="shared" si="20"/>
        <v>76,8</v>
      </c>
      <c r="BU19" s="48" t="str">
        <f t="shared" si="20"/>
        <v>74,9</v>
      </c>
      <c r="BV19" s="48" t="str">
        <f t="shared" si="48"/>
        <v>75,4</v>
      </c>
      <c r="BY19" s="275" t="str">
        <f t="shared" si="49"/>
        <v>75,4</v>
      </c>
      <c r="BZ19" s="275" t="str">
        <f t="shared" si="50"/>
        <v>64,4</v>
      </c>
      <c r="CA19" s="275" t="str">
        <f t="shared" si="51"/>
        <v>71,4</v>
      </c>
      <c r="CB19" s="275" t="str">
        <f t="shared" si="52"/>
        <v>73,8</v>
      </c>
      <c r="CC19" s="275" t="str">
        <f t="shared" si="53"/>
        <v>45,5</v>
      </c>
      <c r="CD19" s="275" t="str">
        <f t="shared" si="54"/>
        <v>62,8</v>
      </c>
      <c r="CE19" s="275" t="str">
        <f t="shared" si="55"/>
        <v>75,4</v>
      </c>
      <c r="CF19" s="275" t="str">
        <f t="shared" si="56"/>
        <v>63,5</v>
      </c>
      <c r="CG19" s="275" t="str">
        <f t="shared" si="57"/>
        <v>70,4</v>
      </c>
      <c r="CJ19" s="48" t="str">
        <f>SISWA!S17</f>
        <v>061/MINI.L-Kid/30.02.02/S.1-2/VI/2017</v>
      </c>
    </row>
    <row r="20" spans="1:88" x14ac:dyDescent="0.3">
      <c r="A20" s="53">
        <f>SISWA!A19</f>
        <v>12</v>
      </c>
      <c r="B20" s="53">
        <f>IF(SISWA!B19=0,"",SISWA!B19)</f>
        <v>4180</v>
      </c>
      <c r="C20" s="53" t="str">
        <f>IF(SISWA!C19=0,"",SISWA!C19)</f>
        <v>0049252066</v>
      </c>
      <c r="D20" s="53" t="str">
        <f>IF(SISWA!D19=0,"",SISWA!D19)</f>
        <v>80-162-012-5</v>
      </c>
      <c r="E20" s="196" t="str">
        <f>IF(SISWA!E19=0,"",SISWA!E19)</f>
        <v>MIR`ATUL KHOIROH</v>
      </c>
      <c r="F20" s="196" t="str">
        <f>IF(SISWA!P18=0,"",SISWA!P18)</f>
        <v>, 00 Januari 1900</v>
      </c>
      <c r="G20" s="196" t="str">
        <f>IF(SISWA!H19=0,"",SISWA!H19)</f>
        <v/>
      </c>
      <c r="H20" s="274" t="e">
        <f>#REF!</f>
        <v>#REF!</v>
      </c>
      <c r="I20" s="274" t="e">
        <f>#REF!</f>
        <v>#REF!</v>
      </c>
      <c r="J20" s="274" t="e">
        <f t="shared" si="24"/>
        <v>#REF!</v>
      </c>
      <c r="K20" s="274">
        <f>AA!K19</f>
        <v>89.8</v>
      </c>
      <c r="L20" s="274">
        <f>AA!N19</f>
        <v>93.4</v>
      </c>
      <c r="M20" s="274">
        <f t="shared" si="25"/>
        <v>91.240000000000009</v>
      </c>
      <c r="N20" s="274">
        <f>AH!K19</f>
        <v>85.6</v>
      </c>
      <c r="O20" s="274">
        <f>AH!N19</f>
        <v>92.3</v>
      </c>
      <c r="P20" s="274">
        <f t="shared" si="26"/>
        <v>88.28</v>
      </c>
      <c r="Q20" s="274">
        <f>FIQH!K19</f>
        <v>84.2</v>
      </c>
      <c r="R20" s="274">
        <f>FIQH!N19</f>
        <v>86.6</v>
      </c>
      <c r="S20" s="274">
        <f t="shared" si="27"/>
        <v>85.16</v>
      </c>
      <c r="T20" s="274">
        <f>SKI!K19</f>
        <v>90.4</v>
      </c>
      <c r="U20" s="274">
        <f>SKI!N19</f>
        <v>86.2</v>
      </c>
      <c r="V20" s="274">
        <f t="shared" si="28"/>
        <v>88.72</v>
      </c>
      <c r="W20" s="274">
        <f>PKn!K19</f>
        <v>80.400000000000006</v>
      </c>
      <c r="X20" s="274">
        <f>PKn!L19</f>
        <v>84</v>
      </c>
      <c r="Y20" s="274">
        <f t="shared" si="29"/>
        <v>81.84</v>
      </c>
      <c r="Z20" s="274">
        <f>'B Ind'!K19</f>
        <v>79.8</v>
      </c>
      <c r="AA20" s="274">
        <f>'B Ind'!N19</f>
        <v>82.4</v>
      </c>
      <c r="AB20" s="274">
        <f t="shared" si="30"/>
        <v>80.84</v>
      </c>
      <c r="AC20" s="274">
        <f>BA!K19</f>
        <v>87.2</v>
      </c>
      <c r="AD20" s="274">
        <f>BA!N19</f>
        <v>92.6</v>
      </c>
      <c r="AE20" s="274">
        <f t="shared" si="31"/>
        <v>89.36</v>
      </c>
      <c r="AF20" s="274">
        <f>Matematik!K19</f>
        <v>80.2</v>
      </c>
      <c r="AG20" s="274">
        <f>Matematik!L19</f>
        <v>85</v>
      </c>
      <c r="AH20" s="274">
        <f t="shared" si="32"/>
        <v>82.12</v>
      </c>
      <c r="AI20" s="274">
        <f>IPA!K19</f>
        <v>81.599999999999994</v>
      </c>
      <c r="AJ20" s="274">
        <f>IPA!N19</f>
        <v>82.8</v>
      </c>
      <c r="AK20" s="274">
        <f t="shared" si="33"/>
        <v>82.079999999999984</v>
      </c>
      <c r="AL20" s="274">
        <f>IPS!K19</f>
        <v>78.400000000000006</v>
      </c>
      <c r="AM20" s="274">
        <f>IPS!L19</f>
        <v>86</v>
      </c>
      <c r="AN20" s="274">
        <f t="shared" si="34"/>
        <v>81.44</v>
      </c>
      <c r="AO20" s="274">
        <f>SBK!K19</f>
        <v>83</v>
      </c>
      <c r="AP20" s="274">
        <f>SBK!M19</f>
        <v>83</v>
      </c>
      <c r="AQ20" s="274">
        <f t="shared" si="35"/>
        <v>83</v>
      </c>
      <c r="AR20" s="274">
        <f>Penjaskes!K19</f>
        <v>80</v>
      </c>
      <c r="AS20" s="274">
        <f>Penjaskes!M19</f>
        <v>80</v>
      </c>
      <c r="AT20" s="274">
        <f t="shared" si="36"/>
        <v>80</v>
      </c>
      <c r="AU20" s="274">
        <f>'Bhs Drh'!K19</f>
        <v>78</v>
      </c>
      <c r="AV20" s="274">
        <f>'Bhs Drh'!N19</f>
        <v>80</v>
      </c>
      <c r="AW20" s="274">
        <f t="shared" si="37"/>
        <v>78.8</v>
      </c>
      <c r="AX20" s="274">
        <f>B.Inggris!K19</f>
        <v>80.8</v>
      </c>
      <c r="AY20" s="274">
        <f>B.Inggris!N19</f>
        <v>84.9</v>
      </c>
      <c r="AZ20" s="274">
        <f t="shared" si="38"/>
        <v>82.44</v>
      </c>
      <c r="BA20" s="274">
        <f t="shared" si="39"/>
        <v>83.951428571428579</v>
      </c>
      <c r="BB20" s="274">
        <f t="shared" si="40"/>
        <v>80.84</v>
      </c>
      <c r="BC20" s="274">
        <v>76</v>
      </c>
      <c r="BD20" s="274">
        <f t="shared" si="14"/>
        <v>78.903999999999996</v>
      </c>
      <c r="BE20" s="274">
        <f t="shared" si="15"/>
        <v>82.12</v>
      </c>
      <c r="BF20" s="274">
        <v>47.5</v>
      </c>
      <c r="BG20" s="274">
        <f t="shared" si="16"/>
        <v>68.271999999999991</v>
      </c>
      <c r="BH20" s="274">
        <f t="shared" si="17"/>
        <v>82.079999999999984</v>
      </c>
      <c r="BI20" s="274">
        <v>77.5</v>
      </c>
      <c r="BJ20" s="274">
        <f t="shared" si="18"/>
        <v>80.24799999999999</v>
      </c>
      <c r="BK20" s="152">
        <f t="shared" si="41"/>
        <v>67</v>
      </c>
      <c r="BL20" s="373">
        <f t="shared" si="42"/>
        <v>227.42399999999998</v>
      </c>
      <c r="BM20" s="373">
        <f t="shared" si="43"/>
        <v>201</v>
      </c>
      <c r="BN20" s="48" t="str">
        <f t="shared" si="44"/>
        <v>80,8</v>
      </c>
      <c r="BO20" s="48" t="str">
        <f t="shared" si="45"/>
        <v>82,4</v>
      </c>
      <c r="BP20" s="48" t="str">
        <f t="shared" si="46"/>
        <v>81,4</v>
      </c>
      <c r="BQ20" s="48" t="str">
        <f t="shared" si="47"/>
        <v>80,2</v>
      </c>
      <c r="BR20" s="48" t="str">
        <f t="shared" si="20"/>
        <v>85,5</v>
      </c>
      <c r="BS20" s="48" t="str">
        <f t="shared" si="20"/>
        <v>82,2</v>
      </c>
      <c r="BT20" s="48" t="str">
        <f t="shared" si="20"/>
        <v>82,6</v>
      </c>
      <c r="BU20" s="48" t="str">
        <f t="shared" si="20"/>
        <v>83,8</v>
      </c>
      <c r="BV20" s="48" t="str">
        <f t="shared" si="48"/>
        <v>82,8</v>
      </c>
      <c r="BY20" s="275" t="str">
        <f t="shared" si="49"/>
        <v>81,4</v>
      </c>
      <c r="BZ20" s="275" t="str">
        <f t="shared" si="50"/>
        <v>76,6</v>
      </c>
      <c r="CA20" s="275" t="str">
        <f t="shared" si="51"/>
        <v>79,4</v>
      </c>
      <c r="CB20" s="275" t="str">
        <f t="shared" si="52"/>
        <v>82,2</v>
      </c>
      <c r="CC20" s="275" t="str">
        <f t="shared" si="53"/>
        <v>48,5</v>
      </c>
      <c r="CD20" s="275" t="str">
        <f t="shared" si="54"/>
        <v>68,2</v>
      </c>
      <c r="CE20" s="275" t="str">
        <f t="shared" si="55"/>
        <v>82,8</v>
      </c>
      <c r="CF20" s="275" t="str">
        <f t="shared" si="56"/>
        <v>78,5</v>
      </c>
      <c r="CG20" s="275" t="str">
        <f t="shared" si="57"/>
        <v>80,8</v>
      </c>
      <c r="CJ20" s="48" t="str">
        <f>SISWA!S18</f>
        <v>062/MINI.L-Kid/30.02.02/S.1-2/VI/2017</v>
      </c>
    </row>
    <row r="21" spans="1:88" x14ac:dyDescent="0.3">
      <c r="A21" s="53">
        <f>SISWA!A20</f>
        <v>13</v>
      </c>
      <c r="B21" s="53">
        <f>IF(SISWA!B20=0,"",SISWA!B20)</f>
        <v>4181</v>
      </c>
      <c r="C21" s="53" t="str">
        <f>IF(SISWA!C20=0,"",SISWA!C20)</f>
        <v>0048021171</v>
      </c>
      <c r="D21" s="53" t="str">
        <f>IF(SISWA!D20=0,"",SISWA!D20)</f>
        <v>80-162-013-4</v>
      </c>
      <c r="E21" s="196" t="str">
        <f>IF(SISWA!E20=0,"",SISWA!E20)</f>
        <v>MOCHAMAD ABIR EKA FIRMANSYA</v>
      </c>
      <c r="F21" s="196" t="str">
        <f>IF(SISWA!P19=0,"",SISWA!P19)</f>
        <v>, 00 Januari 1900</v>
      </c>
      <c r="G21" s="196" t="str">
        <f>IF(SISWA!H20=0,"",SISWA!H20)</f>
        <v/>
      </c>
      <c r="H21" s="274" t="e">
        <f>#REF!</f>
        <v>#REF!</v>
      </c>
      <c r="I21" s="274" t="e">
        <f>#REF!</f>
        <v>#REF!</v>
      </c>
      <c r="J21" s="274" t="e">
        <f t="shared" si="24"/>
        <v>#REF!</v>
      </c>
      <c r="K21" s="274">
        <f>AA!K20</f>
        <v>85.6</v>
      </c>
      <c r="L21" s="274">
        <f>AA!N20</f>
        <v>90.8</v>
      </c>
      <c r="M21" s="274">
        <f t="shared" si="25"/>
        <v>87.679999999999993</v>
      </c>
      <c r="N21" s="274">
        <f>AH!K20</f>
        <v>81</v>
      </c>
      <c r="O21" s="274">
        <f>AH!N20</f>
        <v>80</v>
      </c>
      <c r="P21" s="274">
        <f t="shared" si="26"/>
        <v>80.599999999999994</v>
      </c>
      <c r="Q21" s="274">
        <f>FIQH!K20</f>
        <v>83.4</v>
      </c>
      <c r="R21" s="274">
        <f>FIQH!N20</f>
        <v>86.7</v>
      </c>
      <c r="S21" s="274">
        <f t="shared" si="27"/>
        <v>84.72</v>
      </c>
      <c r="T21" s="274">
        <f>SKI!K20</f>
        <v>84.2</v>
      </c>
      <c r="U21" s="274">
        <f>SKI!N20</f>
        <v>82.1</v>
      </c>
      <c r="V21" s="274">
        <f t="shared" si="28"/>
        <v>83.36</v>
      </c>
      <c r="W21" s="274">
        <f>PKn!K20</f>
        <v>79.599999999999994</v>
      </c>
      <c r="X21" s="274">
        <f>PKn!L20</f>
        <v>81</v>
      </c>
      <c r="Y21" s="274">
        <f t="shared" si="29"/>
        <v>80.16</v>
      </c>
      <c r="Z21" s="274">
        <f>'B Ind'!K20</f>
        <v>79.599999999999994</v>
      </c>
      <c r="AA21" s="274">
        <f>'B Ind'!N20</f>
        <v>80.3</v>
      </c>
      <c r="AB21" s="274">
        <f t="shared" si="30"/>
        <v>79.88</v>
      </c>
      <c r="AC21" s="274">
        <f>BA!K20</f>
        <v>83</v>
      </c>
      <c r="AD21" s="274">
        <f>BA!N20</f>
        <v>87.5</v>
      </c>
      <c r="AE21" s="274">
        <f t="shared" si="31"/>
        <v>84.8</v>
      </c>
      <c r="AF21" s="274">
        <f>Matematik!K20</f>
        <v>77.2</v>
      </c>
      <c r="AG21" s="274">
        <f>Matematik!L20</f>
        <v>81</v>
      </c>
      <c r="AH21" s="274">
        <f t="shared" si="32"/>
        <v>78.72</v>
      </c>
      <c r="AI21" s="274">
        <f>IPA!K20</f>
        <v>78.8</v>
      </c>
      <c r="AJ21" s="274">
        <f>IPA!N20</f>
        <v>79.900000000000006</v>
      </c>
      <c r="AK21" s="274">
        <f t="shared" si="33"/>
        <v>79.239999999999995</v>
      </c>
      <c r="AL21" s="274">
        <f>IPS!K20</f>
        <v>79</v>
      </c>
      <c r="AM21" s="274">
        <f>IPS!L20</f>
        <v>81</v>
      </c>
      <c r="AN21" s="274">
        <f t="shared" si="34"/>
        <v>79.8</v>
      </c>
      <c r="AO21" s="274">
        <f>SBK!K20</f>
        <v>81</v>
      </c>
      <c r="AP21" s="274">
        <f>SBK!M20</f>
        <v>81</v>
      </c>
      <c r="AQ21" s="274">
        <f t="shared" si="35"/>
        <v>81</v>
      </c>
      <c r="AR21" s="274">
        <f>Penjaskes!K20</f>
        <v>80.400000000000006</v>
      </c>
      <c r="AS21" s="274">
        <f>Penjaskes!M20</f>
        <v>80.400000000000006</v>
      </c>
      <c r="AT21" s="274">
        <f t="shared" si="36"/>
        <v>80.400000000000006</v>
      </c>
      <c r="AU21" s="274">
        <f>'Bhs Drh'!K20</f>
        <v>75.599999999999994</v>
      </c>
      <c r="AV21" s="274">
        <f>'Bhs Drh'!N20</f>
        <v>77.3</v>
      </c>
      <c r="AW21" s="274">
        <f t="shared" si="37"/>
        <v>76.28</v>
      </c>
      <c r="AX21" s="274">
        <f>B.Inggris!K20</f>
        <v>80.2</v>
      </c>
      <c r="AY21" s="274">
        <f>B.Inggris!N20</f>
        <v>82.6</v>
      </c>
      <c r="AZ21" s="274">
        <f t="shared" si="38"/>
        <v>81.16</v>
      </c>
      <c r="BA21" s="274">
        <f t="shared" si="39"/>
        <v>81.271428571428572</v>
      </c>
      <c r="BB21" s="274">
        <f t="shared" si="40"/>
        <v>79.88</v>
      </c>
      <c r="BC21" s="274">
        <v>72</v>
      </c>
      <c r="BD21" s="274">
        <f t="shared" si="14"/>
        <v>76.727999999999994</v>
      </c>
      <c r="BE21" s="274">
        <f t="shared" si="15"/>
        <v>78.72</v>
      </c>
      <c r="BF21" s="274">
        <v>32.5</v>
      </c>
      <c r="BG21" s="274">
        <f t="shared" si="16"/>
        <v>60.231999999999999</v>
      </c>
      <c r="BH21" s="274">
        <f t="shared" si="17"/>
        <v>79.239999999999995</v>
      </c>
      <c r="BI21" s="274">
        <v>65</v>
      </c>
      <c r="BJ21" s="274">
        <f t="shared" si="18"/>
        <v>73.543999999999997</v>
      </c>
      <c r="BK21" s="152">
        <f t="shared" si="41"/>
        <v>56.5</v>
      </c>
      <c r="BL21" s="373">
        <f t="shared" si="42"/>
        <v>210.50399999999996</v>
      </c>
      <c r="BM21" s="373">
        <f t="shared" si="43"/>
        <v>169.5</v>
      </c>
      <c r="BN21" s="48" t="str">
        <f t="shared" si="44"/>
        <v>80,6</v>
      </c>
      <c r="BO21" s="48" t="str">
        <f t="shared" si="45"/>
        <v>80,3</v>
      </c>
      <c r="BP21" s="48" t="str">
        <f t="shared" si="46"/>
        <v>80,8</v>
      </c>
      <c r="BQ21" s="48" t="str">
        <f t="shared" si="47"/>
        <v>77,2</v>
      </c>
      <c r="BR21" s="48" t="str">
        <f t="shared" si="20"/>
        <v>81,1</v>
      </c>
      <c r="BS21" s="48" t="str">
        <f t="shared" si="20"/>
        <v>79,2</v>
      </c>
      <c r="BT21" s="48" t="str">
        <f t="shared" si="20"/>
        <v>79,8</v>
      </c>
      <c r="BU21" s="48" t="str">
        <f t="shared" si="20"/>
        <v>80,9</v>
      </c>
      <c r="BV21" s="48" t="str">
        <f t="shared" si="48"/>
        <v>79,4</v>
      </c>
      <c r="BY21" s="275" t="str">
        <f t="shared" si="49"/>
        <v>80,8</v>
      </c>
      <c r="BZ21" s="275" t="str">
        <f t="shared" si="50"/>
        <v>72,2</v>
      </c>
      <c r="CA21" s="275" t="str">
        <f t="shared" si="51"/>
        <v>77,8</v>
      </c>
      <c r="CB21" s="275" t="str">
        <f t="shared" si="52"/>
        <v>79,2</v>
      </c>
      <c r="CC21" s="275" t="str">
        <f t="shared" si="53"/>
        <v>33,5</v>
      </c>
      <c r="CD21" s="275" t="str">
        <f t="shared" si="54"/>
        <v>60,2</v>
      </c>
      <c r="CE21" s="275" t="str">
        <f t="shared" si="55"/>
        <v>79,4</v>
      </c>
      <c r="CF21" s="275" t="str">
        <f t="shared" si="56"/>
        <v>65,5</v>
      </c>
      <c r="CG21" s="275" t="str">
        <f t="shared" si="57"/>
        <v>74,4</v>
      </c>
      <c r="CJ21" s="48" t="str">
        <f>SISWA!S19</f>
        <v>063/MINI.L-Kid/30.02.02/S.1-2/VI/2017</v>
      </c>
    </row>
    <row r="22" spans="1:88" x14ac:dyDescent="0.3">
      <c r="A22" s="53">
        <f>SISWA!A21</f>
        <v>14</v>
      </c>
      <c r="B22" s="53">
        <f>IF(SISWA!B21=0,"",SISWA!B21)</f>
        <v>4150</v>
      </c>
      <c r="C22" s="53" t="str">
        <f>IF(SISWA!C21=0,"",SISWA!C21)</f>
        <v>0055851984</v>
      </c>
      <c r="D22" s="53" t="str">
        <f>IF(SISWA!D21=0,"",SISWA!D21)</f>
        <v>80-162-014-3</v>
      </c>
      <c r="E22" s="196" t="str">
        <f>IF(SISWA!E21=0,"",SISWA!E21)</f>
        <v>MOHAMMAD DANANG PRAYOGA</v>
      </c>
      <c r="F22" s="196" t="str">
        <f>IF(SISWA!P20=0,"",SISWA!P20)</f>
        <v>, 00 Januari 1900</v>
      </c>
      <c r="G22" s="196" t="str">
        <f>IF(SISWA!H21=0,"",SISWA!H21)</f>
        <v/>
      </c>
      <c r="H22" s="274" t="e">
        <f>#REF!</f>
        <v>#REF!</v>
      </c>
      <c r="I22" s="274" t="e">
        <f>#REF!</f>
        <v>#REF!</v>
      </c>
      <c r="J22" s="274" t="e">
        <f t="shared" si="24"/>
        <v>#REF!</v>
      </c>
      <c r="K22" s="274">
        <f>AA!K21</f>
        <v>79</v>
      </c>
      <c r="L22" s="274">
        <f>AA!N21</f>
        <v>78.5</v>
      </c>
      <c r="M22" s="274">
        <f t="shared" si="25"/>
        <v>78.8</v>
      </c>
      <c r="N22" s="274">
        <f>AH!K21</f>
        <v>77</v>
      </c>
      <c r="O22" s="274">
        <f>AH!N21</f>
        <v>76.5</v>
      </c>
      <c r="P22" s="274">
        <f t="shared" si="26"/>
        <v>76.8</v>
      </c>
      <c r="Q22" s="274">
        <f>FIQH!K21</f>
        <v>77.2</v>
      </c>
      <c r="R22" s="274">
        <f>FIQH!N21</f>
        <v>78.599999999999994</v>
      </c>
      <c r="S22" s="274">
        <f t="shared" si="27"/>
        <v>77.759999999999991</v>
      </c>
      <c r="T22" s="274">
        <f>SKI!K21</f>
        <v>73.400000000000006</v>
      </c>
      <c r="U22" s="274">
        <f>SKI!N21</f>
        <v>73.2</v>
      </c>
      <c r="V22" s="274">
        <f t="shared" si="28"/>
        <v>73.319999999999993</v>
      </c>
      <c r="W22" s="274">
        <f>PKn!K21</f>
        <v>74</v>
      </c>
      <c r="X22" s="274">
        <f>PKn!L21</f>
        <v>73</v>
      </c>
      <c r="Y22" s="274">
        <f t="shared" si="29"/>
        <v>73.599999999999994</v>
      </c>
      <c r="Z22" s="274">
        <f>'B Ind'!K21</f>
        <v>73.8</v>
      </c>
      <c r="AA22" s="274">
        <f>'B Ind'!N21</f>
        <v>73.400000000000006</v>
      </c>
      <c r="AB22" s="274">
        <f t="shared" si="30"/>
        <v>73.64</v>
      </c>
      <c r="AC22" s="274">
        <f>BA!K21</f>
        <v>71.2</v>
      </c>
      <c r="AD22" s="274">
        <f>BA!N21</f>
        <v>73.099999999999994</v>
      </c>
      <c r="AE22" s="274">
        <f t="shared" si="31"/>
        <v>71.959999999999994</v>
      </c>
      <c r="AF22" s="274">
        <f>Matematik!K21</f>
        <v>70.599999999999994</v>
      </c>
      <c r="AG22" s="274">
        <f>Matematik!L21</f>
        <v>72</v>
      </c>
      <c r="AH22" s="274">
        <f t="shared" si="32"/>
        <v>71.16</v>
      </c>
      <c r="AI22" s="274">
        <f>IPA!K21</f>
        <v>73</v>
      </c>
      <c r="AJ22" s="274">
        <f>IPA!N21</f>
        <v>72.5</v>
      </c>
      <c r="AK22" s="274">
        <f t="shared" si="33"/>
        <v>72.8</v>
      </c>
      <c r="AL22" s="274">
        <f>IPS!K21</f>
        <v>72.2</v>
      </c>
      <c r="AM22" s="274">
        <f>IPS!L21</f>
        <v>73</v>
      </c>
      <c r="AN22" s="274">
        <f t="shared" si="34"/>
        <v>72.52000000000001</v>
      </c>
      <c r="AO22" s="274">
        <f>SBK!K21</f>
        <v>78.599999999999994</v>
      </c>
      <c r="AP22" s="274">
        <f>SBK!M21</f>
        <v>78.599999999999994</v>
      </c>
      <c r="AQ22" s="274">
        <f t="shared" si="35"/>
        <v>78.599999999999994</v>
      </c>
      <c r="AR22" s="274">
        <f>Penjaskes!K21</f>
        <v>78.599999999999994</v>
      </c>
      <c r="AS22" s="274">
        <f>Penjaskes!M21</f>
        <v>78.599999999999994</v>
      </c>
      <c r="AT22" s="274">
        <f t="shared" si="36"/>
        <v>78.599999999999994</v>
      </c>
      <c r="AU22" s="274">
        <f>'Bhs Drh'!K21</f>
        <v>72.400000000000006</v>
      </c>
      <c r="AV22" s="274">
        <f>'Bhs Drh'!N21</f>
        <v>73.7</v>
      </c>
      <c r="AW22" s="274">
        <f t="shared" si="37"/>
        <v>72.920000000000016</v>
      </c>
      <c r="AX22" s="274">
        <f>B.Inggris!K21</f>
        <v>68.8</v>
      </c>
      <c r="AY22" s="274">
        <f>B.Inggris!N21</f>
        <v>72.400000000000006</v>
      </c>
      <c r="AZ22" s="274">
        <f t="shared" si="38"/>
        <v>70.239999999999995</v>
      </c>
      <c r="BA22" s="274">
        <f t="shared" si="39"/>
        <v>74.48</v>
      </c>
      <c r="BB22" s="274">
        <f t="shared" si="40"/>
        <v>73.64</v>
      </c>
      <c r="BC22" s="274">
        <v>82</v>
      </c>
      <c r="BD22" s="274">
        <f t="shared" si="14"/>
        <v>76.984000000000009</v>
      </c>
      <c r="BE22" s="274">
        <f t="shared" si="15"/>
        <v>71.16</v>
      </c>
      <c r="BF22" s="274">
        <v>52.5</v>
      </c>
      <c r="BG22" s="274">
        <f t="shared" si="16"/>
        <v>63.695999999999998</v>
      </c>
      <c r="BH22" s="274">
        <f t="shared" si="17"/>
        <v>72.8</v>
      </c>
      <c r="BI22" s="274">
        <v>70</v>
      </c>
      <c r="BJ22" s="274">
        <f t="shared" si="18"/>
        <v>71.680000000000007</v>
      </c>
      <c r="BK22" s="152">
        <f t="shared" si="41"/>
        <v>68.166666666666671</v>
      </c>
      <c r="BL22" s="373">
        <f t="shared" si="42"/>
        <v>212.36</v>
      </c>
      <c r="BM22" s="373">
        <f t="shared" si="43"/>
        <v>204.5</v>
      </c>
      <c r="BN22" s="48" t="str">
        <f t="shared" si="44"/>
        <v>74,8</v>
      </c>
      <c r="BO22" s="48" t="str">
        <f t="shared" si="45"/>
        <v>73,4</v>
      </c>
      <c r="BP22" s="48" t="str">
        <f t="shared" si="46"/>
        <v>74,4</v>
      </c>
      <c r="BQ22" s="48" t="str">
        <f t="shared" si="47"/>
        <v>71,6</v>
      </c>
      <c r="BR22" s="48" t="str">
        <f t="shared" si="20"/>
        <v>72,2</v>
      </c>
      <c r="BS22" s="48" t="str">
        <f t="shared" si="20"/>
        <v>71,6</v>
      </c>
      <c r="BT22" s="48" t="str">
        <f t="shared" si="20"/>
        <v>73,3</v>
      </c>
      <c r="BU22" s="48" t="str">
        <f t="shared" si="20"/>
        <v>73,5</v>
      </c>
      <c r="BV22" s="48" t="str">
        <f t="shared" si="48"/>
        <v>73,8</v>
      </c>
      <c r="BY22" s="275" t="str">
        <f t="shared" si="49"/>
        <v>74,4</v>
      </c>
      <c r="BZ22" s="275" t="str">
        <f t="shared" si="50"/>
        <v>82,2</v>
      </c>
      <c r="CA22" s="275" t="str">
        <f t="shared" si="51"/>
        <v>77,4</v>
      </c>
      <c r="CB22" s="275" t="str">
        <f t="shared" si="52"/>
        <v>71,6</v>
      </c>
      <c r="CC22" s="275" t="str">
        <f t="shared" si="53"/>
        <v>53,5</v>
      </c>
      <c r="CD22" s="275" t="str">
        <f t="shared" si="54"/>
        <v>64,6</v>
      </c>
      <c r="CE22" s="275" t="str">
        <f t="shared" si="55"/>
        <v>73,8</v>
      </c>
      <c r="CF22" s="275" t="str">
        <f t="shared" si="56"/>
        <v>70,0</v>
      </c>
      <c r="CG22" s="275" t="str">
        <f t="shared" si="57"/>
        <v>72,8</v>
      </c>
      <c r="CJ22" s="48" t="str">
        <f>SISWA!S20</f>
        <v>064/MINI.L-Kid/30.02.02/S.1-2/VI/2017</v>
      </c>
    </row>
    <row r="23" spans="1:88" x14ac:dyDescent="0.3">
      <c r="A23" s="53">
        <f>SISWA!A22</f>
        <v>15</v>
      </c>
      <c r="B23" s="53">
        <f>IF(SISWA!B22=0,"",SISWA!B22)</f>
        <v>4184</v>
      </c>
      <c r="C23" s="53" t="str">
        <f>IF(SISWA!C22=0,"",SISWA!C22)</f>
        <v>0049465874</v>
      </c>
      <c r="D23" s="53" t="str">
        <f>IF(SISWA!D22=0,"",SISWA!D22)</f>
        <v>80-162-015-2</v>
      </c>
      <c r="E23" s="196" t="str">
        <f>IF(SISWA!E22=0,"",SISWA!E22)</f>
        <v>MUCHAMAD ADITIYA PUTRA FEBRYANSYAH</v>
      </c>
      <c r="F23" s="196" t="str">
        <f>IF(SISWA!P21=0,"",SISWA!P21)</f>
        <v>, 00 Januari 1900</v>
      </c>
      <c r="G23" s="196" t="str">
        <f>IF(SISWA!H22=0,"",SISWA!H22)</f>
        <v/>
      </c>
      <c r="H23" s="274" t="e">
        <f>#REF!</f>
        <v>#REF!</v>
      </c>
      <c r="I23" s="274" t="e">
        <f>#REF!</f>
        <v>#REF!</v>
      </c>
      <c r="J23" s="274" t="e">
        <f t="shared" si="24"/>
        <v>#REF!</v>
      </c>
      <c r="K23" s="274">
        <f>AA!K22</f>
        <v>90.4</v>
      </c>
      <c r="L23" s="274">
        <f>AA!N22</f>
        <v>95.2</v>
      </c>
      <c r="M23" s="274">
        <f t="shared" si="25"/>
        <v>92.320000000000007</v>
      </c>
      <c r="N23" s="274">
        <f>AH!K22</f>
        <v>86.6</v>
      </c>
      <c r="O23" s="274">
        <f>AH!N22</f>
        <v>92.8</v>
      </c>
      <c r="P23" s="274">
        <f t="shared" si="26"/>
        <v>89.079999999999984</v>
      </c>
      <c r="Q23" s="274">
        <f>FIQH!K22</f>
        <v>86.2</v>
      </c>
      <c r="R23" s="274">
        <f>FIQH!N22</f>
        <v>90.1</v>
      </c>
      <c r="S23" s="274">
        <f t="shared" si="27"/>
        <v>87.759999999999991</v>
      </c>
      <c r="T23" s="274">
        <f>SKI!K22</f>
        <v>86.2</v>
      </c>
      <c r="U23" s="274">
        <f>SKI!N22</f>
        <v>87.6</v>
      </c>
      <c r="V23" s="274">
        <f t="shared" si="28"/>
        <v>86.759999999999991</v>
      </c>
      <c r="W23" s="274">
        <f>PKn!K22</f>
        <v>82.2</v>
      </c>
      <c r="X23" s="274">
        <f>PKn!L22</f>
        <v>86</v>
      </c>
      <c r="Y23" s="274">
        <f t="shared" si="29"/>
        <v>83.72</v>
      </c>
      <c r="Z23" s="274">
        <f>'B Ind'!K22</f>
        <v>81.599999999999994</v>
      </c>
      <c r="AA23" s="274">
        <f>'B Ind'!N22</f>
        <v>84.3</v>
      </c>
      <c r="AB23" s="274">
        <f t="shared" si="30"/>
        <v>82.679999999999993</v>
      </c>
      <c r="AC23" s="274">
        <f>BA!K22</f>
        <v>86.6</v>
      </c>
      <c r="AD23" s="274">
        <f>BA!N22</f>
        <v>91.8</v>
      </c>
      <c r="AE23" s="274">
        <f t="shared" si="31"/>
        <v>88.679999999999993</v>
      </c>
      <c r="AF23" s="274">
        <f>Matematik!K22</f>
        <v>80.2</v>
      </c>
      <c r="AG23" s="274">
        <f>Matematik!L22</f>
        <v>87</v>
      </c>
      <c r="AH23" s="274">
        <f t="shared" si="32"/>
        <v>82.92</v>
      </c>
      <c r="AI23" s="274">
        <f>IPA!K22</f>
        <v>85.2</v>
      </c>
      <c r="AJ23" s="274">
        <f>IPA!N22</f>
        <v>85.6</v>
      </c>
      <c r="AK23" s="274">
        <f t="shared" si="33"/>
        <v>85.36</v>
      </c>
      <c r="AL23" s="274">
        <f>IPS!K22</f>
        <v>82.4</v>
      </c>
      <c r="AM23" s="274">
        <f>IPS!L22</f>
        <v>87</v>
      </c>
      <c r="AN23" s="274">
        <f t="shared" si="34"/>
        <v>84.240000000000009</v>
      </c>
      <c r="AO23" s="274">
        <f>SBK!K22</f>
        <v>81.400000000000006</v>
      </c>
      <c r="AP23" s="274">
        <f>SBK!M22</f>
        <v>81.400000000000006</v>
      </c>
      <c r="AQ23" s="274">
        <f t="shared" si="35"/>
        <v>81.400000000000006</v>
      </c>
      <c r="AR23" s="274">
        <f>Penjaskes!K22</f>
        <v>79.400000000000006</v>
      </c>
      <c r="AS23" s="274">
        <f>Penjaskes!M22</f>
        <v>79.400000000000006</v>
      </c>
      <c r="AT23" s="274">
        <f t="shared" si="36"/>
        <v>79.400000000000006</v>
      </c>
      <c r="AU23" s="274">
        <f>'Bhs Drh'!K22</f>
        <v>75.400000000000006</v>
      </c>
      <c r="AV23" s="274">
        <f>'Bhs Drh'!N22</f>
        <v>78.7</v>
      </c>
      <c r="AW23" s="274">
        <f t="shared" si="37"/>
        <v>76.72</v>
      </c>
      <c r="AX23" s="274">
        <f>B.Inggris!K22</f>
        <v>79.8</v>
      </c>
      <c r="AY23" s="274">
        <f>B.Inggris!N22</f>
        <v>80.900000000000006</v>
      </c>
      <c r="AZ23" s="274">
        <f t="shared" si="38"/>
        <v>80.240000000000009</v>
      </c>
      <c r="BA23" s="274">
        <f t="shared" si="39"/>
        <v>84.377142857142857</v>
      </c>
      <c r="BB23" s="274">
        <f t="shared" si="40"/>
        <v>82.679999999999993</v>
      </c>
      <c r="BC23" s="274">
        <v>56</v>
      </c>
      <c r="BD23" s="274">
        <f t="shared" si="14"/>
        <v>72.007999999999996</v>
      </c>
      <c r="BE23" s="274">
        <f t="shared" si="15"/>
        <v>82.92</v>
      </c>
      <c r="BF23" s="274">
        <v>32.5</v>
      </c>
      <c r="BG23" s="274">
        <f t="shared" si="16"/>
        <v>62.752000000000002</v>
      </c>
      <c r="BH23" s="274">
        <f t="shared" si="17"/>
        <v>85.36</v>
      </c>
      <c r="BI23" s="274">
        <v>52.5</v>
      </c>
      <c r="BJ23" s="274">
        <f t="shared" si="18"/>
        <v>72.216000000000008</v>
      </c>
      <c r="BK23" s="152">
        <f t="shared" si="41"/>
        <v>47</v>
      </c>
      <c r="BL23" s="373">
        <f t="shared" si="42"/>
        <v>206.976</v>
      </c>
      <c r="BM23" s="373">
        <f t="shared" si="43"/>
        <v>141</v>
      </c>
      <c r="BN23" s="48" t="str">
        <f t="shared" si="44"/>
        <v>82,6</v>
      </c>
      <c r="BO23" s="48" t="str">
        <f t="shared" si="45"/>
        <v>84,3</v>
      </c>
      <c r="BP23" s="48" t="str">
        <f t="shared" si="46"/>
        <v>83,8</v>
      </c>
      <c r="BQ23" s="48" t="str">
        <f t="shared" si="47"/>
        <v>80,2</v>
      </c>
      <c r="BR23" s="48" t="str">
        <f t="shared" si="20"/>
        <v>87,7</v>
      </c>
      <c r="BS23" s="48" t="str">
        <f t="shared" si="20"/>
        <v>83,2</v>
      </c>
      <c r="BT23" s="48" t="str">
        <f t="shared" si="20"/>
        <v>85,2</v>
      </c>
      <c r="BU23" s="48" t="str">
        <f t="shared" si="20"/>
        <v>86,6</v>
      </c>
      <c r="BV23" s="48" t="str">
        <f t="shared" si="48"/>
        <v>85,6</v>
      </c>
      <c r="BY23" s="275" t="str">
        <f t="shared" si="49"/>
        <v>83,8</v>
      </c>
      <c r="BZ23" s="275" t="str">
        <f t="shared" si="50"/>
        <v>56,6</v>
      </c>
      <c r="CA23" s="275" t="str">
        <f t="shared" si="51"/>
        <v>72,8</v>
      </c>
      <c r="CB23" s="275" t="str">
        <f t="shared" si="52"/>
        <v>83,2</v>
      </c>
      <c r="CC23" s="275" t="str">
        <f t="shared" si="53"/>
        <v>33,5</v>
      </c>
      <c r="CD23" s="275" t="str">
        <f t="shared" si="54"/>
        <v>63,2</v>
      </c>
      <c r="CE23" s="275" t="str">
        <f t="shared" si="55"/>
        <v>85,6</v>
      </c>
      <c r="CF23" s="275" t="str">
        <f t="shared" si="56"/>
        <v>53,5</v>
      </c>
      <c r="CG23" s="275" t="str">
        <f t="shared" si="57"/>
        <v>72,6</v>
      </c>
      <c r="CJ23" s="48" t="str">
        <f>SISWA!S21</f>
        <v>065/MINI.L-Kid/30.02.02/S.1-2/VI/2017</v>
      </c>
    </row>
    <row r="24" spans="1:88" x14ac:dyDescent="0.3">
      <c r="A24" s="53">
        <f>SISWA!A23</f>
        <v>16</v>
      </c>
      <c r="B24" s="53">
        <f>IF(SISWA!B23=0,"",SISWA!B23)</f>
        <v>4185</v>
      </c>
      <c r="C24" s="53" t="str">
        <f>IF(SISWA!C23=0,"",SISWA!C23)</f>
        <v>0048515206</v>
      </c>
      <c r="D24" s="53" t="str">
        <f>IF(SISWA!D23=0,"",SISWA!D23)</f>
        <v>80-162-016-9</v>
      </c>
      <c r="E24" s="196" t="str">
        <f>IF(SISWA!E23=0,"",SISWA!E23)</f>
        <v>MUHAMAD DAIFA ROBBIT ATTIJANI</v>
      </c>
      <c r="F24" s="196" t="str">
        <f>IF(SISWA!P22=0,"",SISWA!P22)</f>
        <v>, 00 Januari 1900</v>
      </c>
      <c r="G24" s="196" t="str">
        <f>IF(SISWA!H23=0,"",SISWA!H23)</f>
        <v/>
      </c>
      <c r="H24" s="274" t="e">
        <f>#REF!</f>
        <v>#REF!</v>
      </c>
      <c r="I24" s="274" t="e">
        <f>#REF!</f>
        <v>#REF!</v>
      </c>
      <c r="J24" s="274" t="e">
        <f t="shared" si="24"/>
        <v>#REF!</v>
      </c>
      <c r="K24" s="274">
        <f>AA!K23</f>
        <v>81.599999999999994</v>
      </c>
      <c r="L24" s="274">
        <f>AA!N23</f>
        <v>84.3</v>
      </c>
      <c r="M24" s="274">
        <f t="shared" si="25"/>
        <v>82.679999999999993</v>
      </c>
      <c r="N24" s="274">
        <f>AH!K23</f>
        <v>78.599999999999994</v>
      </c>
      <c r="O24" s="274">
        <f>AH!N23</f>
        <v>80.8</v>
      </c>
      <c r="P24" s="274">
        <f t="shared" si="26"/>
        <v>79.47999999999999</v>
      </c>
      <c r="Q24" s="274">
        <f>FIQH!K23</f>
        <v>80.2</v>
      </c>
      <c r="R24" s="274">
        <f>FIQH!N23</f>
        <v>82.1</v>
      </c>
      <c r="S24" s="274">
        <f t="shared" si="27"/>
        <v>80.959999999999994</v>
      </c>
      <c r="T24" s="274">
        <f>SKI!K23</f>
        <v>75.2</v>
      </c>
      <c r="U24" s="274">
        <f>SKI!N23</f>
        <v>75.099999999999994</v>
      </c>
      <c r="V24" s="274">
        <f t="shared" si="28"/>
        <v>75.16</v>
      </c>
      <c r="W24" s="274">
        <f>PKn!K23</f>
        <v>75.400000000000006</v>
      </c>
      <c r="X24" s="274">
        <f>PKn!L23</f>
        <v>73</v>
      </c>
      <c r="Y24" s="274">
        <f t="shared" si="29"/>
        <v>74.44</v>
      </c>
      <c r="Z24" s="274">
        <f>'B Ind'!K23</f>
        <v>77</v>
      </c>
      <c r="AA24" s="274">
        <f>'B Ind'!N23</f>
        <v>75.5</v>
      </c>
      <c r="AB24" s="274">
        <f t="shared" si="30"/>
        <v>76.400000000000006</v>
      </c>
      <c r="AC24" s="274">
        <f>BA!K23</f>
        <v>74.599999999999994</v>
      </c>
      <c r="AD24" s="274">
        <f>BA!N23</f>
        <v>76.8</v>
      </c>
      <c r="AE24" s="274">
        <f t="shared" si="31"/>
        <v>75.47999999999999</v>
      </c>
      <c r="AF24" s="274">
        <f>Matematik!K23</f>
        <v>72.2</v>
      </c>
      <c r="AG24" s="274">
        <f>Matematik!L23</f>
        <v>72</v>
      </c>
      <c r="AH24" s="274">
        <f t="shared" si="32"/>
        <v>72.12</v>
      </c>
      <c r="AI24" s="274">
        <f>IPA!K23</f>
        <v>75</v>
      </c>
      <c r="AJ24" s="274">
        <f>IPA!N23</f>
        <v>73.5</v>
      </c>
      <c r="AK24" s="274">
        <f t="shared" si="33"/>
        <v>74.400000000000006</v>
      </c>
      <c r="AL24" s="274">
        <f>IPS!K23</f>
        <v>75</v>
      </c>
      <c r="AM24" s="274">
        <f>IPS!L23</f>
        <v>73</v>
      </c>
      <c r="AN24" s="274">
        <f t="shared" si="34"/>
        <v>74.2</v>
      </c>
      <c r="AO24" s="274">
        <f>SBK!K23</f>
        <v>78.8</v>
      </c>
      <c r="AP24" s="274">
        <f>SBK!M23</f>
        <v>78.8</v>
      </c>
      <c r="AQ24" s="274">
        <f t="shared" si="35"/>
        <v>78.8</v>
      </c>
      <c r="AR24" s="274">
        <f>Penjaskes!K23</f>
        <v>77.599999999999994</v>
      </c>
      <c r="AS24" s="274">
        <f>Penjaskes!M23</f>
        <v>77.599999999999994</v>
      </c>
      <c r="AT24" s="274">
        <f t="shared" si="36"/>
        <v>77.599999999999994</v>
      </c>
      <c r="AU24" s="274">
        <f>'Bhs Drh'!K23</f>
        <v>72.8</v>
      </c>
      <c r="AV24" s="274">
        <f>'Bhs Drh'!N23</f>
        <v>73.900000000000006</v>
      </c>
      <c r="AW24" s="274">
        <f t="shared" si="37"/>
        <v>73.240000000000009</v>
      </c>
      <c r="AX24" s="274">
        <f>B.Inggris!K23</f>
        <v>71</v>
      </c>
      <c r="AY24" s="274">
        <f>B.Inggris!N23</f>
        <v>77.5</v>
      </c>
      <c r="AZ24" s="274">
        <f t="shared" si="38"/>
        <v>73.599999999999994</v>
      </c>
      <c r="BA24" s="274">
        <f t="shared" si="39"/>
        <v>76.325714285714284</v>
      </c>
      <c r="BB24" s="274">
        <f t="shared" si="40"/>
        <v>76.400000000000006</v>
      </c>
      <c r="BC24" s="274">
        <v>74</v>
      </c>
      <c r="BD24" s="274">
        <f t="shared" si="14"/>
        <v>75.44</v>
      </c>
      <c r="BE24" s="274">
        <f t="shared" si="15"/>
        <v>72.12</v>
      </c>
      <c r="BF24" s="274">
        <v>42.5</v>
      </c>
      <c r="BG24" s="274">
        <f t="shared" si="16"/>
        <v>60.271999999999998</v>
      </c>
      <c r="BH24" s="274">
        <f t="shared" si="17"/>
        <v>74.400000000000006</v>
      </c>
      <c r="BI24" s="274">
        <v>65</v>
      </c>
      <c r="BJ24" s="274">
        <f t="shared" si="18"/>
        <v>70.64</v>
      </c>
      <c r="BK24" s="152">
        <f t="shared" si="41"/>
        <v>60.5</v>
      </c>
      <c r="BL24" s="373">
        <f t="shared" si="42"/>
        <v>206.35199999999998</v>
      </c>
      <c r="BM24" s="373">
        <f t="shared" si="43"/>
        <v>181.5</v>
      </c>
      <c r="BN24" s="48" t="str">
        <f t="shared" si="44"/>
        <v>77,7</v>
      </c>
      <c r="BO24" s="48" t="str">
        <f t="shared" si="45"/>
        <v>76,5</v>
      </c>
      <c r="BP24" s="48" t="str">
        <f t="shared" si="46"/>
        <v>76,4</v>
      </c>
      <c r="BQ24" s="48" t="str">
        <f t="shared" si="47"/>
        <v>72,2</v>
      </c>
      <c r="BR24" s="48" t="str">
        <f t="shared" si="20"/>
        <v>72,2</v>
      </c>
      <c r="BS24" s="48" t="str">
        <f t="shared" si="20"/>
        <v>72,2</v>
      </c>
      <c r="BT24" s="48" t="str">
        <f t="shared" si="20"/>
        <v>75,5</v>
      </c>
      <c r="BU24" s="48" t="str">
        <f t="shared" si="20"/>
        <v>74,5</v>
      </c>
      <c r="BV24" s="48" t="str">
        <f t="shared" si="48"/>
        <v>74,4</v>
      </c>
      <c r="BY24" s="275" t="str">
        <f t="shared" si="49"/>
        <v>76,4</v>
      </c>
      <c r="BZ24" s="275" t="str">
        <f t="shared" si="50"/>
        <v>74,4</v>
      </c>
      <c r="CA24" s="275" t="str">
        <f t="shared" si="51"/>
        <v>75,4</v>
      </c>
      <c r="CB24" s="275" t="str">
        <f t="shared" si="52"/>
        <v>72,2</v>
      </c>
      <c r="CC24" s="275" t="str">
        <f t="shared" si="53"/>
        <v>43,5</v>
      </c>
      <c r="CD24" s="275" t="str">
        <f t="shared" si="54"/>
        <v>60,2</v>
      </c>
      <c r="CE24" s="275" t="str">
        <f t="shared" si="55"/>
        <v>74,4</v>
      </c>
      <c r="CF24" s="275" t="str">
        <f t="shared" si="56"/>
        <v>65,5</v>
      </c>
      <c r="CG24" s="275" t="str">
        <f t="shared" si="57"/>
        <v>71,4</v>
      </c>
      <c r="CJ24" s="48" t="str">
        <f>SISWA!S22</f>
        <v>066/MINI.L-Kid/30.02.02/S.1-2/VI/2017</v>
      </c>
    </row>
    <row r="25" spans="1:88" x14ac:dyDescent="0.3">
      <c r="A25" s="53">
        <f>SISWA!A24</f>
        <v>17</v>
      </c>
      <c r="B25" s="53">
        <f>IF(SISWA!B24=0,"",SISWA!B24)</f>
        <v>4151</v>
      </c>
      <c r="C25" s="53" t="str">
        <f>IF(SISWA!C24=0,"",SISWA!C24)</f>
        <v>0044956543</v>
      </c>
      <c r="D25" s="53" t="str">
        <f>IF(SISWA!D24=0,"",SISWA!D24)</f>
        <v>80-162-017-8</v>
      </c>
      <c r="E25" s="196" t="str">
        <f>IF(SISWA!E24=0,"",SISWA!E24)</f>
        <v>MUHAMMAD IZZUL AKROM</v>
      </c>
      <c r="F25" s="196" t="str">
        <f>IF(SISWA!P23=0,"",SISWA!P23)</f>
        <v>, 00 Januari 1900</v>
      </c>
      <c r="G25" s="196" t="str">
        <f>IF(SISWA!H24=0,"",SISWA!H24)</f>
        <v/>
      </c>
      <c r="H25" s="274" t="e">
        <f>#REF!</f>
        <v>#REF!</v>
      </c>
      <c r="I25" s="274" t="e">
        <f>#REF!</f>
        <v>#REF!</v>
      </c>
      <c r="J25" s="274" t="e">
        <f t="shared" si="24"/>
        <v>#REF!</v>
      </c>
      <c r="K25" s="274">
        <f>AA!K24</f>
        <v>83</v>
      </c>
      <c r="L25" s="274">
        <f>AA!N24</f>
        <v>93.5</v>
      </c>
      <c r="M25" s="274">
        <f t="shared" si="25"/>
        <v>87.199999999999989</v>
      </c>
      <c r="N25" s="274">
        <f>AH!K24</f>
        <v>78.400000000000006</v>
      </c>
      <c r="O25" s="274">
        <f>AH!N24</f>
        <v>80.2</v>
      </c>
      <c r="P25" s="274">
        <f t="shared" si="26"/>
        <v>79.12</v>
      </c>
      <c r="Q25" s="274">
        <f>FIQH!K24</f>
        <v>84.6</v>
      </c>
      <c r="R25" s="274">
        <f>FIQH!N24</f>
        <v>84.3</v>
      </c>
      <c r="S25" s="274">
        <f t="shared" si="27"/>
        <v>84.47999999999999</v>
      </c>
      <c r="T25" s="274">
        <f>SKI!K24</f>
        <v>78.2</v>
      </c>
      <c r="U25" s="274">
        <f>SKI!N24</f>
        <v>76.099999999999994</v>
      </c>
      <c r="V25" s="274">
        <f t="shared" si="28"/>
        <v>77.36</v>
      </c>
      <c r="W25" s="274">
        <f>PKn!K24</f>
        <v>79.599999999999994</v>
      </c>
      <c r="X25" s="274">
        <f>PKn!L24</f>
        <v>74</v>
      </c>
      <c r="Y25" s="274">
        <f t="shared" si="29"/>
        <v>77.36</v>
      </c>
      <c r="Z25" s="274">
        <f>'B Ind'!K24</f>
        <v>80.400000000000006</v>
      </c>
      <c r="AA25" s="274">
        <f>'B Ind'!N24</f>
        <v>77.7</v>
      </c>
      <c r="AB25" s="274">
        <f t="shared" si="30"/>
        <v>79.320000000000007</v>
      </c>
      <c r="AC25" s="274">
        <f>BA!K24</f>
        <v>74.8</v>
      </c>
      <c r="AD25" s="274">
        <f>BA!N24</f>
        <v>77.900000000000006</v>
      </c>
      <c r="AE25" s="274">
        <f t="shared" si="31"/>
        <v>76.039999999999992</v>
      </c>
      <c r="AF25" s="274">
        <f>Matematik!K24</f>
        <v>76.400000000000006</v>
      </c>
      <c r="AG25" s="274">
        <f>Matematik!L24</f>
        <v>74</v>
      </c>
      <c r="AH25" s="274">
        <f t="shared" si="32"/>
        <v>75.44</v>
      </c>
      <c r="AI25" s="274">
        <f>IPA!K24</f>
        <v>80</v>
      </c>
      <c r="AJ25" s="274">
        <f>IPA!N24</f>
        <v>76.5</v>
      </c>
      <c r="AK25" s="274">
        <f t="shared" si="33"/>
        <v>78.599999999999994</v>
      </c>
      <c r="AL25" s="274">
        <f>IPS!K24</f>
        <v>78.2</v>
      </c>
      <c r="AM25" s="274">
        <f>IPS!L24</f>
        <v>74</v>
      </c>
      <c r="AN25" s="274">
        <f t="shared" si="34"/>
        <v>76.52000000000001</v>
      </c>
      <c r="AO25" s="274">
        <f>SBK!K24</f>
        <v>80.2</v>
      </c>
      <c r="AP25" s="274">
        <f>SBK!M24</f>
        <v>80.2</v>
      </c>
      <c r="AQ25" s="274">
        <f t="shared" si="35"/>
        <v>80.2</v>
      </c>
      <c r="AR25" s="274">
        <f>Penjaskes!K24</f>
        <v>82.6</v>
      </c>
      <c r="AS25" s="274">
        <f>Penjaskes!M24</f>
        <v>82.6</v>
      </c>
      <c r="AT25" s="274">
        <f t="shared" si="36"/>
        <v>82.6</v>
      </c>
      <c r="AU25" s="274">
        <f>'Bhs Drh'!K24</f>
        <v>70.8</v>
      </c>
      <c r="AV25" s="274">
        <f>'Bhs Drh'!N24</f>
        <v>72.900000000000006</v>
      </c>
      <c r="AW25" s="274">
        <f t="shared" si="37"/>
        <v>71.64</v>
      </c>
      <c r="AX25" s="274">
        <f>B.Inggris!K24</f>
        <v>68.599999999999994</v>
      </c>
      <c r="AY25" s="274">
        <f>B.Inggris!N24</f>
        <v>70.8</v>
      </c>
      <c r="AZ25" s="274">
        <f t="shared" si="38"/>
        <v>69.47999999999999</v>
      </c>
      <c r="BA25" s="274">
        <f t="shared" si="39"/>
        <v>78.240000000000009</v>
      </c>
      <c r="BB25" s="274">
        <f t="shared" si="40"/>
        <v>79.320000000000007</v>
      </c>
      <c r="BC25" s="274">
        <v>74</v>
      </c>
      <c r="BD25" s="274">
        <f t="shared" si="14"/>
        <v>77.192000000000007</v>
      </c>
      <c r="BE25" s="274">
        <f t="shared" si="15"/>
        <v>75.44</v>
      </c>
      <c r="BF25" s="274">
        <v>62.5</v>
      </c>
      <c r="BG25" s="274">
        <f t="shared" si="16"/>
        <v>70.263999999999996</v>
      </c>
      <c r="BH25" s="274">
        <f t="shared" si="17"/>
        <v>78.599999999999994</v>
      </c>
      <c r="BI25" s="274">
        <v>75</v>
      </c>
      <c r="BJ25" s="274">
        <f t="shared" si="18"/>
        <v>77.16</v>
      </c>
      <c r="BK25" s="152">
        <f t="shared" si="41"/>
        <v>70.5</v>
      </c>
      <c r="BL25" s="373">
        <f t="shared" si="42"/>
        <v>224.61600000000001</v>
      </c>
      <c r="BM25" s="373">
        <f t="shared" si="43"/>
        <v>211.5</v>
      </c>
      <c r="BN25" s="48" t="str">
        <f t="shared" si="44"/>
        <v>80,4</v>
      </c>
      <c r="BO25" s="48" t="str">
        <f t="shared" si="45"/>
        <v>78,7</v>
      </c>
      <c r="BP25" s="48" t="str">
        <f t="shared" si="46"/>
        <v>79,2</v>
      </c>
      <c r="BQ25" s="48" t="str">
        <f t="shared" si="47"/>
        <v>76,4</v>
      </c>
      <c r="BR25" s="48" t="str">
        <f t="shared" si="47"/>
        <v>74,4</v>
      </c>
      <c r="BS25" s="48" t="str">
        <f t="shared" si="47"/>
        <v>75,4</v>
      </c>
      <c r="BT25" s="48" t="str">
        <f t="shared" si="47"/>
        <v>80,0</v>
      </c>
      <c r="BU25" s="48" t="str">
        <f t="shared" si="47"/>
        <v>77,5</v>
      </c>
      <c r="BV25" s="48" t="str">
        <f t="shared" si="48"/>
        <v>79,6</v>
      </c>
      <c r="BY25" s="275" t="str">
        <f t="shared" si="49"/>
        <v>79,2</v>
      </c>
      <c r="BZ25" s="275" t="str">
        <f t="shared" si="50"/>
        <v>74,4</v>
      </c>
      <c r="CA25" s="275" t="str">
        <f t="shared" si="51"/>
        <v>77,2</v>
      </c>
      <c r="CB25" s="275" t="str">
        <f t="shared" si="52"/>
        <v>75,4</v>
      </c>
      <c r="CC25" s="275" t="str">
        <f t="shared" si="53"/>
        <v>63,5</v>
      </c>
      <c r="CD25" s="275" t="str">
        <f t="shared" si="54"/>
        <v>70,4</v>
      </c>
      <c r="CE25" s="275" t="str">
        <f t="shared" si="55"/>
        <v>79,6</v>
      </c>
      <c r="CF25" s="275" t="str">
        <f t="shared" si="56"/>
        <v>75,5</v>
      </c>
      <c r="CG25" s="275" t="str">
        <f t="shared" si="57"/>
        <v>77,6</v>
      </c>
      <c r="CJ25" s="48" t="str">
        <f>SISWA!S23</f>
        <v>067/MINI.L-Kid/30.02.02/S.1-2/VI/2017</v>
      </c>
    </row>
    <row r="26" spans="1:88" x14ac:dyDescent="0.3">
      <c r="A26" s="53">
        <f>SISWA!A25</f>
        <v>18</v>
      </c>
      <c r="B26" s="53">
        <f>IF(SISWA!B25=0,"",SISWA!B25)</f>
        <v>4152</v>
      </c>
      <c r="C26" s="53" t="str">
        <f>IF(SISWA!C25=0,"",SISWA!C25)</f>
        <v>0044952609</v>
      </c>
      <c r="D26" s="53" t="str">
        <f>IF(SISWA!D25=0,"",SISWA!D25)</f>
        <v>80-162-018-7</v>
      </c>
      <c r="E26" s="196" t="str">
        <f>IF(SISWA!E25=0,"",SISWA!E25)</f>
        <v>MUHAMMAD NOVAL NURSASI</v>
      </c>
      <c r="F26" s="196" t="str">
        <f>IF(SISWA!P24=0,"",SISWA!P24)</f>
        <v>, 00 Januari 1900</v>
      </c>
      <c r="G26" s="196" t="str">
        <f>IF(SISWA!H25=0,"",SISWA!H25)</f>
        <v/>
      </c>
      <c r="H26" s="274" t="e">
        <f>#REF!</f>
        <v>#REF!</v>
      </c>
      <c r="I26" s="274" t="e">
        <f>#REF!</f>
        <v>#REF!</v>
      </c>
      <c r="J26" s="274" t="e">
        <f t="shared" si="24"/>
        <v>#REF!</v>
      </c>
      <c r="K26" s="274">
        <f>AA!K25</f>
        <v>77.400000000000006</v>
      </c>
      <c r="L26" s="274">
        <f>AA!N25</f>
        <v>81.2</v>
      </c>
      <c r="M26" s="274">
        <f t="shared" si="25"/>
        <v>78.920000000000016</v>
      </c>
      <c r="N26" s="274">
        <f>AH!K25</f>
        <v>77.8</v>
      </c>
      <c r="O26" s="274">
        <f>AH!N25</f>
        <v>77.400000000000006</v>
      </c>
      <c r="P26" s="274">
        <f t="shared" si="26"/>
        <v>77.64</v>
      </c>
      <c r="Q26" s="274">
        <f>FIQH!K25</f>
        <v>78.400000000000006</v>
      </c>
      <c r="R26" s="274">
        <f>FIQH!N25</f>
        <v>78.7</v>
      </c>
      <c r="S26" s="274">
        <f t="shared" si="27"/>
        <v>78.52000000000001</v>
      </c>
      <c r="T26" s="274">
        <f>SKI!K25</f>
        <v>76.8</v>
      </c>
      <c r="U26" s="274">
        <f>SKI!N25</f>
        <v>73.900000000000006</v>
      </c>
      <c r="V26" s="274">
        <f t="shared" si="28"/>
        <v>75.64</v>
      </c>
      <c r="W26" s="274">
        <f>PKn!K25</f>
        <v>75</v>
      </c>
      <c r="X26" s="274">
        <f>PKn!L25</f>
        <v>72</v>
      </c>
      <c r="Y26" s="274">
        <f t="shared" si="29"/>
        <v>73.8</v>
      </c>
      <c r="Z26" s="274">
        <f>'B Ind'!K25</f>
        <v>74.599999999999994</v>
      </c>
      <c r="AA26" s="274">
        <f>'B Ind'!N25</f>
        <v>73.8</v>
      </c>
      <c r="AB26" s="274">
        <f t="shared" si="30"/>
        <v>74.28</v>
      </c>
      <c r="AC26" s="274">
        <f>BA!K25</f>
        <v>75</v>
      </c>
      <c r="AD26" s="274">
        <f>BA!N25</f>
        <v>78</v>
      </c>
      <c r="AE26" s="274">
        <f t="shared" si="31"/>
        <v>76.2</v>
      </c>
      <c r="AF26" s="274">
        <f>Matematik!K25</f>
        <v>72.599999999999994</v>
      </c>
      <c r="AG26" s="274">
        <f>Matematik!L25</f>
        <v>71</v>
      </c>
      <c r="AH26" s="274">
        <f t="shared" si="32"/>
        <v>71.959999999999994</v>
      </c>
      <c r="AI26" s="274">
        <f>IPA!K25</f>
        <v>74.2</v>
      </c>
      <c r="AJ26" s="274">
        <f>IPA!N25</f>
        <v>73.099999999999994</v>
      </c>
      <c r="AK26" s="274">
        <f t="shared" si="33"/>
        <v>73.760000000000005</v>
      </c>
      <c r="AL26" s="274">
        <f>IPS!K25</f>
        <v>72.599999999999994</v>
      </c>
      <c r="AM26" s="274">
        <f>IPS!L25</f>
        <v>72</v>
      </c>
      <c r="AN26" s="274">
        <f t="shared" si="34"/>
        <v>72.36</v>
      </c>
      <c r="AO26" s="274">
        <f>SBK!K25</f>
        <v>78.2</v>
      </c>
      <c r="AP26" s="274">
        <f>SBK!M25</f>
        <v>78.2</v>
      </c>
      <c r="AQ26" s="274">
        <f t="shared" si="35"/>
        <v>78.2</v>
      </c>
      <c r="AR26" s="274">
        <f>Penjaskes!K25</f>
        <v>81</v>
      </c>
      <c r="AS26" s="274">
        <f>Penjaskes!M25</f>
        <v>81</v>
      </c>
      <c r="AT26" s="274">
        <f t="shared" si="36"/>
        <v>81</v>
      </c>
      <c r="AU26" s="274">
        <f>'Bhs Drh'!K25</f>
        <v>72</v>
      </c>
      <c r="AV26" s="274">
        <f>'Bhs Drh'!N25</f>
        <v>74.5</v>
      </c>
      <c r="AW26" s="274">
        <f t="shared" si="37"/>
        <v>73</v>
      </c>
      <c r="AX26" s="274">
        <f>B.Inggris!K25</f>
        <v>69.2</v>
      </c>
      <c r="AY26" s="274">
        <f>B.Inggris!N25</f>
        <v>70.599999999999994</v>
      </c>
      <c r="AZ26" s="274">
        <f t="shared" si="38"/>
        <v>69.760000000000005</v>
      </c>
      <c r="BA26" s="274">
        <f t="shared" si="39"/>
        <v>75.360000000000014</v>
      </c>
      <c r="BB26" s="274">
        <f t="shared" si="40"/>
        <v>74.28</v>
      </c>
      <c r="BC26" s="274">
        <v>74</v>
      </c>
      <c r="BD26" s="274">
        <f t="shared" si="14"/>
        <v>74.168000000000006</v>
      </c>
      <c r="BE26" s="274">
        <f t="shared" si="15"/>
        <v>71.959999999999994</v>
      </c>
      <c r="BF26" s="274">
        <v>75</v>
      </c>
      <c r="BG26" s="274">
        <f t="shared" si="16"/>
        <v>73.175999999999988</v>
      </c>
      <c r="BH26" s="274">
        <f t="shared" si="17"/>
        <v>73.760000000000005</v>
      </c>
      <c r="BI26" s="274">
        <v>85</v>
      </c>
      <c r="BJ26" s="274">
        <f t="shared" si="18"/>
        <v>78.256</v>
      </c>
      <c r="BK26" s="152">
        <f t="shared" si="41"/>
        <v>78</v>
      </c>
      <c r="BL26" s="373">
        <f t="shared" si="42"/>
        <v>225.6</v>
      </c>
      <c r="BM26" s="373">
        <f t="shared" si="43"/>
        <v>234</v>
      </c>
      <c r="BN26" s="48" t="str">
        <f t="shared" si="44"/>
        <v>75,6</v>
      </c>
      <c r="BO26" s="48" t="str">
        <f t="shared" si="45"/>
        <v>74,8</v>
      </c>
      <c r="BP26" s="48" t="str">
        <f t="shared" si="46"/>
        <v>74,8</v>
      </c>
      <c r="BQ26" s="48" t="str">
        <f t="shared" si="47"/>
        <v>73,6</v>
      </c>
      <c r="BR26" s="48" t="str">
        <f t="shared" si="47"/>
        <v>71,1</v>
      </c>
      <c r="BS26" s="48" t="str">
        <f t="shared" si="47"/>
        <v>72,6</v>
      </c>
      <c r="BT26" s="48" t="str">
        <f t="shared" si="47"/>
        <v>74,2</v>
      </c>
      <c r="BU26" s="48" t="str">
        <f t="shared" si="47"/>
        <v>73,1</v>
      </c>
      <c r="BV26" s="48" t="str">
        <f t="shared" si="48"/>
        <v>74,6</v>
      </c>
      <c r="BY26" s="275" t="str">
        <f t="shared" si="49"/>
        <v>74,8</v>
      </c>
      <c r="BZ26" s="275" t="str">
        <f t="shared" si="50"/>
        <v>74,4</v>
      </c>
      <c r="CA26" s="275" t="str">
        <f t="shared" si="51"/>
        <v>74,8</v>
      </c>
      <c r="CB26" s="275" t="str">
        <f t="shared" si="52"/>
        <v>72,6</v>
      </c>
      <c r="CC26" s="275" t="str">
        <f t="shared" si="53"/>
        <v>75,5</v>
      </c>
      <c r="CD26" s="275" t="str">
        <f t="shared" si="54"/>
        <v>73,6</v>
      </c>
      <c r="CE26" s="275" t="str">
        <f t="shared" si="55"/>
        <v>74,6</v>
      </c>
      <c r="CF26" s="275" t="str">
        <f t="shared" si="56"/>
        <v>85,5</v>
      </c>
      <c r="CG26" s="275" t="str">
        <f t="shared" si="57"/>
        <v>78,6</v>
      </c>
      <c r="CJ26" s="48" t="str">
        <f>SISWA!S24</f>
        <v>068/MINI.L-Kid/30.02.02/S.1-2/VI/2017</v>
      </c>
    </row>
    <row r="27" spans="1:88" x14ac:dyDescent="0.3">
      <c r="A27" s="53">
        <f>SISWA!A26</f>
        <v>19</v>
      </c>
      <c r="B27" s="53">
        <f>IF(SISWA!B26=0,"",SISWA!B26)</f>
        <v>4153</v>
      </c>
      <c r="C27" s="53" t="str">
        <f>IF(SISWA!C26=0,"",SISWA!C26)</f>
        <v>0049269355</v>
      </c>
      <c r="D27" s="53" t="str">
        <f>IF(SISWA!D26=0,"",SISWA!D26)</f>
        <v>80-162-019-6</v>
      </c>
      <c r="E27" s="196" t="str">
        <f>IF(SISWA!E26=0,"",SISWA!E26)</f>
        <v>MUHAMMAD NUR KHOLIS</v>
      </c>
      <c r="F27" s="196" t="str">
        <f>IF(SISWA!P25=0,"",SISWA!P25)</f>
        <v>, 00 Januari 1900</v>
      </c>
      <c r="G27" s="196" t="str">
        <f>IF(SISWA!H26=0,"",SISWA!H26)</f>
        <v/>
      </c>
      <c r="H27" s="274" t="e">
        <f>#REF!</f>
        <v>#REF!</v>
      </c>
      <c r="I27" s="274" t="e">
        <f>#REF!</f>
        <v>#REF!</v>
      </c>
      <c r="J27" s="274" t="e">
        <f t="shared" si="24"/>
        <v>#REF!</v>
      </c>
      <c r="K27" s="274">
        <f>AA!K26</f>
        <v>77.8</v>
      </c>
      <c r="L27" s="274">
        <f>AA!N26</f>
        <v>81.400000000000006</v>
      </c>
      <c r="M27" s="274">
        <f t="shared" si="25"/>
        <v>79.240000000000009</v>
      </c>
      <c r="N27" s="274">
        <f>AH!K26</f>
        <v>78.599999999999994</v>
      </c>
      <c r="O27" s="274">
        <f>AH!N26</f>
        <v>79.8</v>
      </c>
      <c r="P27" s="274">
        <f t="shared" si="26"/>
        <v>79.08</v>
      </c>
      <c r="Q27" s="274">
        <f>FIQH!K26</f>
        <v>77.599999999999994</v>
      </c>
      <c r="R27" s="274">
        <f>FIQH!N26</f>
        <v>77.3</v>
      </c>
      <c r="S27" s="274">
        <f t="shared" si="27"/>
        <v>77.47999999999999</v>
      </c>
      <c r="T27" s="274">
        <f>SKI!K26</f>
        <v>72.8</v>
      </c>
      <c r="U27" s="274">
        <f>SKI!N26</f>
        <v>72.400000000000006</v>
      </c>
      <c r="V27" s="274">
        <f t="shared" si="28"/>
        <v>72.64</v>
      </c>
      <c r="W27" s="274">
        <f>PKn!K26</f>
        <v>74.599999999999994</v>
      </c>
      <c r="X27" s="274">
        <f>PKn!L26</f>
        <v>74</v>
      </c>
      <c r="Y27" s="274">
        <f t="shared" si="29"/>
        <v>74.36</v>
      </c>
      <c r="Z27" s="274">
        <f>'B Ind'!K26</f>
        <v>75.400000000000006</v>
      </c>
      <c r="AA27" s="274">
        <f>'B Ind'!N26</f>
        <v>74.7</v>
      </c>
      <c r="AB27" s="274">
        <f t="shared" si="30"/>
        <v>75.12</v>
      </c>
      <c r="AC27" s="274">
        <f>BA!K26</f>
        <v>73.2</v>
      </c>
      <c r="AD27" s="274">
        <f>BA!N26</f>
        <v>77.099999999999994</v>
      </c>
      <c r="AE27" s="274">
        <f t="shared" si="31"/>
        <v>74.760000000000005</v>
      </c>
      <c r="AF27" s="274">
        <f>Matematik!K26</f>
        <v>75</v>
      </c>
      <c r="AG27" s="274">
        <f>Matematik!L26</f>
        <v>73</v>
      </c>
      <c r="AH27" s="274">
        <f t="shared" si="32"/>
        <v>74.2</v>
      </c>
      <c r="AI27" s="274">
        <f>IPA!K26</f>
        <v>75.599999999999994</v>
      </c>
      <c r="AJ27" s="274">
        <f>IPA!N26</f>
        <v>74.3</v>
      </c>
      <c r="AK27" s="274">
        <f t="shared" si="33"/>
        <v>75.079999999999984</v>
      </c>
      <c r="AL27" s="274">
        <f>IPS!K26</f>
        <v>74.2</v>
      </c>
      <c r="AM27" s="274">
        <f>IPS!L26</f>
        <v>74</v>
      </c>
      <c r="AN27" s="274">
        <f t="shared" si="34"/>
        <v>74.12</v>
      </c>
      <c r="AO27" s="274">
        <f>SBK!K26</f>
        <v>78.400000000000006</v>
      </c>
      <c r="AP27" s="274">
        <f>SBK!M26</f>
        <v>78.400000000000006</v>
      </c>
      <c r="AQ27" s="274">
        <f t="shared" si="35"/>
        <v>78.400000000000006</v>
      </c>
      <c r="AR27" s="274">
        <f>Penjaskes!K26</f>
        <v>79.2</v>
      </c>
      <c r="AS27" s="274">
        <f>Penjaskes!M26</f>
        <v>79.2</v>
      </c>
      <c r="AT27" s="274">
        <f t="shared" si="36"/>
        <v>79.2</v>
      </c>
      <c r="AU27" s="274">
        <f>'Bhs Drh'!K26</f>
        <v>76.2</v>
      </c>
      <c r="AV27" s="274">
        <f>'Bhs Drh'!N26</f>
        <v>75.099999999999994</v>
      </c>
      <c r="AW27" s="274">
        <f t="shared" si="37"/>
        <v>75.759999999999991</v>
      </c>
      <c r="AX27" s="274">
        <f>B.Inggris!K26</f>
        <v>67.400000000000006</v>
      </c>
      <c r="AY27" s="274">
        <f>B.Inggris!N26</f>
        <v>70.2</v>
      </c>
      <c r="AZ27" s="274">
        <f t="shared" si="38"/>
        <v>68.52000000000001</v>
      </c>
      <c r="BA27" s="274">
        <f t="shared" si="39"/>
        <v>75.568571428571431</v>
      </c>
      <c r="BB27" s="274">
        <f t="shared" si="40"/>
        <v>75.12</v>
      </c>
      <c r="BC27" s="274">
        <v>86</v>
      </c>
      <c r="BD27" s="274">
        <f t="shared" si="14"/>
        <v>79.472000000000008</v>
      </c>
      <c r="BE27" s="274">
        <f t="shared" si="15"/>
        <v>74.2</v>
      </c>
      <c r="BF27" s="274">
        <v>62.5</v>
      </c>
      <c r="BG27" s="274">
        <f t="shared" si="16"/>
        <v>69.52000000000001</v>
      </c>
      <c r="BH27" s="274">
        <f t="shared" si="17"/>
        <v>75.079999999999984</v>
      </c>
      <c r="BI27" s="274">
        <v>87.5</v>
      </c>
      <c r="BJ27" s="274">
        <f t="shared" si="18"/>
        <v>80.047999999999988</v>
      </c>
      <c r="BK27" s="152">
        <f t="shared" si="41"/>
        <v>78.666666666666671</v>
      </c>
      <c r="BL27" s="373">
        <f t="shared" si="42"/>
        <v>229.04000000000002</v>
      </c>
      <c r="BM27" s="373">
        <f t="shared" si="43"/>
        <v>236</v>
      </c>
      <c r="BN27" s="48" t="str">
        <f t="shared" si="44"/>
        <v>75,4</v>
      </c>
      <c r="BO27" s="48" t="str">
        <f t="shared" si="45"/>
        <v>75,7</v>
      </c>
      <c r="BP27" s="48" t="str">
        <f t="shared" si="46"/>
        <v>75,2</v>
      </c>
      <c r="BQ27" s="48" t="str">
        <f t="shared" si="47"/>
        <v>75,5</v>
      </c>
      <c r="BR27" s="48" t="str">
        <f t="shared" si="47"/>
        <v>73,3</v>
      </c>
      <c r="BS27" s="48" t="str">
        <f t="shared" si="47"/>
        <v>74,2</v>
      </c>
      <c r="BT27" s="48" t="str">
        <f t="shared" si="47"/>
        <v>76,6</v>
      </c>
      <c r="BU27" s="48" t="str">
        <f t="shared" si="47"/>
        <v>74,3</v>
      </c>
      <c r="BV27" s="48" t="str">
        <f t="shared" si="48"/>
        <v>75,8</v>
      </c>
      <c r="BY27" s="275" t="str">
        <f t="shared" si="49"/>
        <v>75,2</v>
      </c>
      <c r="BZ27" s="275" t="str">
        <f t="shared" si="50"/>
        <v>86,6</v>
      </c>
      <c r="CA27" s="275" t="str">
        <f t="shared" si="51"/>
        <v>79,2</v>
      </c>
      <c r="CB27" s="275" t="str">
        <f t="shared" si="52"/>
        <v>74,2</v>
      </c>
      <c r="CC27" s="275" t="str">
        <f t="shared" si="53"/>
        <v>63,5</v>
      </c>
      <c r="CD27" s="275" t="str">
        <f t="shared" si="54"/>
        <v>70,2</v>
      </c>
      <c r="CE27" s="275" t="str">
        <f t="shared" si="55"/>
        <v>75,8</v>
      </c>
      <c r="CF27" s="275" t="str">
        <f t="shared" si="56"/>
        <v>88,5</v>
      </c>
      <c r="CG27" s="275" t="str">
        <f t="shared" si="57"/>
        <v>80,8</v>
      </c>
      <c r="CJ27" s="48" t="str">
        <f>SISWA!S25</f>
        <v>069/MINI.L-Kid/30.02.02/S.1-2/VI/2017</v>
      </c>
    </row>
    <row r="28" spans="1:88" x14ac:dyDescent="0.3">
      <c r="A28" s="53">
        <f>SISWA!A27</f>
        <v>20</v>
      </c>
      <c r="B28" s="53">
        <f>IF(SISWA!B27=0,"",SISWA!B27)</f>
        <v>4154</v>
      </c>
      <c r="C28" s="53" t="str">
        <f>IF(SISWA!C27=0,"",SISWA!C27)</f>
        <v>0053577869</v>
      </c>
      <c r="D28" s="53" t="str">
        <f>IF(SISWA!D27=0,"",SISWA!D27)</f>
        <v>80-162-020-5</v>
      </c>
      <c r="E28" s="196" t="str">
        <f>IF(SISWA!E27=0,"",SISWA!E27)</f>
        <v>NAFISSATUL KHOIROH</v>
      </c>
      <c r="F28" s="196" t="str">
        <f>IF(SISWA!P26=0,"",SISWA!P26)</f>
        <v>, 00 Januari 1900</v>
      </c>
      <c r="G28" s="196" t="str">
        <f>IF(SISWA!H27=0,"",SISWA!H27)</f>
        <v/>
      </c>
      <c r="H28" s="274" t="e">
        <f>#REF!</f>
        <v>#REF!</v>
      </c>
      <c r="I28" s="274" t="e">
        <f>#REF!</f>
        <v>#REF!</v>
      </c>
      <c r="J28" s="274" t="e">
        <f t="shared" si="24"/>
        <v>#REF!</v>
      </c>
      <c r="K28" s="274">
        <f>AA!K27</f>
        <v>76.2</v>
      </c>
      <c r="L28" s="274">
        <f>AA!N27</f>
        <v>76.599999999999994</v>
      </c>
      <c r="M28" s="274">
        <f t="shared" si="25"/>
        <v>76.36</v>
      </c>
      <c r="N28" s="274">
        <f>AH!K27</f>
        <v>75.8</v>
      </c>
      <c r="O28" s="274">
        <f>AH!N27</f>
        <v>75.900000000000006</v>
      </c>
      <c r="P28" s="274">
        <f t="shared" si="26"/>
        <v>75.84</v>
      </c>
      <c r="Q28" s="274">
        <f>FIQH!K27</f>
        <v>76.599999999999994</v>
      </c>
      <c r="R28" s="274">
        <f>FIQH!N27</f>
        <v>76.8</v>
      </c>
      <c r="S28" s="274">
        <f t="shared" si="27"/>
        <v>76.679999999999993</v>
      </c>
      <c r="T28" s="274">
        <f>SKI!K27</f>
        <v>72</v>
      </c>
      <c r="U28" s="274">
        <f>SKI!N27</f>
        <v>72</v>
      </c>
      <c r="V28" s="274">
        <f t="shared" si="28"/>
        <v>72</v>
      </c>
      <c r="W28" s="274">
        <f>PKn!K27</f>
        <v>73.400000000000006</v>
      </c>
      <c r="X28" s="274">
        <f>PKn!L27</f>
        <v>73</v>
      </c>
      <c r="Y28" s="274">
        <f t="shared" si="29"/>
        <v>73.240000000000009</v>
      </c>
      <c r="Z28" s="274">
        <f>'B Ind'!K27</f>
        <v>75.599999999999994</v>
      </c>
      <c r="AA28" s="274">
        <f>'B Ind'!N27</f>
        <v>74.3</v>
      </c>
      <c r="AB28" s="274">
        <f t="shared" si="30"/>
        <v>75.079999999999984</v>
      </c>
      <c r="AC28" s="274">
        <f>BA!K27</f>
        <v>69.400000000000006</v>
      </c>
      <c r="AD28" s="274">
        <f>BA!N27</f>
        <v>73.2</v>
      </c>
      <c r="AE28" s="274">
        <f t="shared" si="31"/>
        <v>70.92</v>
      </c>
      <c r="AF28" s="274">
        <f>Matematik!K27</f>
        <v>69.599999999999994</v>
      </c>
      <c r="AG28" s="274">
        <f>Matematik!L27</f>
        <v>73</v>
      </c>
      <c r="AH28" s="274">
        <f t="shared" si="32"/>
        <v>70.960000000000008</v>
      </c>
      <c r="AI28" s="274">
        <f>IPA!K27</f>
        <v>73</v>
      </c>
      <c r="AJ28" s="274">
        <f>IPA!N27</f>
        <v>72.5</v>
      </c>
      <c r="AK28" s="274">
        <f t="shared" si="33"/>
        <v>72.8</v>
      </c>
      <c r="AL28" s="274">
        <f>IPS!K27</f>
        <v>71</v>
      </c>
      <c r="AM28" s="274">
        <f>IPS!L27</f>
        <v>73</v>
      </c>
      <c r="AN28" s="274">
        <f t="shared" si="34"/>
        <v>71.800000000000011</v>
      </c>
      <c r="AO28" s="274">
        <f>SBK!K27</f>
        <v>77.400000000000006</v>
      </c>
      <c r="AP28" s="274">
        <f>SBK!M27</f>
        <v>77.400000000000006</v>
      </c>
      <c r="AQ28" s="274">
        <f t="shared" si="35"/>
        <v>77.400000000000006</v>
      </c>
      <c r="AR28" s="274">
        <f>Penjaskes!K27</f>
        <v>79</v>
      </c>
      <c r="AS28" s="274">
        <f>Penjaskes!M27</f>
        <v>79</v>
      </c>
      <c r="AT28" s="274">
        <f t="shared" si="36"/>
        <v>79</v>
      </c>
      <c r="AU28" s="274">
        <f>'Bhs Drh'!K27</f>
        <v>71.400000000000006</v>
      </c>
      <c r="AV28" s="274">
        <f>'Bhs Drh'!N27</f>
        <v>73.7</v>
      </c>
      <c r="AW28" s="274">
        <f t="shared" si="37"/>
        <v>72.320000000000007</v>
      </c>
      <c r="AX28" s="274">
        <f>B.Inggris!K27</f>
        <v>69.8</v>
      </c>
      <c r="AY28" s="274">
        <f>B.Inggris!N27</f>
        <v>75.900000000000006</v>
      </c>
      <c r="AZ28" s="274">
        <f t="shared" si="38"/>
        <v>72.239999999999995</v>
      </c>
      <c r="BA28" s="274">
        <f t="shared" si="39"/>
        <v>74.045714285714297</v>
      </c>
      <c r="BB28" s="274">
        <f t="shared" si="40"/>
        <v>75.079999999999984</v>
      </c>
      <c r="BC28" s="274">
        <v>58</v>
      </c>
      <c r="BD28" s="274">
        <f t="shared" si="14"/>
        <v>68.24799999999999</v>
      </c>
      <c r="BE28" s="274">
        <f t="shared" si="15"/>
        <v>70.960000000000008</v>
      </c>
      <c r="BF28" s="274">
        <v>42.5</v>
      </c>
      <c r="BG28" s="274">
        <f t="shared" si="16"/>
        <v>59.576000000000001</v>
      </c>
      <c r="BH28" s="274">
        <f t="shared" si="17"/>
        <v>72.8</v>
      </c>
      <c r="BI28" s="274">
        <v>60</v>
      </c>
      <c r="BJ28" s="274">
        <f t="shared" si="18"/>
        <v>67.680000000000007</v>
      </c>
      <c r="BK28" s="152">
        <f t="shared" si="41"/>
        <v>53.5</v>
      </c>
      <c r="BL28" s="373">
        <f t="shared" si="42"/>
        <v>195.50399999999999</v>
      </c>
      <c r="BM28" s="373">
        <f t="shared" si="43"/>
        <v>160.5</v>
      </c>
      <c r="BN28" s="48" t="str">
        <f t="shared" si="44"/>
        <v>76,6</v>
      </c>
      <c r="BO28" s="48" t="str">
        <f t="shared" si="45"/>
        <v>74,3</v>
      </c>
      <c r="BP28" s="48" t="str">
        <f t="shared" si="46"/>
        <v>75,8</v>
      </c>
      <c r="BQ28" s="48" t="str">
        <f t="shared" si="47"/>
        <v>70,6</v>
      </c>
      <c r="BR28" s="48" t="str">
        <f t="shared" si="47"/>
        <v>73,3</v>
      </c>
      <c r="BS28" s="48" t="str">
        <f t="shared" si="47"/>
        <v>71,6</v>
      </c>
      <c r="BT28" s="48" t="str">
        <f t="shared" si="47"/>
        <v>73,3</v>
      </c>
      <c r="BU28" s="48" t="str">
        <f t="shared" si="47"/>
        <v>73,5</v>
      </c>
      <c r="BV28" s="48" t="str">
        <f t="shared" si="48"/>
        <v>73,8</v>
      </c>
      <c r="BY28" s="275" t="str">
        <f t="shared" si="49"/>
        <v>75,8</v>
      </c>
      <c r="BZ28" s="275" t="str">
        <f t="shared" si="50"/>
        <v>58,8</v>
      </c>
      <c r="CA28" s="275" t="str">
        <f t="shared" si="51"/>
        <v>68,8</v>
      </c>
      <c r="CB28" s="275" t="str">
        <f t="shared" si="52"/>
        <v>71,6</v>
      </c>
      <c r="CC28" s="275" t="str">
        <f t="shared" si="53"/>
        <v>43,5</v>
      </c>
      <c r="CD28" s="275" t="str">
        <f t="shared" si="54"/>
        <v>60,6</v>
      </c>
      <c r="CE28" s="275" t="str">
        <f t="shared" si="55"/>
        <v>73,8</v>
      </c>
      <c r="CF28" s="275" t="str">
        <f t="shared" si="56"/>
        <v>60,0</v>
      </c>
      <c r="CG28" s="275" t="str">
        <f t="shared" si="57"/>
        <v>68,8</v>
      </c>
      <c r="CJ28" s="48" t="str">
        <f>SISWA!S26</f>
        <v>070/MINI.L-Kid/30.02.02/S.1-2/VI/2017</v>
      </c>
    </row>
    <row r="29" spans="1:88" x14ac:dyDescent="0.3">
      <c r="A29" s="53">
        <f>SISWA!A28</f>
        <v>21</v>
      </c>
      <c r="B29" s="53">
        <f>IF(SISWA!B28=0,"",SISWA!B28)</f>
        <v>4039</v>
      </c>
      <c r="C29" s="53" t="str">
        <f>IF(SISWA!C28=0,"",SISWA!C28)</f>
        <v>0025417838</v>
      </c>
      <c r="D29" s="53" t="str">
        <f>IF(SISWA!D28=0,"",SISWA!D28)</f>
        <v>80-162-021-4</v>
      </c>
      <c r="E29" s="196" t="str">
        <f>IF(SISWA!E28=0,"",SISWA!E28)</f>
        <v>NAJWA MUFARRICHA</v>
      </c>
      <c r="F29" s="196" t="str">
        <f>IF(SISWA!P27=0,"",SISWA!P27)</f>
        <v>, 00 Januari 1900</v>
      </c>
      <c r="G29" s="196" t="str">
        <f>IF(SISWA!H28=0,"",SISWA!H28)</f>
        <v/>
      </c>
      <c r="H29" s="274" t="e">
        <f>#REF!</f>
        <v>#REF!</v>
      </c>
      <c r="I29" s="274" t="e">
        <f>#REF!</f>
        <v>#REF!</v>
      </c>
      <c r="J29" s="274" t="e">
        <f t="shared" si="24"/>
        <v>#REF!</v>
      </c>
      <c r="K29" s="274">
        <f>AA!K28</f>
        <v>83.4</v>
      </c>
      <c r="L29" s="274">
        <f>AA!N28</f>
        <v>85.2</v>
      </c>
      <c r="M29" s="274">
        <f t="shared" si="25"/>
        <v>84.12</v>
      </c>
      <c r="N29" s="274">
        <f>AH!K28</f>
        <v>78.400000000000006</v>
      </c>
      <c r="O29" s="274">
        <f>AH!N28</f>
        <v>80.7</v>
      </c>
      <c r="P29" s="274">
        <f t="shared" si="26"/>
        <v>79.319999999999993</v>
      </c>
      <c r="Q29" s="274">
        <f>FIQH!K28</f>
        <v>80.8</v>
      </c>
      <c r="R29" s="274">
        <f>FIQH!N28</f>
        <v>84.9</v>
      </c>
      <c r="S29" s="274">
        <f t="shared" si="27"/>
        <v>82.44</v>
      </c>
      <c r="T29" s="274">
        <f>SKI!K28</f>
        <v>77.599999999999994</v>
      </c>
      <c r="U29" s="274">
        <f>SKI!N28</f>
        <v>75.8</v>
      </c>
      <c r="V29" s="274">
        <f t="shared" si="28"/>
        <v>76.88</v>
      </c>
      <c r="W29" s="274">
        <f>PKn!K28</f>
        <v>78.2</v>
      </c>
      <c r="X29" s="274">
        <f>PKn!L28</f>
        <v>80</v>
      </c>
      <c r="Y29" s="274">
        <f t="shared" si="29"/>
        <v>78.92</v>
      </c>
      <c r="Z29" s="274">
        <f>'B Ind'!K28</f>
        <v>76.8</v>
      </c>
      <c r="AA29" s="274">
        <f>'B Ind'!N28</f>
        <v>78.900000000000006</v>
      </c>
      <c r="AB29" s="274">
        <f t="shared" si="30"/>
        <v>77.64</v>
      </c>
      <c r="AC29" s="274">
        <f>BA!K28</f>
        <v>78</v>
      </c>
      <c r="AD29" s="274">
        <f>BA!N28</f>
        <v>80.5</v>
      </c>
      <c r="AE29" s="274">
        <f t="shared" si="31"/>
        <v>79</v>
      </c>
      <c r="AF29" s="274">
        <f>Matematik!K28</f>
        <v>72</v>
      </c>
      <c r="AG29" s="274">
        <f>Matematik!L28</f>
        <v>80</v>
      </c>
      <c r="AH29" s="274">
        <f t="shared" si="32"/>
        <v>75.199999999999989</v>
      </c>
      <c r="AI29" s="274">
        <f>IPA!K28</f>
        <v>76.8</v>
      </c>
      <c r="AJ29" s="274">
        <f>IPA!N28</f>
        <v>78.900000000000006</v>
      </c>
      <c r="AK29" s="274">
        <f t="shared" si="33"/>
        <v>77.64</v>
      </c>
      <c r="AL29" s="274">
        <f>IPS!K28</f>
        <v>76</v>
      </c>
      <c r="AM29" s="274">
        <f>IPS!L28</f>
        <v>81</v>
      </c>
      <c r="AN29" s="274">
        <f t="shared" si="34"/>
        <v>78</v>
      </c>
      <c r="AO29" s="274">
        <f>SBK!K28</f>
        <v>79</v>
      </c>
      <c r="AP29" s="274">
        <f>SBK!M28</f>
        <v>79</v>
      </c>
      <c r="AQ29" s="274">
        <f t="shared" si="35"/>
        <v>79</v>
      </c>
      <c r="AR29" s="274">
        <f>Penjaskes!K28</f>
        <v>78</v>
      </c>
      <c r="AS29" s="274">
        <f>Penjaskes!M28</f>
        <v>78</v>
      </c>
      <c r="AT29" s="274">
        <f t="shared" si="36"/>
        <v>78</v>
      </c>
      <c r="AU29" s="274">
        <f>'Bhs Drh'!K28</f>
        <v>73.599999999999994</v>
      </c>
      <c r="AV29" s="274">
        <f>'Bhs Drh'!N28</f>
        <v>76.3</v>
      </c>
      <c r="AW29" s="274">
        <f t="shared" si="37"/>
        <v>74.679999999999993</v>
      </c>
      <c r="AX29" s="274">
        <f>B.Inggris!K28</f>
        <v>71.8</v>
      </c>
      <c r="AY29" s="274">
        <f>B.Inggris!N28</f>
        <v>75.900000000000006</v>
      </c>
      <c r="AZ29" s="274">
        <f t="shared" si="38"/>
        <v>73.44</v>
      </c>
      <c r="BA29" s="274">
        <f t="shared" si="39"/>
        <v>78.162857142857135</v>
      </c>
      <c r="BB29" s="274">
        <f t="shared" si="40"/>
        <v>77.64</v>
      </c>
      <c r="BC29" s="274">
        <v>48</v>
      </c>
      <c r="BD29" s="274">
        <f t="shared" si="14"/>
        <v>65.783999999999992</v>
      </c>
      <c r="BE29" s="274">
        <f t="shared" si="15"/>
        <v>75.199999999999989</v>
      </c>
      <c r="BF29" s="274">
        <v>35</v>
      </c>
      <c r="BG29" s="274">
        <f t="shared" si="16"/>
        <v>59.11999999999999</v>
      </c>
      <c r="BH29" s="274">
        <f t="shared" si="17"/>
        <v>77.64</v>
      </c>
      <c r="BI29" s="274">
        <v>35</v>
      </c>
      <c r="BJ29" s="274">
        <f t="shared" si="18"/>
        <v>60.583999999999996</v>
      </c>
      <c r="BK29" s="152">
        <f t="shared" si="41"/>
        <v>39.333333333333336</v>
      </c>
      <c r="BL29" s="373">
        <f t="shared" si="42"/>
        <v>185.48799999999997</v>
      </c>
      <c r="BM29" s="373">
        <f t="shared" si="43"/>
        <v>118</v>
      </c>
      <c r="BN29" s="48" t="str">
        <f t="shared" si="44"/>
        <v>77,8</v>
      </c>
      <c r="BO29" s="48" t="str">
        <f t="shared" si="45"/>
        <v>79,9</v>
      </c>
      <c r="BP29" s="48" t="str">
        <f t="shared" si="46"/>
        <v>78,4</v>
      </c>
      <c r="BQ29" s="48" t="str">
        <f t="shared" si="47"/>
        <v>72,2</v>
      </c>
      <c r="BR29" s="48" t="str">
        <f t="shared" si="47"/>
        <v>80,0</v>
      </c>
      <c r="BS29" s="48" t="str">
        <f t="shared" si="47"/>
        <v>75,2</v>
      </c>
      <c r="BT29" s="48" t="str">
        <f t="shared" si="47"/>
        <v>77,8</v>
      </c>
      <c r="BU29" s="48" t="str">
        <f t="shared" si="47"/>
        <v>79,9</v>
      </c>
      <c r="BV29" s="48" t="str">
        <f t="shared" si="48"/>
        <v>78,4</v>
      </c>
      <c r="BY29" s="275" t="str">
        <f t="shared" si="49"/>
        <v>78,4</v>
      </c>
      <c r="BZ29" s="275" t="str">
        <f t="shared" si="50"/>
        <v>48,8</v>
      </c>
      <c r="CA29" s="275" t="str">
        <f t="shared" si="51"/>
        <v>66,4</v>
      </c>
      <c r="CB29" s="275" t="str">
        <f t="shared" si="52"/>
        <v>75,2</v>
      </c>
      <c r="CC29" s="275" t="str">
        <f t="shared" si="53"/>
        <v>35,5</v>
      </c>
      <c r="CD29" s="275" t="str">
        <f t="shared" si="54"/>
        <v>59,2</v>
      </c>
      <c r="CE29" s="275" t="str">
        <f t="shared" si="55"/>
        <v>78,4</v>
      </c>
      <c r="CF29" s="275" t="str">
        <f t="shared" si="56"/>
        <v>35,5</v>
      </c>
      <c r="CG29" s="275" t="str">
        <f t="shared" si="57"/>
        <v>61,4</v>
      </c>
      <c r="CJ29" s="48" t="str">
        <f>SISWA!S27</f>
        <v>071/MINI.L-Kid/30.02.02/S.1-2/VI/2017</v>
      </c>
    </row>
    <row r="30" spans="1:88" x14ac:dyDescent="0.3">
      <c r="A30" s="53">
        <f>SISWA!A29</f>
        <v>22</v>
      </c>
      <c r="B30" s="53">
        <f>IF(SISWA!B29=0,"",SISWA!B29)</f>
        <v>4133</v>
      </c>
      <c r="C30" s="53" t="str">
        <f>IF(SISWA!C29=0,"",SISWA!C29)</f>
        <v>0042084522</v>
      </c>
      <c r="D30" s="53" t="str">
        <f>IF(SISWA!D29=0,"",SISWA!D29)</f>
        <v>80-162-022-3</v>
      </c>
      <c r="E30" s="196" t="str">
        <f>IF(SISWA!E29=0,"",SISWA!E29)</f>
        <v>NAUFAL DAFFA ANWAR</v>
      </c>
      <c r="F30" s="196" t="str">
        <f>IF(SISWA!P28=0,"",SISWA!P28)</f>
        <v>, 00 Januari 1900</v>
      </c>
      <c r="G30" s="196" t="str">
        <f>IF(SISWA!H29=0,"",SISWA!H29)</f>
        <v/>
      </c>
      <c r="H30" s="274" t="e">
        <f>#REF!</f>
        <v>#REF!</v>
      </c>
      <c r="I30" s="274" t="e">
        <f>#REF!</f>
        <v>#REF!</v>
      </c>
      <c r="J30" s="274" t="e">
        <f t="shared" si="24"/>
        <v>#REF!</v>
      </c>
      <c r="K30" s="274">
        <f>AA!K29</f>
        <v>82.4</v>
      </c>
      <c r="L30" s="274">
        <f>AA!N29</f>
        <v>85.7</v>
      </c>
      <c r="M30" s="274">
        <f t="shared" si="25"/>
        <v>83.72</v>
      </c>
      <c r="N30" s="274">
        <f>AH!K29</f>
        <v>77.400000000000006</v>
      </c>
      <c r="O30" s="274">
        <f>AH!N29</f>
        <v>77.7</v>
      </c>
      <c r="P30" s="274">
        <f t="shared" si="26"/>
        <v>77.52000000000001</v>
      </c>
      <c r="Q30" s="274">
        <f>FIQH!K29</f>
        <v>78.400000000000006</v>
      </c>
      <c r="R30" s="274">
        <f>FIQH!N29</f>
        <v>80.2</v>
      </c>
      <c r="S30" s="274">
        <f t="shared" si="27"/>
        <v>79.12</v>
      </c>
      <c r="T30" s="274">
        <f>SKI!K29</f>
        <v>76</v>
      </c>
      <c r="U30" s="274">
        <f>SKI!N29</f>
        <v>76.5</v>
      </c>
      <c r="V30" s="274">
        <f t="shared" si="28"/>
        <v>76.2</v>
      </c>
      <c r="W30" s="274">
        <f>PKn!K29</f>
        <v>77.2</v>
      </c>
      <c r="X30" s="274">
        <f>PKn!L29</f>
        <v>75</v>
      </c>
      <c r="Y30" s="274">
        <f t="shared" si="29"/>
        <v>76.319999999999993</v>
      </c>
      <c r="Z30" s="274">
        <f>'B Ind'!K29</f>
        <v>75.2</v>
      </c>
      <c r="AA30" s="274">
        <f>'B Ind'!N29</f>
        <v>75.099999999999994</v>
      </c>
      <c r="AB30" s="274">
        <f t="shared" si="30"/>
        <v>75.16</v>
      </c>
      <c r="AC30" s="274">
        <f>BA!K29</f>
        <v>71</v>
      </c>
      <c r="AD30" s="274">
        <f>BA!N29</f>
        <v>74</v>
      </c>
      <c r="AE30" s="274">
        <f t="shared" si="31"/>
        <v>72.2</v>
      </c>
      <c r="AF30" s="274">
        <f>Matematik!K29</f>
        <v>73</v>
      </c>
      <c r="AG30" s="274">
        <f>Matematik!L29</f>
        <v>76</v>
      </c>
      <c r="AH30" s="274">
        <f t="shared" si="32"/>
        <v>74.2</v>
      </c>
      <c r="AI30" s="274">
        <f>IPA!K29</f>
        <v>77.8</v>
      </c>
      <c r="AJ30" s="274">
        <f>IPA!N29</f>
        <v>75.900000000000006</v>
      </c>
      <c r="AK30" s="274">
        <f t="shared" si="33"/>
        <v>77.040000000000006</v>
      </c>
      <c r="AL30" s="274">
        <f>IPS!K29</f>
        <v>74.8</v>
      </c>
      <c r="AM30" s="274">
        <f>IPS!L29</f>
        <v>75</v>
      </c>
      <c r="AN30" s="274">
        <f t="shared" si="34"/>
        <v>74.88</v>
      </c>
      <c r="AO30" s="274">
        <f>SBK!K29</f>
        <v>78.400000000000006</v>
      </c>
      <c r="AP30" s="274">
        <f>SBK!M29</f>
        <v>78.400000000000006</v>
      </c>
      <c r="AQ30" s="274">
        <f t="shared" si="35"/>
        <v>78.400000000000006</v>
      </c>
      <c r="AR30" s="274">
        <f>Penjaskes!K29</f>
        <v>78.8</v>
      </c>
      <c r="AS30" s="274">
        <f>Penjaskes!M29</f>
        <v>78.8</v>
      </c>
      <c r="AT30" s="274">
        <f t="shared" si="36"/>
        <v>78.8</v>
      </c>
      <c r="AU30" s="274">
        <f>'Bhs Drh'!K29</f>
        <v>72.400000000000006</v>
      </c>
      <c r="AV30" s="274">
        <f>'Bhs Drh'!N29</f>
        <v>74.7</v>
      </c>
      <c r="AW30" s="274">
        <f t="shared" si="37"/>
        <v>73.320000000000007</v>
      </c>
      <c r="AX30" s="274">
        <f>B.Inggris!K29</f>
        <v>68.599999999999994</v>
      </c>
      <c r="AY30" s="274">
        <f>B.Inggris!N29</f>
        <v>72.3</v>
      </c>
      <c r="AZ30" s="274">
        <f t="shared" si="38"/>
        <v>70.08</v>
      </c>
      <c r="BA30" s="274">
        <f t="shared" si="39"/>
        <v>76.21142857142857</v>
      </c>
      <c r="BB30" s="274">
        <f t="shared" si="40"/>
        <v>75.16</v>
      </c>
      <c r="BC30" s="274">
        <v>38</v>
      </c>
      <c r="BD30" s="274">
        <f t="shared" si="14"/>
        <v>60.295999999999999</v>
      </c>
      <c r="BE30" s="274">
        <f t="shared" si="15"/>
        <v>74.2</v>
      </c>
      <c r="BF30" s="274">
        <v>45</v>
      </c>
      <c r="BG30" s="274">
        <f t="shared" si="16"/>
        <v>62.52</v>
      </c>
      <c r="BH30" s="274">
        <f t="shared" si="17"/>
        <v>77.040000000000006</v>
      </c>
      <c r="BI30" s="274">
        <v>47.5</v>
      </c>
      <c r="BJ30" s="274">
        <f t="shared" si="18"/>
        <v>65.224000000000004</v>
      </c>
      <c r="BK30" s="152">
        <f t="shared" si="41"/>
        <v>43.5</v>
      </c>
      <c r="BL30" s="373">
        <f t="shared" si="42"/>
        <v>188.04000000000002</v>
      </c>
      <c r="BM30" s="373">
        <f t="shared" si="43"/>
        <v>130.5</v>
      </c>
      <c r="BN30" s="48" t="str">
        <f t="shared" si="44"/>
        <v>75,2</v>
      </c>
      <c r="BO30" s="48" t="str">
        <f t="shared" si="45"/>
        <v>75,1</v>
      </c>
      <c r="BP30" s="48" t="str">
        <f t="shared" si="46"/>
        <v>75,6</v>
      </c>
      <c r="BQ30" s="48" t="str">
        <f t="shared" si="47"/>
        <v>73,3</v>
      </c>
      <c r="BR30" s="48" t="str">
        <f t="shared" si="47"/>
        <v>76,6</v>
      </c>
      <c r="BS30" s="48" t="str">
        <f t="shared" si="47"/>
        <v>74,2</v>
      </c>
      <c r="BT30" s="48" t="str">
        <f t="shared" si="47"/>
        <v>78,8</v>
      </c>
      <c r="BU30" s="48" t="str">
        <f t="shared" si="47"/>
        <v>76,9</v>
      </c>
      <c r="BV30" s="48" t="str">
        <f t="shared" si="48"/>
        <v>77,4</v>
      </c>
      <c r="BY30" s="275" t="str">
        <f t="shared" si="49"/>
        <v>75,6</v>
      </c>
      <c r="BZ30" s="275" t="str">
        <f t="shared" si="50"/>
        <v>38,8</v>
      </c>
      <c r="CA30" s="275" t="str">
        <f t="shared" si="51"/>
        <v>60,6</v>
      </c>
      <c r="CB30" s="275" t="str">
        <f t="shared" si="52"/>
        <v>74,2</v>
      </c>
      <c r="CC30" s="275" t="str">
        <f t="shared" si="53"/>
        <v>45,5</v>
      </c>
      <c r="CD30" s="275" t="str">
        <f t="shared" si="54"/>
        <v>63,2</v>
      </c>
      <c r="CE30" s="275" t="str">
        <f t="shared" si="55"/>
        <v>77,4</v>
      </c>
      <c r="CF30" s="275" t="str">
        <f t="shared" si="56"/>
        <v>48,5</v>
      </c>
      <c r="CG30" s="275" t="str">
        <f t="shared" si="57"/>
        <v>65,4</v>
      </c>
      <c r="CJ30" s="48" t="str">
        <f>SISWA!S28</f>
        <v>072/MINI.L-Kid/30.02.02/S.1-2/VI/2017</v>
      </c>
    </row>
    <row r="31" spans="1:88" x14ac:dyDescent="0.3">
      <c r="A31" s="53">
        <f>SISWA!A30</f>
        <v>23</v>
      </c>
      <c r="B31" s="53">
        <f>IF(SISWA!B30=0,"",SISWA!B30)</f>
        <v>4187</v>
      </c>
      <c r="C31" s="53" t="str">
        <f>IF(SISWA!C30=0,"",SISWA!C30)</f>
        <v>0038037937</v>
      </c>
      <c r="D31" s="53" t="str">
        <f>IF(SISWA!D30=0,"",SISWA!D30)</f>
        <v>80-162-023-2</v>
      </c>
      <c r="E31" s="196" t="str">
        <f>IF(SISWA!E30=0,"",SISWA!E30)</f>
        <v>NIKE CANDRA KURNIA DEWI</v>
      </c>
      <c r="F31" s="196" t="str">
        <f>IF(SISWA!P29=0,"",SISWA!P29)</f>
        <v>, 00 Januari 1900</v>
      </c>
      <c r="G31" s="196" t="str">
        <f>IF(SISWA!H30=0,"",SISWA!H30)</f>
        <v/>
      </c>
      <c r="H31" s="274" t="e">
        <f>#REF!</f>
        <v>#REF!</v>
      </c>
      <c r="I31" s="274" t="e">
        <f>#REF!</f>
        <v>#REF!</v>
      </c>
      <c r="J31" s="274" t="e">
        <f t="shared" si="24"/>
        <v>#REF!</v>
      </c>
      <c r="K31" s="274">
        <f>AA!K30</f>
        <v>87</v>
      </c>
      <c r="L31" s="274">
        <f>AA!N30</f>
        <v>91</v>
      </c>
      <c r="M31" s="274">
        <f t="shared" si="25"/>
        <v>88.6</v>
      </c>
      <c r="N31" s="274">
        <f>AH!K30</f>
        <v>84.4</v>
      </c>
      <c r="O31" s="274">
        <f>AH!N30</f>
        <v>86.2</v>
      </c>
      <c r="P31" s="274">
        <f t="shared" si="26"/>
        <v>85.12</v>
      </c>
      <c r="Q31" s="274">
        <f>FIQH!K30</f>
        <v>83</v>
      </c>
      <c r="R31" s="274">
        <f>FIQH!N30</f>
        <v>87.5</v>
      </c>
      <c r="S31" s="274">
        <f t="shared" si="27"/>
        <v>84.8</v>
      </c>
      <c r="T31" s="274">
        <f>SKI!K30</f>
        <v>85.2</v>
      </c>
      <c r="U31" s="274">
        <f>SKI!N30</f>
        <v>81.099999999999994</v>
      </c>
      <c r="V31" s="274">
        <f t="shared" si="28"/>
        <v>83.56</v>
      </c>
      <c r="W31" s="274">
        <f>PKn!K30</f>
        <v>80.2</v>
      </c>
      <c r="X31" s="274">
        <f>PKn!L30</f>
        <v>82</v>
      </c>
      <c r="Y31" s="274">
        <f t="shared" si="29"/>
        <v>80.92</v>
      </c>
      <c r="Z31" s="274">
        <f>'B Ind'!K30</f>
        <v>81</v>
      </c>
      <c r="AA31" s="274">
        <f>'B Ind'!N30</f>
        <v>82</v>
      </c>
      <c r="AB31" s="274">
        <f t="shared" si="30"/>
        <v>81.400000000000006</v>
      </c>
      <c r="AC31" s="274">
        <f>BA!K30</f>
        <v>85.4</v>
      </c>
      <c r="AD31" s="274">
        <f>BA!N30</f>
        <v>90.7</v>
      </c>
      <c r="AE31" s="274">
        <f t="shared" si="31"/>
        <v>87.52000000000001</v>
      </c>
      <c r="AF31" s="274">
        <f>Matematik!K30</f>
        <v>76.599999999999994</v>
      </c>
      <c r="AG31" s="274">
        <f>Matematik!L30</f>
        <v>82</v>
      </c>
      <c r="AH31" s="274">
        <f t="shared" si="32"/>
        <v>78.759999999999991</v>
      </c>
      <c r="AI31" s="274">
        <f>IPA!K30</f>
        <v>79</v>
      </c>
      <c r="AJ31" s="274">
        <f>IPA!N30</f>
        <v>80.5</v>
      </c>
      <c r="AK31" s="274">
        <f t="shared" si="33"/>
        <v>79.599999999999994</v>
      </c>
      <c r="AL31" s="274">
        <f>IPS!K30</f>
        <v>79.2</v>
      </c>
      <c r="AM31" s="274">
        <f>IPS!L30</f>
        <v>83</v>
      </c>
      <c r="AN31" s="274">
        <f t="shared" si="34"/>
        <v>80.72</v>
      </c>
      <c r="AO31" s="274">
        <f>SBK!K30</f>
        <v>81.599999999999994</v>
      </c>
      <c r="AP31" s="274">
        <f>SBK!M30</f>
        <v>81.599999999999994</v>
      </c>
      <c r="AQ31" s="274">
        <f t="shared" si="35"/>
        <v>81.599999999999994</v>
      </c>
      <c r="AR31" s="274">
        <f>Penjaskes!K30</f>
        <v>79.400000000000006</v>
      </c>
      <c r="AS31" s="274">
        <f>Penjaskes!M30</f>
        <v>79.400000000000006</v>
      </c>
      <c r="AT31" s="274">
        <f t="shared" si="36"/>
        <v>79.400000000000006</v>
      </c>
      <c r="AU31" s="274">
        <f>'Bhs Drh'!K30</f>
        <v>75.599999999999994</v>
      </c>
      <c r="AV31" s="274">
        <f>'Bhs Drh'!N30</f>
        <v>77.3</v>
      </c>
      <c r="AW31" s="274">
        <f t="shared" si="37"/>
        <v>76.28</v>
      </c>
      <c r="AX31" s="274">
        <f>B.Inggris!K30</f>
        <v>76.8</v>
      </c>
      <c r="AY31" s="274">
        <f>B.Inggris!N30</f>
        <v>80.400000000000006</v>
      </c>
      <c r="AZ31" s="274">
        <f t="shared" si="38"/>
        <v>78.240000000000009</v>
      </c>
      <c r="BA31" s="274">
        <f t="shared" si="39"/>
        <v>81.894285714285715</v>
      </c>
      <c r="BB31" s="274">
        <f t="shared" si="40"/>
        <v>81.400000000000006</v>
      </c>
      <c r="BC31" s="274">
        <v>40</v>
      </c>
      <c r="BD31" s="274">
        <f t="shared" si="14"/>
        <v>64.84</v>
      </c>
      <c r="BE31" s="274">
        <f t="shared" si="15"/>
        <v>78.759999999999991</v>
      </c>
      <c r="BF31" s="274">
        <v>35</v>
      </c>
      <c r="BG31" s="274">
        <f t="shared" si="16"/>
        <v>61.255999999999993</v>
      </c>
      <c r="BH31" s="274">
        <f t="shared" si="17"/>
        <v>79.599999999999994</v>
      </c>
      <c r="BI31" s="274">
        <v>37.5</v>
      </c>
      <c r="BJ31" s="274">
        <f t="shared" si="18"/>
        <v>62.76</v>
      </c>
      <c r="BK31" s="152">
        <f t="shared" si="41"/>
        <v>37.5</v>
      </c>
      <c r="BL31" s="373">
        <f t="shared" si="42"/>
        <v>188.85599999999999</v>
      </c>
      <c r="BM31" s="373">
        <f t="shared" si="43"/>
        <v>112.5</v>
      </c>
      <c r="BN31" s="48" t="str">
        <f t="shared" si="44"/>
        <v>81,1</v>
      </c>
      <c r="BO31" s="48" t="str">
        <f t="shared" si="45"/>
        <v>82,2</v>
      </c>
      <c r="BP31" s="48" t="str">
        <f t="shared" si="46"/>
        <v>81,4</v>
      </c>
      <c r="BQ31" s="48" t="str">
        <f t="shared" si="47"/>
        <v>77,6</v>
      </c>
      <c r="BR31" s="48" t="str">
        <f t="shared" si="47"/>
        <v>82,2</v>
      </c>
      <c r="BS31" s="48" t="str">
        <f t="shared" si="47"/>
        <v>79,6</v>
      </c>
      <c r="BT31" s="48" t="str">
        <f t="shared" si="47"/>
        <v>79,9</v>
      </c>
      <c r="BU31" s="48" t="str">
        <f t="shared" si="47"/>
        <v>81,5</v>
      </c>
      <c r="BV31" s="48" t="str">
        <f t="shared" si="48"/>
        <v>80,6</v>
      </c>
      <c r="BY31" s="275" t="str">
        <f t="shared" si="49"/>
        <v>81,4</v>
      </c>
      <c r="BZ31" s="275" t="str">
        <f t="shared" si="50"/>
        <v>40,0</v>
      </c>
      <c r="CA31" s="275" t="str">
        <f t="shared" si="51"/>
        <v>65,4</v>
      </c>
      <c r="CB31" s="275" t="str">
        <f t="shared" si="52"/>
        <v>79,6</v>
      </c>
      <c r="CC31" s="275" t="str">
        <f t="shared" si="53"/>
        <v>35,5</v>
      </c>
      <c r="CD31" s="275" t="str">
        <f t="shared" si="54"/>
        <v>61,6</v>
      </c>
      <c r="CE31" s="275" t="str">
        <f t="shared" si="55"/>
        <v>80,6</v>
      </c>
      <c r="CF31" s="275" t="str">
        <f t="shared" si="56"/>
        <v>38,5</v>
      </c>
      <c r="CG31" s="275" t="str">
        <f t="shared" si="57"/>
        <v>63,6</v>
      </c>
      <c r="CJ31" s="48" t="str">
        <f>SISWA!S29</f>
        <v>073/MINI.L-Kid/30.02.02/S.1-2/VI/2017</v>
      </c>
    </row>
    <row r="32" spans="1:88" x14ac:dyDescent="0.3">
      <c r="A32" s="53">
        <f>SISWA!A31</f>
        <v>24</v>
      </c>
      <c r="B32" s="53">
        <f>IF(SISWA!B31=0,"",SISWA!B31)</f>
        <v>4186</v>
      </c>
      <c r="C32" s="53" t="str">
        <f>IF(SISWA!C31=0,"",SISWA!C31)</f>
        <v>0046677584</v>
      </c>
      <c r="D32" s="53" t="str">
        <f>IF(SISWA!D31=0,"",SISWA!D31)</f>
        <v>80-162-024-9</v>
      </c>
      <c r="E32" s="196" t="str">
        <f>IF(SISWA!E31=0,"",SISWA!E31)</f>
        <v>NUR AFNI DWI MAULIDIYAH</v>
      </c>
      <c r="F32" s="196" t="str">
        <f>IF(SISWA!P30=0,"",SISWA!P30)</f>
        <v>, 00 Januari 1900</v>
      </c>
      <c r="G32" s="196" t="str">
        <f>IF(SISWA!H31=0,"",SISWA!H31)</f>
        <v/>
      </c>
      <c r="H32" s="274" t="e">
        <f>#REF!</f>
        <v>#REF!</v>
      </c>
      <c r="I32" s="274" t="e">
        <f>#REF!</f>
        <v>#REF!</v>
      </c>
      <c r="J32" s="274" t="e">
        <f t="shared" si="24"/>
        <v>#REF!</v>
      </c>
      <c r="K32" s="274">
        <f>AA!K31</f>
        <v>88.2</v>
      </c>
      <c r="L32" s="274">
        <f>AA!N31</f>
        <v>94.5</v>
      </c>
      <c r="M32" s="274">
        <f t="shared" si="25"/>
        <v>90.72</v>
      </c>
      <c r="N32" s="274">
        <f>AH!K31</f>
        <v>83.6</v>
      </c>
      <c r="O32" s="274">
        <f>AH!N31</f>
        <v>85.3</v>
      </c>
      <c r="P32" s="274">
        <f t="shared" si="26"/>
        <v>84.28</v>
      </c>
      <c r="Q32" s="274">
        <f>FIQH!K31</f>
        <v>85.6</v>
      </c>
      <c r="R32" s="274">
        <f>FIQH!N31</f>
        <v>88.8</v>
      </c>
      <c r="S32" s="274">
        <f t="shared" si="27"/>
        <v>86.88</v>
      </c>
      <c r="T32" s="274">
        <f>SKI!K31</f>
        <v>87.2</v>
      </c>
      <c r="U32" s="274">
        <f>SKI!N31</f>
        <v>82.6</v>
      </c>
      <c r="V32" s="274">
        <f t="shared" si="28"/>
        <v>85.36</v>
      </c>
      <c r="W32" s="274">
        <f>PKn!K31</f>
        <v>81.2</v>
      </c>
      <c r="X32" s="274">
        <f>PKn!L31</f>
        <v>82</v>
      </c>
      <c r="Y32" s="274">
        <f t="shared" si="29"/>
        <v>81.52000000000001</v>
      </c>
      <c r="Z32" s="274">
        <f>'B Ind'!K31</f>
        <v>80.2</v>
      </c>
      <c r="AA32" s="274">
        <f>'B Ind'!N31</f>
        <v>81.599999999999994</v>
      </c>
      <c r="AB32" s="274">
        <f t="shared" si="30"/>
        <v>80.759999999999991</v>
      </c>
      <c r="AC32" s="274">
        <f>BA!K31</f>
        <v>83.4</v>
      </c>
      <c r="AD32" s="274">
        <f>BA!N31</f>
        <v>88.2</v>
      </c>
      <c r="AE32" s="274">
        <f t="shared" si="31"/>
        <v>85.32</v>
      </c>
      <c r="AF32" s="274">
        <f>Matematik!K31</f>
        <v>77</v>
      </c>
      <c r="AG32" s="274">
        <f>Matematik!L31</f>
        <v>81</v>
      </c>
      <c r="AH32" s="274">
        <f t="shared" si="32"/>
        <v>78.599999999999994</v>
      </c>
      <c r="AI32" s="274">
        <f>IPA!K31</f>
        <v>80.400000000000006</v>
      </c>
      <c r="AJ32" s="274">
        <f>IPA!N31</f>
        <v>81.2</v>
      </c>
      <c r="AK32" s="274">
        <f t="shared" si="33"/>
        <v>80.72</v>
      </c>
      <c r="AL32" s="274">
        <f>IPS!K31</f>
        <v>80.2</v>
      </c>
      <c r="AM32" s="274">
        <f>IPS!L31</f>
        <v>83</v>
      </c>
      <c r="AN32" s="274">
        <f t="shared" si="34"/>
        <v>81.319999999999993</v>
      </c>
      <c r="AO32" s="274">
        <f>SBK!K31</f>
        <v>82.8</v>
      </c>
      <c r="AP32" s="274">
        <f>SBK!M31</f>
        <v>82.8</v>
      </c>
      <c r="AQ32" s="274">
        <f t="shared" si="35"/>
        <v>82.8</v>
      </c>
      <c r="AR32" s="274">
        <f>Penjaskes!K31</f>
        <v>79.599999999999994</v>
      </c>
      <c r="AS32" s="274">
        <f>Penjaskes!M31</f>
        <v>79.599999999999994</v>
      </c>
      <c r="AT32" s="274">
        <f t="shared" si="36"/>
        <v>79.599999999999994</v>
      </c>
      <c r="AU32" s="274">
        <f>'Bhs Drh'!K31</f>
        <v>77</v>
      </c>
      <c r="AV32" s="274">
        <f>'Bhs Drh'!N31</f>
        <v>79.5</v>
      </c>
      <c r="AW32" s="274">
        <f t="shared" si="37"/>
        <v>78</v>
      </c>
      <c r="AX32" s="274">
        <f>B.Inggris!K31</f>
        <v>73.599999999999994</v>
      </c>
      <c r="AY32" s="274">
        <f>B.Inggris!N31</f>
        <v>76.8</v>
      </c>
      <c r="AZ32" s="274">
        <f t="shared" si="38"/>
        <v>74.88</v>
      </c>
      <c r="BA32" s="274">
        <f t="shared" si="39"/>
        <v>82.197142857142879</v>
      </c>
      <c r="BB32" s="274">
        <f t="shared" si="40"/>
        <v>80.759999999999991</v>
      </c>
      <c r="BC32" s="274">
        <v>72</v>
      </c>
      <c r="BD32" s="274">
        <f t="shared" si="14"/>
        <v>77.256</v>
      </c>
      <c r="BE32" s="274">
        <f t="shared" si="15"/>
        <v>78.599999999999994</v>
      </c>
      <c r="BF32" s="274">
        <v>45</v>
      </c>
      <c r="BG32" s="274">
        <f t="shared" si="16"/>
        <v>65.16</v>
      </c>
      <c r="BH32" s="274">
        <f t="shared" si="17"/>
        <v>80.72</v>
      </c>
      <c r="BI32" s="274">
        <v>65</v>
      </c>
      <c r="BJ32" s="274">
        <f t="shared" si="18"/>
        <v>74.431999999999988</v>
      </c>
      <c r="BK32" s="152">
        <f t="shared" si="41"/>
        <v>60.666666666666664</v>
      </c>
      <c r="BL32" s="373">
        <f t="shared" si="42"/>
        <v>216.84799999999998</v>
      </c>
      <c r="BM32" s="373">
        <f t="shared" si="43"/>
        <v>182</v>
      </c>
      <c r="BN32" s="48" t="str">
        <f t="shared" si="44"/>
        <v>80,2</v>
      </c>
      <c r="BO32" s="48" t="str">
        <f t="shared" si="45"/>
        <v>82,6</v>
      </c>
      <c r="BP32" s="48" t="str">
        <f t="shared" si="46"/>
        <v>81,6</v>
      </c>
      <c r="BQ32" s="48" t="str">
        <f t="shared" si="47"/>
        <v>77,7</v>
      </c>
      <c r="BR32" s="48" t="str">
        <f t="shared" si="47"/>
        <v>81,1</v>
      </c>
      <c r="BS32" s="48" t="str">
        <f t="shared" si="47"/>
        <v>79,6</v>
      </c>
      <c r="BT32" s="48" t="str">
        <f t="shared" si="47"/>
        <v>80,4</v>
      </c>
      <c r="BU32" s="48" t="str">
        <f t="shared" si="47"/>
        <v>81,2</v>
      </c>
      <c r="BV32" s="48" t="str">
        <f t="shared" si="48"/>
        <v>81,2</v>
      </c>
      <c r="BY32" s="275" t="str">
        <f t="shared" si="49"/>
        <v>81,6</v>
      </c>
      <c r="BZ32" s="275" t="str">
        <f t="shared" si="50"/>
        <v>72,2</v>
      </c>
      <c r="CA32" s="275" t="str">
        <f t="shared" si="51"/>
        <v>77,6</v>
      </c>
      <c r="CB32" s="275" t="str">
        <f t="shared" si="52"/>
        <v>79,6</v>
      </c>
      <c r="CC32" s="275" t="str">
        <f t="shared" si="53"/>
        <v>45,5</v>
      </c>
      <c r="CD32" s="275" t="str">
        <f t="shared" si="54"/>
        <v>65,6</v>
      </c>
      <c r="CE32" s="275" t="str">
        <f t="shared" si="55"/>
        <v>81,2</v>
      </c>
      <c r="CF32" s="275" t="str">
        <f t="shared" si="56"/>
        <v>65,5</v>
      </c>
      <c r="CG32" s="275" t="str">
        <f t="shared" si="57"/>
        <v>74,2</v>
      </c>
      <c r="CJ32" s="48" t="str">
        <f>SISWA!S30</f>
        <v>074/MINI.L-Kid/30.02.02/S.1-2/VI/2017</v>
      </c>
    </row>
    <row r="33" spans="1:88" x14ac:dyDescent="0.3">
      <c r="A33" s="53">
        <f>SISWA!A32</f>
        <v>25</v>
      </c>
      <c r="B33" s="53">
        <f>IF(SISWA!B32=0,"",SISWA!B32)</f>
        <v>4155</v>
      </c>
      <c r="C33" s="53" t="str">
        <f>IF(SISWA!C32=0,"",SISWA!C32)</f>
        <v>0047653214</v>
      </c>
      <c r="D33" s="53" t="str">
        <f>IF(SISWA!D32=0,"",SISWA!D32)</f>
        <v>80-162-025-8</v>
      </c>
      <c r="E33" s="196" t="str">
        <f>IF(SISWA!E32=0,"",SISWA!E32)</f>
        <v>SAFIRA FIRNANDA ARTAMEVIA</v>
      </c>
      <c r="F33" s="196" t="str">
        <f>IF(SISWA!P31=0,"",SISWA!P31)</f>
        <v>, 00 Januari 1900</v>
      </c>
      <c r="G33" s="196" t="str">
        <f>IF(SISWA!H32=0,"",SISWA!H32)</f>
        <v/>
      </c>
      <c r="H33" s="274" t="e">
        <f>#REF!</f>
        <v>#REF!</v>
      </c>
      <c r="I33" s="274" t="e">
        <f>#REF!</f>
        <v>#REF!</v>
      </c>
      <c r="J33" s="274" t="e">
        <f t="shared" si="24"/>
        <v>#REF!</v>
      </c>
      <c r="K33" s="274">
        <f>AA!K32</f>
        <v>87.2</v>
      </c>
      <c r="L33" s="274">
        <f>AA!N32</f>
        <v>95</v>
      </c>
      <c r="M33" s="274">
        <f t="shared" si="25"/>
        <v>90.32</v>
      </c>
      <c r="N33" s="274">
        <f>AH!K32</f>
        <v>82.8</v>
      </c>
      <c r="O33" s="274">
        <f>AH!N32</f>
        <v>91.4</v>
      </c>
      <c r="P33" s="274">
        <f t="shared" si="26"/>
        <v>86.240000000000009</v>
      </c>
      <c r="Q33" s="274">
        <f>FIQH!K32</f>
        <v>83.2</v>
      </c>
      <c r="R33" s="274">
        <f>FIQH!N32</f>
        <v>87.6</v>
      </c>
      <c r="S33" s="274">
        <f t="shared" si="27"/>
        <v>84.960000000000008</v>
      </c>
      <c r="T33" s="274">
        <f>SKI!K32</f>
        <v>86.6</v>
      </c>
      <c r="U33" s="274">
        <f>SKI!N32</f>
        <v>85.3</v>
      </c>
      <c r="V33" s="274">
        <f t="shared" si="28"/>
        <v>86.079999999999984</v>
      </c>
      <c r="W33" s="274">
        <f>PKn!K32</f>
        <v>80.400000000000006</v>
      </c>
      <c r="X33" s="274">
        <f>PKn!L32</f>
        <v>83</v>
      </c>
      <c r="Y33" s="274">
        <f t="shared" si="29"/>
        <v>81.44</v>
      </c>
      <c r="Z33" s="274">
        <f>'B Ind'!K32</f>
        <v>80</v>
      </c>
      <c r="AA33" s="274">
        <f>'B Ind'!N32</f>
        <v>82</v>
      </c>
      <c r="AB33" s="274">
        <f t="shared" si="30"/>
        <v>80.800000000000011</v>
      </c>
      <c r="AC33" s="274">
        <f>BA!K32</f>
        <v>87.4</v>
      </c>
      <c r="AD33" s="274">
        <f>BA!N32</f>
        <v>92.7</v>
      </c>
      <c r="AE33" s="274">
        <f t="shared" si="31"/>
        <v>89.52000000000001</v>
      </c>
      <c r="AF33" s="274">
        <f>Matematik!K32</f>
        <v>76.2</v>
      </c>
      <c r="AG33" s="274">
        <f>Matematik!L32</f>
        <v>83</v>
      </c>
      <c r="AH33" s="274">
        <f t="shared" si="32"/>
        <v>78.92</v>
      </c>
      <c r="AI33" s="274">
        <f>IPA!K32</f>
        <v>79.2</v>
      </c>
      <c r="AJ33" s="274">
        <f>IPA!N32</f>
        <v>81.099999999999994</v>
      </c>
      <c r="AK33" s="274">
        <f t="shared" si="33"/>
        <v>79.960000000000008</v>
      </c>
      <c r="AL33" s="274">
        <f>IPS!K32</f>
        <v>79.400000000000006</v>
      </c>
      <c r="AM33" s="274">
        <f>IPS!L32</f>
        <v>84</v>
      </c>
      <c r="AN33" s="274">
        <f t="shared" si="34"/>
        <v>81.240000000000009</v>
      </c>
      <c r="AO33" s="274">
        <f>SBK!K32</f>
        <v>81.400000000000006</v>
      </c>
      <c r="AP33" s="274">
        <f>SBK!M32</f>
        <v>81.400000000000006</v>
      </c>
      <c r="AQ33" s="274">
        <f t="shared" si="35"/>
        <v>81.400000000000006</v>
      </c>
      <c r="AR33" s="274">
        <f>Penjaskes!K32</f>
        <v>79.2</v>
      </c>
      <c r="AS33" s="274">
        <f>Penjaskes!M32</f>
        <v>79.2</v>
      </c>
      <c r="AT33" s="274">
        <f t="shared" si="36"/>
        <v>79.2</v>
      </c>
      <c r="AU33" s="274">
        <f>'Bhs Drh'!K32</f>
        <v>76.400000000000006</v>
      </c>
      <c r="AV33" s="274">
        <f>'Bhs Drh'!N32</f>
        <v>78.2</v>
      </c>
      <c r="AW33" s="274">
        <f t="shared" si="37"/>
        <v>77.12</v>
      </c>
      <c r="AX33" s="274">
        <f>B.Inggris!K32</f>
        <v>78.400000000000006</v>
      </c>
      <c r="AY33" s="274">
        <f>B.Inggris!N32</f>
        <v>84.7</v>
      </c>
      <c r="AZ33" s="274">
        <f t="shared" si="38"/>
        <v>80.92</v>
      </c>
      <c r="BA33" s="274">
        <f t="shared" si="39"/>
        <v>82.722857142857151</v>
      </c>
      <c r="BB33" s="274">
        <f t="shared" si="40"/>
        <v>80.800000000000011</v>
      </c>
      <c r="BC33" s="274">
        <v>64</v>
      </c>
      <c r="BD33" s="274">
        <f t="shared" si="14"/>
        <v>74.080000000000013</v>
      </c>
      <c r="BE33" s="274">
        <f t="shared" si="15"/>
        <v>78.92</v>
      </c>
      <c r="BF33" s="274">
        <v>22.5</v>
      </c>
      <c r="BG33" s="274">
        <f t="shared" si="16"/>
        <v>56.351999999999997</v>
      </c>
      <c r="BH33" s="274">
        <f t="shared" si="17"/>
        <v>79.960000000000008</v>
      </c>
      <c r="BI33" s="274">
        <v>55</v>
      </c>
      <c r="BJ33" s="274">
        <f t="shared" si="18"/>
        <v>69.975999999999999</v>
      </c>
      <c r="BK33" s="152">
        <f t="shared" si="41"/>
        <v>47.166666666666664</v>
      </c>
      <c r="BL33" s="373">
        <f t="shared" si="42"/>
        <v>200.40800000000002</v>
      </c>
      <c r="BM33" s="373">
        <f t="shared" si="43"/>
        <v>141.5</v>
      </c>
      <c r="BN33" s="48" t="str">
        <f t="shared" si="44"/>
        <v>80,0</v>
      </c>
      <c r="BO33" s="48" t="str">
        <f t="shared" si="45"/>
        <v>82,2</v>
      </c>
      <c r="BP33" s="48" t="str">
        <f t="shared" si="46"/>
        <v>81,8</v>
      </c>
      <c r="BQ33" s="48" t="str">
        <f t="shared" si="47"/>
        <v>76,2</v>
      </c>
      <c r="BR33" s="48" t="str">
        <f t="shared" si="47"/>
        <v>83,3</v>
      </c>
      <c r="BS33" s="48" t="str">
        <f t="shared" si="47"/>
        <v>79,2</v>
      </c>
      <c r="BT33" s="48" t="str">
        <f t="shared" si="47"/>
        <v>79,2</v>
      </c>
      <c r="BU33" s="48" t="str">
        <f t="shared" si="47"/>
        <v>81,1</v>
      </c>
      <c r="BV33" s="48" t="str">
        <f t="shared" si="48"/>
        <v>80,6</v>
      </c>
      <c r="BY33" s="275" t="str">
        <f t="shared" si="49"/>
        <v>81,8</v>
      </c>
      <c r="BZ33" s="275" t="str">
        <f t="shared" si="50"/>
        <v>64,4</v>
      </c>
      <c r="CA33" s="275" t="str">
        <f t="shared" si="51"/>
        <v>74,8</v>
      </c>
      <c r="CB33" s="275" t="str">
        <f t="shared" si="52"/>
        <v>79,2</v>
      </c>
      <c r="CC33" s="275" t="str">
        <f t="shared" si="53"/>
        <v>23,5</v>
      </c>
      <c r="CD33" s="275" t="str">
        <f t="shared" si="54"/>
        <v>56,2</v>
      </c>
      <c r="CE33" s="275" t="str">
        <f t="shared" si="55"/>
        <v>80,6</v>
      </c>
      <c r="CF33" s="275" t="str">
        <f t="shared" si="56"/>
        <v>55,5</v>
      </c>
      <c r="CG33" s="275" t="str">
        <f t="shared" si="57"/>
        <v>70,6</v>
      </c>
      <c r="CJ33" s="48" t="str">
        <f>SISWA!S31</f>
        <v>075/MINI.L-Kid/30.02.02/S.1-2/VI/2017</v>
      </c>
    </row>
    <row r="34" spans="1:88" x14ac:dyDescent="0.3">
      <c r="A34" s="53">
        <f>SISWA!A33</f>
        <v>26</v>
      </c>
      <c r="B34" s="53">
        <f>IF(SISWA!B33=0,"",SISWA!B33)</f>
        <v>4183</v>
      </c>
      <c r="C34" s="53" t="str">
        <f>IF(SISWA!C33=0,"",SISWA!C33)</f>
        <v>0044270200</v>
      </c>
      <c r="D34" s="53" t="str">
        <f>IF(SISWA!D33=0,"",SISWA!D33)</f>
        <v>80-162-026-7</v>
      </c>
      <c r="E34" s="196" t="str">
        <f>IF(SISWA!E33=0,"",SISWA!E33)</f>
        <v>SITI WIFAQOTUL IMAMATUR ROHMAH</v>
      </c>
      <c r="F34" s="196" t="str">
        <f>IF(SISWA!P32=0,"",SISWA!P32)</f>
        <v>, 00 Januari 1900</v>
      </c>
      <c r="G34" s="196" t="str">
        <f>IF(SISWA!H33=0,"",SISWA!H33)</f>
        <v/>
      </c>
      <c r="H34" s="274" t="e">
        <f>#REF!</f>
        <v>#REF!</v>
      </c>
      <c r="I34" s="274" t="e">
        <f>#REF!</f>
        <v>#REF!</v>
      </c>
      <c r="J34" s="274" t="e">
        <f t="shared" si="24"/>
        <v>#REF!</v>
      </c>
      <c r="K34" s="274">
        <f>AA!K33</f>
        <v>89.4</v>
      </c>
      <c r="L34" s="274">
        <f>AA!N33</f>
        <v>93.7</v>
      </c>
      <c r="M34" s="274">
        <f t="shared" si="25"/>
        <v>91.12</v>
      </c>
      <c r="N34" s="274">
        <f>AH!K33</f>
        <v>84.8</v>
      </c>
      <c r="O34" s="274">
        <f>AH!N33</f>
        <v>92.4</v>
      </c>
      <c r="P34" s="274">
        <f t="shared" si="26"/>
        <v>87.84</v>
      </c>
      <c r="Q34" s="274">
        <f>FIQH!K33</f>
        <v>84.6</v>
      </c>
      <c r="R34" s="274">
        <f>FIQH!N33</f>
        <v>88.3</v>
      </c>
      <c r="S34" s="274">
        <f t="shared" si="27"/>
        <v>86.08</v>
      </c>
      <c r="T34" s="274">
        <f>SKI!K33</f>
        <v>85.8</v>
      </c>
      <c r="U34" s="274">
        <f>SKI!N33</f>
        <v>82.9</v>
      </c>
      <c r="V34" s="274">
        <f t="shared" si="28"/>
        <v>84.64</v>
      </c>
      <c r="W34" s="274">
        <f>PKn!K33</f>
        <v>81.2</v>
      </c>
      <c r="X34" s="274">
        <f>PKn!L33</f>
        <v>83</v>
      </c>
      <c r="Y34" s="274">
        <f t="shared" si="29"/>
        <v>81.92</v>
      </c>
      <c r="Z34" s="274">
        <f>'B Ind'!K33</f>
        <v>80.2</v>
      </c>
      <c r="AA34" s="274">
        <f>'B Ind'!N33</f>
        <v>82.1</v>
      </c>
      <c r="AB34" s="274">
        <f t="shared" si="30"/>
        <v>80.959999999999994</v>
      </c>
      <c r="AC34" s="274">
        <f>BA!K33</f>
        <v>85.8</v>
      </c>
      <c r="AD34" s="274">
        <f>BA!N33</f>
        <v>91.9</v>
      </c>
      <c r="AE34" s="274">
        <f t="shared" si="31"/>
        <v>88.240000000000009</v>
      </c>
      <c r="AF34" s="274">
        <f>Matematik!K33</f>
        <v>77.400000000000006</v>
      </c>
      <c r="AG34" s="274">
        <f>Matematik!L33</f>
        <v>83</v>
      </c>
      <c r="AH34" s="274">
        <f t="shared" si="32"/>
        <v>79.640000000000015</v>
      </c>
      <c r="AI34" s="274">
        <f>IPA!K33</f>
        <v>80.2</v>
      </c>
      <c r="AJ34" s="274">
        <f>IPA!N33</f>
        <v>81.599999999999994</v>
      </c>
      <c r="AK34" s="274">
        <f t="shared" si="33"/>
        <v>80.759999999999991</v>
      </c>
      <c r="AL34" s="274">
        <f>IPS!K33</f>
        <v>79.599999999999994</v>
      </c>
      <c r="AM34" s="274">
        <f>IPS!L33</f>
        <v>85</v>
      </c>
      <c r="AN34" s="274">
        <f t="shared" si="34"/>
        <v>81.759999999999991</v>
      </c>
      <c r="AO34" s="274">
        <f>SBK!K33</f>
        <v>83</v>
      </c>
      <c r="AP34" s="274">
        <f>SBK!M33</f>
        <v>83</v>
      </c>
      <c r="AQ34" s="274">
        <f t="shared" si="35"/>
        <v>83</v>
      </c>
      <c r="AR34" s="274">
        <f>Penjaskes!K33</f>
        <v>79.400000000000006</v>
      </c>
      <c r="AS34" s="274">
        <f>Penjaskes!M33</f>
        <v>79.400000000000006</v>
      </c>
      <c r="AT34" s="274">
        <f t="shared" si="36"/>
        <v>79.400000000000006</v>
      </c>
      <c r="AU34" s="274">
        <f>'Bhs Drh'!K33</f>
        <v>77</v>
      </c>
      <c r="AV34" s="274">
        <f>'Bhs Drh'!N33</f>
        <v>79.5</v>
      </c>
      <c r="AW34" s="274">
        <f t="shared" si="37"/>
        <v>78</v>
      </c>
      <c r="AX34" s="274">
        <f>B.Inggris!K33</f>
        <v>82.6</v>
      </c>
      <c r="AY34" s="274">
        <f>B.Inggris!N33</f>
        <v>84.3</v>
      </c>
      <c r="AZ34" s="274">
        <f t="shared" si="38"/>
        <v>83.28</v>
      </c>
      <c r="BA34" s="274">
        <f t="shared" si="39"/>
        <v>83.331428571428575</v>
      </c>
      <c r="BB34" s="274">
        <f t="shared" si="40"/>
        <v>80.959999999999994</v>
      </c>
      <c r="BC34" s="274">
        <v>52</v>
      </c>
      <c r="BD34" s="274">
        <f t="shared" si="14"/>
        <v>69.375999999999991</v>
      </c>
      <c r="BE34" s="274">
        <f t="shared" si="15"/>
        <v>79.640000000000015</v>
      </c>
      <c r="BF34" s="274">
        <v>22.5</v>
      </c>
      <c r="BG34" s="274">
        <f t="shared" si="16"/>
        <v>56.784000000000006</v>
      </c>
      <c r="BH34" s="274">
        <f t="shared" si="17"/>
        <v>80.759999999999991</v>
      </c>
      <c r="BI34" s="274">
        <v>45</v>
      </c>
      <c r="BJ34" s="274">
        <f t="shared" si="18"/>
        <v>66.455999999999989</v>
      </c>
      <c r="BK34" s="152">
        <f t="shared" si="41"/>
        <v>39.833333333333336</v>
      </c>
      <c r="BL34" s="373">
        <f t="shared" si="42"/>
        <v>192.61599999999999</v>
      </c>
      <c r="BM34" s="373">
        <f t="shared" si="43"/>
        <v>119.5</v>
      </c>
      <c r="BN34" s="48" t="str">
        <f t="shared" si="44"/>
        <v>80,2</v>
      </c>
      <c r="BO34" s="48" t="str">
        <f t="shared" si="45"/>
        <v>82,1</v>
      </c>
      <c r="BP34" s="48" t="str">
        <f t="shared" si="46"/>
        <v>81,6</v>
      </c>
      <c r="BQ34" s="48" t="str">
        <f t="shared" si="47"/>
        <v>77,4</v>
      </c>
      <c r="BR34" s="48" t="str">
        <f t="shared" si="47"/>
        <v>83,3</v>
      </c>
      <c r="BS34" s="48" t="str">
        <f t="shared" si="47"/>
        <v>80,4</v>
      </c>
      <c r="BT34" s="48" t="str">
        <f t="shared" si="47"/>
        <v>80,2</v>
      </c>
      <c r="BU34" s="48" t="str">
        <f t="shared" si="47"/>
        <v>82,6</v>
      </c>
      <c r="BV34" s="48" t="str">
        <f t="shared" si="48"/>
        <v>81,6</v>
      </c>
      <c r="BY34" s="275" t="str">
        <f t="shared" si="49"/>
        <v>81,6</v>
      </c>
      <c r="BZ34" s="275" t="str">
        <f t="shared" si="50"/>
        <v>52,2</v>
      </c>
      <c r="CA34" s="275" t="str">
        <f t="shared" si="51"/>
        <v>69,6</v>
      </c>
      <c r="CB34" s="275" t="str">
        <f t="shared" si="52"/>
        <v>80,4</v>
      </c>
      <c r="CC34" s="275" t="str">
        <f t="shared" si="53"/>
        <v>23,5</v>
      </c>
      <c r="CD34" s="275" t="str">
        <f t="shared" si="54"/>
        <v>57,4</v>
      </c>
      <c r="CE34" s="275" t="str">
        <f t="shared" si="55"/>
        <v>81,6</v>
      </c>
      <c r="CF34" s="275" t="str">
        <f t="shared" si="56"/>
        <v>45,5</v>
      </c>
      <c r="CG34" s="275" t="str">
        <f t="shared" si="57"/>
        <v>66,6</v>
      </c>
      <c r="CJ34" s="48" t="str">
        <f>SISWA!S32</f>
        <v>076/MINI.L-Kid/30.02.02/S.1-2/VI/2017</v>
      </c>
    </row>
    <row r="35" spans="1:88" x14ac:dyDescent="0.3">
      <c r="A35" s="53">
        <f>SISWA!A34</f>
        <v>27</v>
      </c>
      <c r="B35" s="53">
        <f>IF(SISWA!B34=0,"",SISWA!B34)</f>
        <v>4191</v>
      </c>
      <c r="C35" s="53" t="str">
        <f>IF(SISWA!C34=0,"",SISWA!C34)</f>
        <v>0054015246</v>
      </c>
      <c r="D35" s="53" t="str">
        <f>IF(SISWA!D34=0,"",SISWA!D34)</f>
        <v>80-162-027-6</v>
      </c>
      <c r="E35" s="196" t="str">
        <f>IF(SISWA!E34=0,"",SISWA!E34)</f>
        <v>ACHMAD MAULANA ADITYA FAHREZA</v>
      </c>
      <c r="F35" s="196" t="str">
        <f>IF(SISWA!P33=0,"",SISWA!P33)</f>
        <v>, 00 Januari 1900</v>
      </c>
      <c r="G35" s="196" t="str">
        <f>IF(SISWA!H34=0,"",SISWA!H34)</f>
        <v/>
      </c>
      <c r="H35" s="274" t="e">
        <f>#REF!</f>
        <v>#REF!</v>
      </c>
      <c r="I35" s="274" t="e">
        <f>#REF!</f>
        <v>#REF!</v>
      </c>
      <c r="J35" s="274" t="e">
        <f t="shared" si="24"/>
        <v>#REF!</v>
      </c>
      <c r="K35" s="274">
        <f>AA!K34</f>
        <v>79</v>
      </c>
      <c r="L35" s="274">
        <f>AA!N34</f>
        <v>79</v>
      </c>
      <c r="M35" s="274">
        <f t="shared" si="25"/>
        <v>79</v>
      </c>
      <c r="N35" s="274">
        <f>AH!K34</f>
        <v>77</v>
      </c>
      <c r="O35" s="274">
        <f>AH!N34</f>
        <v>77</v>
      </c>
      <c r="P35" s="274">
        <f t="shared" si="26"/>
        <v>77</v>
      </c>
      <c r="Q35" s="274">
        <f>FIQH!K34</f>
        <v>78</v>
      </c>
      <c r="R35" s="274">
        <f>FIQH!N34</f>
        <v>78</v>
      </c>
      <c r="S35" s="274">
        <f t="shared" si="27"/>
        <v>78</v>
      </c>
      <c r="T35" s="274">
        <f>SKI!K34</f>
        <v>72.400000000000006</v>
      </c>
      <c r="U35" s="274">
        <f>SKI!N34</f>
        <v>72.400000000000006</v>
      </c>
      <c r="V35" s="274">
        <f t="shared" si="28"/>
        <v>72.400000000000006</v>
      </c>
      <c r="W35" s="274">
        <f>PKn!K34</f>
        <v>73.400000000000006</v>
      </c>
      <c r="X35" s="274">
        <f>PKn!L34</f>
        <v>0</v>
      </c>
      <c r="Y35" s="274">
        <f t="shared" si="29"/>
        <v>44.04</v>
      </c>
      <c r="Z35" s="274">
        <f>'B Ind'!K34</f>
        <v>71.8</v>
      </c>
      <c r="AA35" s="274">
        <f>'B Ind'!N34</f>
        <v>71.8</v>
      </c>
      <c r="AB35" s="274">
        <f t="shared" si="30"/>
        <v>71.8</v>
      </c>
      <c r="AC35" s="274">
        <f>BA!K34</f>
        <v>71.400000000000006</v>
      </c>
      <c r="AD35" s="274">
        <f>BA!N34</f>
        <v>71.400000000000006</v>
      </c>
      <c r="AE35" s="274">
        <f t="shared" si="31"/>
        <v>71.400000000000006</v>
      </c>
      <c r="AF35" s="274">
        <f>Matematik!K34</f>
        <v>68.2</v>
      </c>
      <c r="AG35" s="274">
        <f>Matematik!L34</f>
        <v>0</v>
      </c>
      <c r="AH35" s="274">
        <f t="shared" si="32"/>
        <v>40.92</v>
      </c>
      <c r="AI35" s="274">
        <f>IPA!K34</f>
        <v>73.8</v>
      </c>
      <c r="AJ35" s="274">
        <f>IPA!N34</f>
        <v>73.8</v>
      </c>
      <c r="AK35" s="274">
        <f t="shared" si="33"/>
        <v>73.8</v>
      </c>
      <c r="AL35" s="274">
        <f>IPS!K34</f>
        <v>71</v>
      </c>
      <c r="AM35" s="274">
        <f>IPS!L34</f>
        <v>0</v>
      </c>
      <c r="AN35" s="274">
        <f t="shared" si="34"/>
        <v>42.6</v>
      </c>
      <c r="AO35" s="274">
        <f>SBK!K34</f>
        <v>75.2</v>
      </c>
      <c r="AP35" s="274">
        <f>SBK!M34</f>
        <v>75.2</v>
      </c>
      <c r="AQ35" s="274">
        <f t="shared" si="35"/>
        <v>75.2</v>
      </c>
      <c r="AR35" s="274">
        <f>Penjaskes!K34</f>
        <v>79</v>
      </c>
      <c r="AS35" s="274">
        <f>Penjaskes!M34</f>
        <v>79</v>
      </c>
      <c r="AT35" s="274">
        <f t="shared" si="36"/>
        <v>79</v>
      </c>
      <c r="AU35" s="274">
        <f>'Bhs Drh'!K34</f>
        <v>67.400000000000006</v>
      </c>
      <c r="AV35" s="274">
        <f>'Bhs Drh'!N34</f>
        <v>67.400000000000006</v>
      </c>
      <c r="AW35" s="274">
        <f t="shared" si="37"/>
        <v>67.400000000000006</v>
      </c>
      <c r="AX35" s="274">
        <f>B.Inggris!K34</f>
        <v>70</v>
      </c>
      <c r="AY35" s="274">
        <f>B.Inggris!N34</f>
        <v>70</v>
      </c>
      <c r="AZ35" s="274">
        <f t="shared" si="38"/>
        <v>70</v>
      </c>
      <c r="BA35" s="274">
        <f t="shared" si="39"/>
        <v>67.325714285714284</v>
      </c>
      <c r="BB35" s="274">
        <f t="shared" si="40"/>
        <v>71.8</v>
      </c>
      <c r="BC35" s="274">
        <v>56</v>
      </c>
      <c r="BD35" s="274">
        <f t="shared" si="14"/>
        <v>65.48</v>
      </c>
      <c r="BE35" s="274">
        <f t="shared" si="15"/>
        <v>40.92</v>
      </c>
      <c r="BF35" s="274">
        <v>25</v>
      </c>
      <c r="BG35" s="274">
        <f t="shared" si="16"/>
        <v>34.552</v>
      </c>
      <c r="BH35" s="274">
        <f t="shared" si="17"/>
        <v>73.8</v>
      </c>
      <c r="BI35" s="274">
        <v>45</v>
      </c>
      <c r="BJ35" s="274">
        <f t="shared" si="18"/>
        <v>62.279999999999994</v>
      </c>
      <c r="BK35" s="152">
        <f t="shared" si="41"/>
        <v>42</v>
      </c>
      <c r="BL35" s="373">
        <f t="shared" si="42"/>
        <v>162.31200000000001</v>
      </c>
      <c r="BM35" s="373">
        <f t="shared" si="43"/>
        <v>126</v>
      </c>
      <c r="BN35" s="48" t="str">
        <f t="shared" si="44"/>
        <v>72,8</v>
      </c>
      <c r="BO35" s="48" t="str">
        <f t="shared" si="45"/>
        <v>72,8</v>
      </c>
      <c r="BP35" s="48" t="str">
        <f t="shared" si="46"/>
        <v>72,8</v>
      </c>
      <c r="BQ35" s="48" t="str">
        <f t="shared" si="47"/>
        <v>68,2</v>
      </c>
      <c r="BR35" s="48" t="str">
        <f t="shared" si="47"/>
        <v>0,0</v>
      </c>
      <c r="BS35" s="48" t="str">
        <f t="shared" si="47"/>
        <v>41,2</v>
      </c>
      <c r="BT35" s="48" t="str">
        <f t="shared" si="47"/>
        <v>74,8</v>
      </c>
      <c r="BU35" s="48" t="str">
        <f t="shared" si="47"/>
        <v>74,8</v>
      </c>
      <c r="BV35" s="48" t="str">
        <f t="shared" si="48"/>
        <v>74,8</v>
      </c>
      <c r="BY35" s="275" t="str">
        <f t="shared" si="49"/>
        <v>72,8</v>
      </c>
      <c r="BZ35" s="275" t="str">
        <f t="shared" si="50"/>
        <v>56,6</v>
      </c>
      <c r="CA35" s="275" t="str">
        <f t="shared" si="51"/>
        <v>65,8</v>
      </c>
      <c r="CB35" s="275" t="str">
        <f t="shared" si="52"/>
        <v>41,2</v>
      </c>
      <c r="CC35" s="275" t="str">
        <f t="shared" si="53"/>
        <v>25,5</v>
      </c>
      <c r="CD35" s="275" t="str">
        <f t="shared" si="54"/>
        <v>35,2</v>
      </c>
      <c r="CE35" s="275" t="str">
        <f t="shared" si="55"/>
        <v>74,8</v>
      </c>
      <c r="CF35" s="275" t="str">
        <f t="shared" si="56"/>
        <v>45,5</v>
      </c>
      <c r="CG35" s="275" t="str">
        <f t="shared" si="57"/>
        <v>62,8</v>
      </c>
      <c r="CJ35" s="48" t="str">
        <f>SISWA!S33</f>
        <v>077/MINI.L-Kid/30.02.02/S.1-2/VI/2017</v>
      </c>
    </row>
    <row r="36" spans="1:88" x14ac:dyDescent="0.3">
      <c r="A36" s="53">
        <f>SISWA!A35</f>
        <v>28</v>
      </c>
      <c r="B36" s="53">
        <f>IF(SISWA!B35=0,"",SISWA!B35)</f>
        <v>4159</v>
      </c>
      <c r="C36" s="53" t="str">
        <f>IF(SISWA!C35=0,"",SISWA!C35)</f>
        <v>0044650772</v>
      </c>
      <c r="D36" s="53" t="str">
        <f>IF(SISWA!D35=0,"",SISWA!D35)</f>
        <v>80-162-028-5</v>
      </c>
      <c r="E36" s="196" t="str">
        <f>IF(SISWA!E35=0,"",SISWA!E35)</f>
        <v>AHMAT ZAINURI</v>
      </c>
      <c r="F36" s="196" t="str">
        <f>IF(SISWA!P34=0,"",SISWA!P34)</f>
        <v>, 00 Januari 1900</v>
      </c>
      <c r="G36" s="196" t="str">
        <f>IF(SISWA!H35=0,"",SISWA!H35)</f>
        <v/>
      </c>
      <c r="H36" s="274" t="e">
        <f>#REF!</f>
        <v>#REF!</v>
      </c>
      <c r="I36" s="274" t="e">
        <f>#REF!</f>
        <v>#REF!</v>
      </c>
      <c r="J36" s="274" t="e">
        <f t="shared" si="24"/>
        <v>#REF!</v>
      </c>
      <c r="K36" s="274">
        <f>AA!K35</f>
        <v>76.599999999999994</v>
      </c>
      <c r="L36" s="274">
        <f>AA!N35</f>
        <v>76.599999999999994</v>
      </c>
      <c r="M36" s="274">
        <f t="shared" si="25"/>
        <v>76.599999999999994</v>
      </c>
      <c r="N36" s="274">
        <f>AH!K35</f>
        <v>76.8</v>
      </c>
      <c r="O36" s="274">
        <f>AH!N35</f>
        <v>76.8</v>
      </c>
      <c r="P36" s="274">
        <f t="shared" si="26"/>
        <v>76.8</v>
      </c>
      <c r="Q36" s="274">
        <f>FIQH!K35</f>
        <v>77.8</v>
      </c>
      <c r="R36" s="274">
        <f>FIQH!N35</f>
        <v>77.8</v>
      </c>
      <c r="S36" s="274">
        <f t="shared" si="27"/>
        <v>77.8</v>
      </c>
      <c r="T36" s="274">
        <f>SKI!K35</f>
        <v>73.2</v>
      </c>
      <c r="U36" s="274">
        <f>SKI!N35</f>
        <v>73.2</v>
      </c>
      <c r="V36" s="274">
        <f t="shared" si="28"/>
        <v>73.2</v>
      </c>
      <c r="W36" s="274">
        <f>PKn!K35</f>
        <v>74</v>
      </c>
      <c r="X36" s="274">
        <f>PKn!L35</f>
        <v>0</v>
      </c>
      <c r="Y36" s="274">
        <f t="shared" si="29"/>
        <v>44.4</v>
      </c>
      <c r="Z36" s="274">
        <f>'B Ind'!K35</f>
        <v>72.8</v>
      </c>
      <c r="AA36" s="274">
        <f>'B Ind'!N35</f>
        <v>72.8</v>
      </c>
      <c r="AB36" s="274">
        <f t="shared" si="30"/>
        <v>72.8</v>
      </c>
      <c r="AC36" s="274">
        <f>BA!K35</f>
        <v>75</v>
      </c>
      <c r="AD36" s="274">
        <f>BA!N35</f>
        <v>75</v>
      </c>
      <c r="AE36" s="274">
        <f t="shared" si="31"/>
        <v>75</v>
      </c>
      <c r="AF36" s="274">
        <f>Matematik!K35</f>
        <v>72.400000000000006</v>
      </c>
      <c r="AG36" s="274">
        <f>Matematik!L35</f>
        <v>0</v>
      </c>
      <c r="AH36" s="274">
        <f t="shared" si="32"/>
        <v>43.440000000000005</v>
      </c>
      <c r="AI36" s="274">
        <f>IPA!K35</f>
        <v>71.599999999999994</v>
      </c>
      <c r="AJ36" s="274">
        <f>IPA!N35</f>
        <v>71.599999999999994</v>
      </c>
      <c r="AK36" s="274">
        <f t="shared" si="33"/>
        <v>71.599999999999994</v>
      </c>
      <c r="AL36" s="274">
        <f>IPS!K35</f>
        <v>72.599999999999994</v>
      </c>
      <c r="AM36" s="274">
        <f>IPS!L35</f>
        <v>0</v>
      </c>
      <c r="AN36" s="274">
        <f t="shared" si="34"/>
        <v>43.559999999999995</v>
      </c>
      <c r="AO36" s="274">
        <f>SBK!K35</f>
        <v>74.599999999999994</v>
      </c>
      <c r="AP36" s="274">
        <f>SBK!M35</f>
        <v>74.599999999999994</v>
      </c>
      <c r="AQ36" s="274">
        <f t="shared" si="35"/>
        <v>74.599999999999994</v>
      </c>
      <c r="AR36" s="274">
        <f>Penjaskes!K35</f>
        <v>79.400000000000006</v>
      </c>
      <c r="AS36" s="274">
        <f>Penjaskes!M35</f>
        <v>79.400000000000006</v>
      </c>
      <c r="AT36" s="274">
        <f t="shared" si="36"/>
        <v>79.400000000000006</v>
      </c>
      <c r="AU36" s="274">
        <f>'Bhs Drh'!K35</f>
        <v>69</v>
      </c>
      <c r="AV36" s="274">
        <f>'Bhs Drh'!N35</f>
        <v>69</v>
      </c>
      <c r="AW36" s="274">
        <f t="shared" si="37"/>
        <v>69</v>
      </c>
      <c r="AX36" s="274">
        <f>B.Inggris!K35</f>
        <v>66.8</v>
      </c>
      <c r="AY36" s="274">
        <f>B.Inggris!N35</f>
        <v>66.8</v>
      </c>
      <c r="AZ36" s="274">
        <f t="shared" si="38"/>
        <v>66.8</v>
      </c>
      <c r="BA36" s="274">
        <f t="shared" si="39"/>
        <v>67.499999999999986</v>
      </c>
      <c r="BB36" s="274">
        <f t="shared" si="40"/>
        <v>72.8</v>
      </c>
      <c r="BC36" s="274">
        <v>64</v>
      </c>
      <c r="BD36" s="274">
        <f t="shared" si="14"/>
        <v>69.28</v>
      </c>
      <c r="BE36" s="274">
        <f t="shared" si="15"/>
        <v>43.440000000000005</v>
      </c>
      <c r="BF36" s="274">
        <v>35</v>
      </c>
      <c r="BG36" s="274">
        <f t="shared" si="16"/>
        <v>40.064000000000007</v>
      </c>
      <c r="BH36" s="274">
        <f t="shared" si="17"/>
        <v>71.599999999999994</v>
      </c>
      <c r="BI36" s="274">
        <v>60</v>
      </c>
      <c r="BJ36" s="274">
        <f t="shared" si="18"/>
        <v>66.959999999999994</v>
      </c>
      <c r="BK36" s="152">
        <f t="shared" si="41"/>
        <v>53</v>
      </c>
      <c r="BL36" s="373">
        <f t="shared" si="42"/>
        <v>176.304</v>
      </c>
      <c r="BM36" s="373">
        <f t="shared" si="43"/>
        <v>159</v>
      </c>
      <c r="BN36" s="48" t="str">
        <f t="shared" si="44"/>
        <v>73,8</v>
      </c>
      <c r="BO36" s="48" t="str">
        <f t="shared" si="45"/>
        <v>73,8</v>
      </c>
      <c r="BP36" s="48" t="str">
        <f t="shared" si="46"/>
        <v>73,8</v>
      </c>
      <c r="BQ36" s="48" t="str">
        <f t="shared" si="47"/>
        <v>72,4</v>
      </c>
      <c r="BR36" s="48" t="str">
        <f t="shared" si="47"/>
        <v>0,0</v>
      </c>
      <c r="BS36" s="48" t="str">
        <f t="shared" si="47"/>
        <v>43,4</v>
      </c>
      <c r="BT36" s="48" t="str">
        <f t="shared" si="47"/>
        <v>72,6</v>
      </c>
      <c r="BU36" s="48" t="str">
        <f t="shared" si="47"/>
        <v>72,6</v>
      </c>
      <c r="BV36" s="48" t="str">
        <f t="shared" si="48"/>
        <v>72,6</v>
      </c>
      <c r="BY36" s="275" t="str">
        <f t="shared" si="49"/>
        <v>73,8</v>
      </c>
      <c r="BZ36" s="275" t="str">
        <f t="shared" si="50"/>
        <v>64,4</v>
      </c>
      <c r="CA36" s="275" t="str">
        <f t="shared" si="51"/>
        <v>69,8</v>
      </c>
      <c r="CB36" s="275" t="str">
        <f t="shared" si="52"/>
        <v>43,4</v>
      </c>
      <c r="CC36" s="275" t="str">
        <f t="shared" si="53"/>
        <v>35,5</v>
      </c>
      <c r="CD36" s="275" t="str">
        <f t="shared" si="54"/>
        <v>40,4</v>
      </c>
      <c r="CE36" s="275" t="str">
        <f t="shared" si="55"/>
        <v>72,6</v>
      </c>
      <c r="CF36" s="275" t="str">
        <f t="shared" si="56"/>
        <v>60,0</v>
      </c>
      <c r="CG36" s="275" t="str">
        <f t="shared" si="57"/>
        <v>67,6</v>
      </c>
      <c r="CJ36" s="48" t="str">
        <f>SISWA!S34</f>
        <v>078/MINI.L-Kid/30.02.02/S.1-2/VI/2017</v>
      </c>
    </row>
    <row r="37" spans="1:88" x14ac:dyDescent="0.3">
      <c r="A37" s="53">
        <f>SISWA!A36</f>
        <v>29</v>
      </c>
      <c r="B37" s="53">
        <f>IF(SISWA!B36=0,"",SISWA!B36)</f>
        <v>4188</v>
      </c>
      <c r="C37" s="53" t="str">
        <f>IF(SISWA!C36=0,"",SISWA!C36)</f>
        <v>0048691920</v>
      </c>
      <c r="D37" s="53" t="str">
        <f>IF(SISWA!D36=0,"",SISWA!D36)</f>
        <v>80-162-029-4</v>
      </c>
      <c r="E37" s="196" t="str">
        <f>IF(SISWA!E36=0,"",SISWA!E36)</f>
        <v>AULIA SAFIRA</v>
      </c>
      <c r="F37" s="196" t="str">
        <f>IF(SISWA!P35=0,"",SISWA!P35)</f>
        <v>, 00 Januari 1900</v>
      </c>
      <c r="G37" s="196" t="str">
        <f>IF(SISWA!H36=0,"",SISWA!H36)</f>
        <v/>
      </c>
      <c r="H37" s="274" t="e">
        <f>#REF!</f>
        <v>#REF!</v>
      </c>
      <c r="I37" s="274" t="e">
        <f>#REF!</f>
        <v>#REF!</v>
      </c>
      <c r="J37" s="274" t="e">
        <f t="shared" si="24"/>
        <v>#REF!</v>
      </c>
      <c r="K37" s="274">
        <f>AA!K36</f>
        <v>88.6</v>
      </c>
      <c r="L37" s="274">
        <f>AA!N36</f>
        <v>88.6</v>
      </c>
      <c r="M37" s="274">
        <f t="shared" si="25"/>
        <v>88.6</v>
      </c>
      <c r="N37" s="274">
        <f>AH!K36</f>
        <v>84.4</v>
      </c>
      <c r="O37" s="274">
        <f>AH!N36</f>
        <v>84.4</v>
      </c>
      <c r="P37" s="274">
        <f t="shared" si="26"/>
        <v>84.4</v>
      </c>
      <c r="Q37" s="274">
        <f>FIQH!K36</f>
        <v>83.4</v>
      </c>
      <c r="R37" s="274">
        <f>FIQH!N36</f>
        <v>83.4</v>
      </c>
      <c r="S37" s="274">
        <f t="shared" si="27"/>
        <v>83.4</v>
      </c>
      <c r="T37" s="274">
        <f>SKI!K36</f>
        <v>80</v>
      </c>
      <c r="U37" s="274">
        <f>SKI!N36</f>
        <v>80</v>
      </c>
      <c r="V37" s="274">
        <f t="shared" si="28"/>
        <v>80</v>
      </c>
      <c r="W37" s="274">
        <f>PKn!K36</f>
        <v>80.599999999999994</v>
      </c>
      <c r="X37" s="274">
        <f>PKn!L36</f>
        <v>0</v>
      </c>
      <c r="Y37" s="274">
        <f t="shared" si="29"/>
        <v>48.359999999999992</v>
      </c>
      <c r="Z37" s="274">
        <f>'B Ind'!K36</f>
        <v>77.8</v>
      </c>
      <c r="AA37" s="274">
        <f>'B Ind'!N36</f>
        <v>77.8</v>
      </c>
      <c r="AB37" s="274">
        <f t="shared" si="30"/>
        <v>77.8</v>
      </c>
      <c r="AC37" s="274">
        <f>BA!K36</f>
        <v>78.2</v>
      </c>
      <c r="AD37" s="274">
        <f>BA!N36</f>
        <v>78.2</v>
      </c>
      <c r="AE37" s="274">
        <f t="shared" si="31"/>
        <v>78.2</v>
      </c>
      <c r="AF37" s="274">
        <f>Matematik!K36</f>
        <v>74.400000000000006</v>
      </c>
      <c r="AG37" s="274">
        <f>Matematik!L36</f>
        <v>0</v>
      </c>
      <c r="AH37" s="274">
        <f t="shared" si="32"/>
        <v>44.64</v>
      </c>
      <c r="AI37" s="274">
        <f>IPA!K36</f>
        <v>80</v>
      </c>
      <c r="AJ37" s="274">
        <f>IPA!N36</f>
        <v>80</v>
      </c>
      <c r="AK37" s="274">
        <f t="shared" si="33"/>
        <v>80</v>
      </c>
      <c r="AL37" s="274">
        <f>IPS!K36</f>
        <v>74.599999999999994</v>
      </c>
      <c r="AM37" s="274">
        <f>IPS!L36</f>
        <v>0</v>
      </c>
      <c r="AN37" s="274">
        <f t="shared" si="34"/>
        <v>44.76</v>
      </c>
      <c r="AO37" s="274">
        <f>SBK!K36</f>
        <v>77.400000000000006</v>
      </c>
      <c r="AP37" s="274">
        <f>SBK!M36</f>
        <v>77.400000000000006</v>
      </c>
      <c r="AQ37" s="274">
        <f t="shared" si="35"/>
        <v>77.400000000000006</v>
      </c>
      <c r="AR37" s="274">
        <f>Penjaskes!K36</f>
        <v>76.8</v>
      </c>
      <c r="AS37" s="274">
        <f>Penjaskes!M36</f>
        <v>76.8</v>
      </c>
      <c r="AT37" s="274">
        <f t="shared" si="36"/>
        <v>76.8</v>
      </c>
      <c r="AU37" s="274">
        <f>'Bhs Drh'!K36</f>
        <v>76</v>
      </c>
      <c r="AV37" s="274">
        <f>'Bhs Drh'!N36</f>
        <v>76</v>
      </c>
      <c r="AW37" s="274">
        <f t="shared" si="37"/>
        <v>76</v>
      </c>
      <c r="AX37" s="274">
        <f>B.Inggris!K36</f>
        <v>75.599999999999994</v>
      </c>
      <c r="AY37" s="274">
        <f>B.Inggris!N36</f>
        <v>75.599999999999994</v>
      </c>
      <c r="AZ37" s="274">
        <f t="shared" si="38"/>
        <v>75.599999999999994</v>
      </c>
      <c r="BA37" s="274">
        <f t="shared" si="39"/>
        <v>72.568571428571417</v>
      </c>
      <c r="BB37" s="274">
        <f t="shared" si="40"/>
        <v>77.8</v>
      </c>
      <c r="BC37" s="274">
        <v>70</v>
      </c>
      <c r="BD37" s="274">
        <f t="shared" si="14"/>
        <v>74.680000000000007</v>
      </c>
      <c r="BE37" s="274">
        <f t="shared" si="15"/>
        <v>44.64</v>
      </c>
      <c r="BF37" s="274">
        <v>65</v>
      </c>
      <c r="BG37" s="274">
        <f t="shared" si="16"/>
        <v>52.783999999999999</v>
      </c>
      <c r="BH37" s="274">
        <f t="shared" si="17"/>
        <v>80</v>
      </c>
      <c r="BI37" s="274">
        <v>85</v>
      </c>
      <c r="BJ37" s="274">
        <f t="shared" si="18"/>
        <v>82</v>
      </c>
      <c r="BK37" s="152">
        <f t="shared" si="41"/>
        <v>73.333333333333329</v>
      </c>
      <c r="BL37" s="373">
        <f t="shared" si="42"/>
        <v>209.464</v>
      </c>
      <c r="BM37" s="373">
        <f t="shared" si="43"/>
        <v>220</v>
      </c>
      <c r="BN37" s="48" t="str">
        <f t="shared" si="44"/>
        <v>78,8</v>
      </c>
      <c r="BO37" s="48" t="str">
        <f t="shared" si="45"/>
        <v>78,8</v>
      </c>
      <c r="BP37" s="48" t="str">
        <f t="shared" si="46"/>
        <v>78,8</v>
      </c>
      <c r="BQ37" s="48" t="str">
        <f t="shared" si="47"/>
        <v>74,4</v>
      </c>
      <c r="BR37" s="48" t="str">
        <f t="shared" si="47"/>
        <v>0,0</v>
      </c>
      <c r="BS37" s="48" t="str">
        <f t="shared" si="47"/>
        <v>45,4</v>
      </c>
      <c r="BT37" s="48" t="str">
        <f t="shared" si="47"/>
        <v>80,0</v>
      </c>
      <c r="BU37" s="48" t="str">
        <f t="shared" si="47"/>
        <v>80,0</v>
      </c>
      <c r="BV37" s="48" t="str">
        <f t="shared" si="48"/>
        <v>80,0</v>
      </c>
      <c r="BY37" s="275" t="str">
        <f t="shared" si="49"/>
        <v>78,8</v>
      </c>
      <c r="BZ37" s="275" t="str">
        <f t="shared" si="50"/>
        <v>70,0</v>
      </c>
      <c r="CA37" s="275" t="str">
        <f t="shared" si="51"/>
        <v>75,8</v>
      </c>
      <c r="CB37" s="275" t="str">
        <f t="shared" si="52"/>
        <v>45,4</v>
      </c>
      <c r="CC37" s="275" t="str">
        <f t="shared" si="53"/>
        <v>65,5</v>
      </c>
      <c r="CD37" s="275" t="str">
        <f t="shared" si="54"/>
        <v>53,4</v>
      </c>
      <c r="CE37" s="275" t="str">
        <f t="shared" si="55"/>
        <v>80,0</v>
      </c>
      <c r="CF37" s="275" t="str">
        <f t="shared" si="56"/>
        <v>85,5</v>
      </c>
      <c r="CG37" s="275" t="str">
        <f t="shared" si="57"/>
        <v>82,2</v>
      </c>
      <c r="CJ37" s="48" t="str">
        <f>SISWA!S35</f>
        <v>079/MINI.L-Kid/30.02.02/S.1-2/VI/2017</v>
      </c>
    </row>
    <row r="38" spans="1:88" x14ac:dyDescent="0.3">
      <c r="A38" s="53">
        <f>SISWA!A37</f>
        <v>30</v>
      </c>
      <c r="B38" s="53">
        <f>IF(SISWA!B37=0,"",SISWA!B37)</f>
        <v>4156</v>
      </c>
      <c r="C38" s="53" t="str">
        <f>IF(SISWA!C37=0,"",SISWA!C37)</f>
        <v>0047318391</v>
      </c>
      <c r="D38" s="53" t="str">
        <f>IF(SISWA!D37=0,"",SISWA!D37)</f>
        <v>80-162-030-3</v>
      </c>
      <c r="E38" s="196" t="str">
        <f>IF(SISWA!E37=0,"",SISWA!E37)</f>
        <v>DIVA SALWA SALSABILA</v>
      </c>
      <c r="F38" s="196" t="str">
        <f>IF(SISWA!P36=0,"",SISWA!P36)</f>
        <v>, 00 Januari 1900</v>
      </c>
      <c r="G38" s="196" t="str">
        <f>IF(SISWA!H37=0,"",SISWA!H37)</f>
        <v/>
      </c>
      <c r="H38" s="274" t="e">
        <f>#REF!</f>
        <v>#REF!</v>
      </c>
      <c r="I38" s="274" t="e">
        <f>#REF!</f>
        <v>#REF!</v>
      </c>
      <c r="J38" s="274" t="e">
        <f t="shared" si="24"/>
        <v>#REF!</v>
      </c>
      <c r="K38" s="274">
        <f>AA!K37</f>
        <v>92.8</v>
      </c>
      <c r="L38" s="274">
        <f>AA!N37</f>
        <v>92.8</v>
      </c>
      <c r="M38" s="274">
        <f t="shared" si="25"/>
        <v>92.8</v>
      </c>
      <c r="N38" s="274">
        <f>AH!K37</f>
        <v>86.6</v>
      </c>
      <c r="O38" s="274">
        <f>AH!N37</f>
        <v>86.6</v>
      </c>
      <c r="P38" s="274">
        <f t="shared" si="26"/>
        <v>86.6</v>
      </c>
      <c r="Q38" s="274">
        <f>FIQH!K37</f>
        <v>88.4</v>
      </c>
      <c r="R38" s="274">
        <f>FIQH!N37</f>
        <v>88.4</v>
      </c>
      <c r="S38" s="274">
        <f t="shared" si="27"/>
        <v>88.4</v>
      </c>
      <c r="T38" s="274">
        <f>SKI!K37</f>
        <v>87.6</v>
      </c>
      <c r="U38" s="274">
        <f>SKI!N37</f>
        <v>87.6</v>
      </c>
      <c r="V38" s="274">
        <f t="shared" si="28"/>
        <v>87.6</v>
      </c>
      <c r="W38" s="274">
        <f>PKn!K37</f>
        <v>86.2</v>
      </c>
      <c r="X38" s="274">
        <f>PKn!L37</f>
        <v>0</v>
      </c>
      <c r="Y38" s="274">
        <f t="shared" si="29"/>
        <v>51.72</v>
      </c>
      <c r="Z38" s="274">
        <f>'B Ind'!K37</f>
        <v>83.2</v>
      </c>
      <c r="AA38" s="274">
        <f>'B Ind'!N37</f>
        <v>83.2</v>
      </c>
      <c r="AB38" s="274">
        <f t="shared" si="30"/>
        <v>83.2</v>
      </c>
      <c r="AC38" s="274">
        <f>BA!K37</f>
        <v>86.2</v>
      </c>
      <c r="AD38" s="274">
        <f>BA!N37</f>
        <v>86.2</v>
      </c>
      <c r="AE38" s="274">
        <f t="shared" si="31"/>
        <v>86.2</v>
      </c>
      <c r="AF38" s="274">
        <f>Matematik!K37</f>
        <v>81.2</v>
      </c>
      <c r="AG38" s="274">
        <f>Matematik!L37</f>
        <v>0</v>
      </c>
      <c r="AH38" s="274">
        <f t="shared" si="32"/>
        <v>48.72</v>
      </c>
      <c r="AI38" s="274">
        <f>IPA!K37</f>
        <v>85.8</v>
      </c>
      <c r="AJ38" s="274">
        <f>IPA!N37</f>
        <v>85.8</v>
      </c>
      <c r="AK38" s="274">
        <f t="shared" si="33"/>
        <v>85.8</v>
      </c>
      <c r="AL38" s="274">
        <f>IPS!K37</f>
        <v>81.599999999999994</v>
      </c>
      <c r="AM38" s="274">
        <f>IPS!L37</f>
        <v>0</v>
      </c>
      <c r="AN38" s="274">
        <f t="shared" si="34"/>
        <v>48.959999999999994</v>
      </c>
      <c r="AO38" s="274">
        <f>SBK!K37</f>
        <v>79</v>
      </c>
      <c r="AP38" s="274">
        <f>SBK!M37</f>
        <v>79</v>
      </c>
      <c r="AQ38" s="274">
        <f t="shared" si="35"/>
        <v>79</v>
      </c>
      <c r="AR38" s="274">
        <f>Penjaskes!K37</f>
        <v>75.8</v>
      </c>
      <c r="AS38" s="274">
        <f>Penjaskes!M37</f>
        <v>75.8</v>
      </c>
      <c r="AT38" s="274">
        <f t="shared" si="36"/>
        <v>75.8</v>
      </c>
      <c r="AU38" s="274">
        <f>'Bhs Drh'!K37</f>
        <v>82</v>
      </c>
      <c r="AV38" s="274">
        <f>'Bhs Drh'!N37</f>
        <v>82</v>
      </c>
      <c r="AW38" s="274">
        <f t="shared" si="37"/>
        <v>82</v>
      </c>
      <c r="AX38" s="274">
        <f>B.Inggris!K37</f>
        <v>83.2</v>
      </c>
      <c r="AY38" s="274">
        <f>B.Inggris!N37</f>
        <v>83.2</v>
      </c>
      <c r="AZ38" s="274">
        <f t="shared" si="38"/>
        <v>83.2</v>
      </c>
      <c r="BA38" s="274">
        <f t="shared" si="39"/>
        <v>77.142857142857139</v>
      </c>
      <c r="BB38" s="274">
        <f t="shared" si="40"/>
        <v>83.2</v>
      </c>
      <c r="BC38" s="274">
        <v>54</v>
      </c>
      <c r="BD38" s="274">
        <f t="shared" si="14"/>
        <v>71.52000000000001</v>
      </c>
      <c r="BE38" s="274">
        <f t="shared" si="15"/>
        <v>48.72</v>
      </c>
      <c r="BF38" s="274">
        <v>40</v>
      </c>
      <c r="BG38" s="274">
        <f t="shared" si="16"/>
        <v>45.231999999999999</v>
      </c>
      <c r="BH38" s="274">
        <f t="shared" si="17"/>
        <v>85.8</v>
      </c>
      <c r="BI38" s="274">
        <v>62.5</v>
      </c>
      <c r="BJ38" s="274">
        <f t="shared" si="18"/>
        <v>76.47999999999999</v>
      </c>
      <c r="BK38" s="152">
        <f t="shared" si="41"/>
        <v>52.166666666666664</v>
      </c>
      <c r="BL38" s="373">
        <f t="shared" si="42"/>
        <v>193.232</v>
      </c>
      <c r="BM38" s="373">
        <f t="shared" si="43"/>
        <v>156.5</v>
      </c>
      <c r="BN38" s="48" t="str">
        <f t="shared" si="44"/>
        <v>83,2</v>
      </c>
      <c r="BO38" s="48" t="str">
        <f t="shared" si="45"/>
        <v>83,2</v>
      </c>
      <c r="BP38" s="48" t="str">
        <f t="shared" si="46"/>
        <v>83,2</v>
      </c>
      <c r="BQ38" s="48" t="str">
        <f t="shared" si="47"/>
        <v>81,2</v>
      </c>
      <c r="BR38" s="48" t="str">
        <f t="shared" si="47"/>
        <v>0,0</v>
      </c>
      <c r="BS38" s="48" t="str">
        <f t="shared" si="47"/>
        <v>49,2</v>
      </c>
      <c r="BT38" s="48" t="str">
        <f t="shared" si="47"/>
        <v>86,8</v>
      </c>
      <c r="BU38" s="48" t="str">
        <f t="shared" si="47"/>
        <v>86,8</v>
      </c>
      <c r="BV38" s="48" t="str">
        <f t="shared" si="48"/>
        <v>86,8</v>
      </c>
      <c r="BY38" s="275" t="str">
        <f t="shared" si="49"/>
        <v>83,2</v>
      </c>
      <c r="BZ38" s="275" t="str">
        <f t="shared" si="50"/>
        <v>54,4</v>
      </c>
      <c r="CA38" s="275" t="str">
        <f t="shared" si="51"/>
        <v>72,2</v>
      </c>
      <c r="CB38" s="275" t="str">
        <f t="shared" si="52"/>
        <v>49,2</v>
      </c>
      <c r="CC38" s="275" t="str">
        <f t="shared" si="53"/>
        <v>40,0</v>
      </c>
      <c r="CD38" s="275" t="str">
        <f t="shared" si="54"/>
        <v>45,2</v>
      </c>
      <c r="CE38" s="275" t="str">
        <f t="shared" si="55"/>
        <v>86,8</v>
      </c>
      <c r="CF38" s="275" t="str">
        <f t="shared" si="56"/>
        <v>63,5</v>
      </c>
      <c r="CG38" s="275" t="str">
        <f t="shared" si="57"/>
        <v>76,8</v>
      </c>
      <c r="CJ38" s="48" t="str">
        <f>SISWA!S36</f>
        <v>080/MINI.L-Kid/30.02.02/S.1-2/VI/2017</v>
      </c>
    </row>
    <row r="39" spans="1:88" x14ac:dyDescent="0.3">
      <c r="A39" s="53">
        <f>SISWA!A38</f>
        <v>31</v>
      </c>
      <c r="B39" s="53">
        <f>IF(SISWA!B38=0,"",SISWA!B38)</f>
        <v>4190</v>
      </c>
      <c r="C39" s="53" t="str">
        <f>IF(SISWA!C38=0,"",SISWA!C38)</f>
        <v>0046181004</v>
      </c>
      <c r="D39" s="53" t="str">
        <f>IF(SISWA!D38=0,"",SISWA!D38)</f>
        <v>80-162-031-2</v>
      </c>
      <c r="E39" s="196" t="str">
        <f>IF(SISWA!E38=0,"",SISWA!E38)</f>
        <v>FILSAFAH KARINA NUR ALIFIA</v>
      </c>
      <c r="F39" s="196" t="str">
        <f>IF(SISWA!P37=0,"",SISWA!P37)</f>
        <v>, 00 Januari 1900</v>
      </c>
      <c r="G39" s="196" t="str">
        <f>IF(SISWA!H38=0,"",SISWA!H38)</f>
        <v/>
      </c>
      <c r="H39" s="274" t="e">
        <f>#REF!</f>
        <v>#REF!</v>
      </c>
      <c r="I39" s="274" t="e">
        <f>#REF!</f>
        <v>#REF!</v>
      </c>
      <c r="J39" s="274" t="e">
        <f t="shared" si="24"/>
        <v>#REF!</v>
      </c>
      <c r="K39" s="274">
        <f>AA!K38</f>
        <v>80.8</v>
      </c>
      <c r="L39" s="274">
        <f>AA!N38</f>
        <v>80.8</v>
      </c>
      <c r="M39" s="274">
        <f t="shared" si="25"/>
        <v>80.8</v>
      </c>
      <c r="N39" s="274">
        <f>AH!K38</f>
        <v>82.6</v>
      </c>
      <c r="O39" s="274">
        <f>AH!N38</f>
        <v>82.6</v>
      </c>
      <c r="P39" s="274">
        <f t="shared" si="26"/>
        <v>82.6</v>
      </c>
      <c r="Q39" s="274">
        <f>FIQH!K38</f>
        <v>81</v>
      </c>
      <c r="R39" s="274">
        <f>FIQH!N38</f>
        <v>81</v>
      </c>
      <c r="S39" s="274">
        <f t="shared" si="27"/>
        <v>81</v>
      </c>
      <c r="T39" s="274">
        <f>SKI!K38</f>
        <v>84</v>
      </c>
      <c r="U39" s="274">
        <f>SKI!N38</f>
        <v>84</v>
      </c>
      <c r="V39" s="274">
        <f t="shared" si="28"/>
        <v>84</v>
      </c>
      <c r="W39" s="274">
        <f>PKn!K38</f>
        <v>77.8</v>
      </c>
      <c r="X39" s="274">
        <f>PKn!L38</f>
        <v>0</v>
      </c>
      <c r="Y39" s="274">
        <f t="shared" si="29"/>
        <v>46.68</v>
      </c>
      <c r="Z39" s="274">
        <f>'B Ind'!K38</f>
        <v>77.400000000000006</v>
      </c>
      <c r="AA39" s="274">
        <f>'B Ind'!N38</f>
        <v>77.400000000000006</v>
      </c>
      <c r="AB39" s="274">
        <f t="shared" si="30"/>
        <v>77.400000000000006</v>
      </c>
      <c r="AC39" s="274">
        <f>BA!K38</f>
        <v>80.8</v>
      </c>
      <c r="AD39" s="274">
        <f>BA!N38</f>
        <v>80.8</v>
      </c>
      <c r="AE39" s="274">
        <f t="shared" si="31"/>
        <v>80.8</v>
      </c>
      <c r="AF39" s="274">
        <f>Matematik!K38</f>
        <v>73.8</v>
      </c>
      <c r="AG39" s="274">
        <f>Matematik!L38</f>
        <v>0</v>
      </c>
      <c r="AH39" s="274">
        <f t="shared" si="32"/>
        <v>44.279999999999994</v>
      </c>
      <c r="AI39" s="274">
        <f>IPA!K38</f>
        <v>76.400000000000006</v>
      </c>
      <c r="AJ39" s="274">
        <f>IPA!N38</f>
        <v>76.400000000000006</v>
      </c>
      <c r="AK39" s="274">
        <f t="shared" si="33"/>
        <v>76.400000000000006</v>
      </c>
      <c r="AL39" s="274">
        <f>IPS!K38</f>
        <v>76.400000000000006</v>
      </c>
      <c r="AM39" s="274">
        <f>IPS!L38</f>
        <v>0</v>
      </c>
      <c r="AN39" s="274">
        <f t="shared" si="34"/>
        <v>45.84</v>
      </c>
      <c r="AO39" s="274">
        <f>SBK!K38</f>
        <v>78.2</v>
      </c>
      <c r="AP39" s="274">
        <f>SBK!M38</f>
        <v>78.2</v>
      </c>
      <c r="AQ39" s="274">
        <f t="shared" si="35"/>
        <v>78.2</v>
      </c>
      <c r="AR39" s="274">
        <f>Penjaskes!K38</f>
        <v>79.599999999999994</v>
      </c>
      <c r="AS39" s="274">
        <f>Penjaskes!M38</f>
        <v>79.599999999999994</v>
      </c>
      <c r="AT39" s="274">
        <f t="shared" si="36"/>
        <v>79.599999999999994</v>
      </c>
      <c r="AU39" s="274">
        <f>'Bhs Drh'!K38</f>
        <v>75</v>
      </c>
      <c r="AV39" s="274">
        <f>'Bhs Drh'!N38</f>
        <v>75</v>
      </c>
      <c r="AW39" s="274">
        <f t="shared" si="37"/>
        <v>75</v>
      </c>
      <c r="AX39" s="274">
        <f>B.Inggris!K38</f>
        <v>74.8</v>
      </c>
      <c r="AY39" s="274">
        <f>B.Inggris!N38</f>
        <v>74.8</v>
      </c>
      <c r="AZ39" s="274">
        <f t="shared" si="38"/>
        <v>74.8</v>
      </c>
      <c r="BA39" s="274">
        <f t="shared" si="39"/>
        <v>71.957142857142856</v>
      </c>
      <c r="BB39" s="274">
        <f t="shared" si="40"/>
        <v>77.400000000000006</v>
      </c>
      <c r="BC39" s="274">
        <v>60</v>
      </c>
      <c r="BD39" s="274">
        <f t="shared" si="14"/>
        <v>70.44</v>
      </c>
      <c r="BE39" s="274">
        <f t="shared" si="15"/>
        <v>44.279999999999994</v>
      </c>
      <c r="BF39" s="274">
        <v>47.5</v>
      </c>
      <c r="BG39" s="274">
        <f t="shared" si="16"/>
        <v>45.567999999999998</v>
      </c>
      <c r="BH39" s="274">
        <f t="shared" si="17"/>
        <v>76.400000000000006</v>
      </c>
      <c r="BI39" s="274">
        <v>62.5</v>
      </c>
      <c r="BJ39" s="274">
        <f t="shared" si="18"/>
        <v>70.84</v>
      </c>
      <c r="BK39" s="152">
        <f t="shared" si="41"/>
        <v>56.666666666666664</v>
      </c>
      <c r="BL39" s="373">
        <f t="shared" si="42"/>
        <v>186.84800000000001</v>
      </c>
      <c r="BM39" s="373">
        <f t="shared" si="43"/>
        <v>170</v>
      </c>
      <c r="BN39" s="48" t="str">
        <f t="shared" si="44"/>
        <v>77,4</v>
      </c>
      <c r="BO39" s="48" t="str">
        <f t="shared" si="45"/>
        <v>77,4</v>
      </c>
      <c r="BP39" s="48" t="str">
        <f t="shared" si="46"/>
        <v>77,4</v>
      </c>
      <c r="BQ39" s="48" t="str">
        <f t="shared" si="47"/>
        <v>74,8</v>
      </c>
      <c r="BR39" s="48" t="str">
        <f t="shared" si="47"/>
        <v>0,0</v>
      </c>
      <c r="BS39" s="48" t="str">
        <f t="shared" si="47"/>
        <v>44,8</v>
      </c>
      <c r="BT39" s="48" t="str">
        <f t="shared" si="47"/>
        <v>76,4</v>
      </c>
      <c r="BU39" s="48" t="str">
        <f t="shared" si="47"/>
        <v>76,4</v>
      </c>
      <c r="BV39" s="48" t="str">
        <f t="shared" si="48"/>
        <v>76,4</v>
      </c>
      <c r="BY39" s="275" t="str">
        <f t="shared" si="49"/>
        <v>77,4</v>
      </c>
      <c r="BZ39" s="275" t="str">
        <f t="shared" si="50"/>
        <v>60,0</v>
      </c>
      <c r="CA39" s="275" t="str">
        <f t="shared" si="51"/>
        <v>70,4</v>
      </c>
      <c r="CB39" s="275" t="str">
        <f t="shared" si="52"/>
        <v>44,8</v>
      </c>
      <c r="CC39" s="275" t="str">
        <f t="shared" si="53"/>
        <v>48,5</v>
      </c>
      <c r="CD39" s="275" t="str">
        <f t="shared" si="54"/>
        <v>46,8</v>
      </c>
      <c r="CE39" s="275" t="str">
        <f t="shared" si="55"/>
        <v>76,4</v>
      </c>
      <c r="CF39" s="275" t="str">
        <f t="shared" si="56"/>
        <v>63,5</v>
      </c>
      <c r="CG39" s="275" t="str">
        <f t="shared" si="57"/>
        <v>71,4</v>
      </c>
      <c r="CJ39" s="48" t="str">
        <f>SISWA!S37</f>
        <v>081/MINI.L-Kid/30.02.02/S.1-2/VI/2017</v>
      </c>
    </row>
    <row r="40" spans="1:88" x14ac:dyDescent="0.3">
      <c r="A40" s="53">
        <f>SISWA!A39</f>
        <v>32</v>
      </c>
      <c r="B40" s="53">
        <f>IF(SISWA!B39=0,"",SISWA!B39)</f>
        <v>4158</v>
      </c>
      <c r="C40" s="53" t="str">
        <f>IF(SISWA!C39=0,"",SISWA!C39)</f>
        <v>0044624062</v>
      </c>
      <c r="D40" s="53" t="str">
        <f>IF(SISWA!D39=0,"",SISWA!D39)</f>
        <v>80-162-032-9</v>
      </c>
      <c r="E40" s="196" t="str">
        <f>IF(SISWA!E39=0,"",SISWA!E39)</f>
        <v>HAMALNA DEWI NURHASANAH</v>
      </c>
      <c r="F40" s="196" t="str">
        <f>IF(SISWA!P38=0,"",SISWA!P38)</f>
        <v>, 00 Januari 1900</v>
      </c>
      <c r="G40" s="196" t="str">
        <f>IF(SISWA!H39=0,"",SISWA!H39)</f>
        <v/>
      </c>
      <c r="H40" s="274" t="e">
        <f>#REF!</f>
        <v>#REF!</v>
      </c>
      <c r="I40" s="274" t="e">
        <f>#REF!</f>
        <v>#REF!</v>
      </c>
      <c r="J40" s="274" t="e">
        <f t="shared" si="24"/>
        <v>#REF!</v>
      </c>
      <c r="K40" s="274">
        <f>AA!K39</f>
        <v>82.2</v>
      </c>
      <c r="L40" s="274">
        <f>AA!N39</f>
        <v>82.2</v>
      </c>
      <c r="M40" s="274">
        <f t="shared" si="25"/>
        <v>82.2</v>
      </c>
      <c r="N40" s="274">
        <f>AH!K39</f>
        <v>80.599999999999994</v>
      </c>
      <c r="O40" s="274">
        <f>AH!N39</f>
        <v>80.599999999999994</v>
      </c>
      <c r="P40" s="274">
        <f t="shared" si="26"/>
        <v>80.599999999999994</v>
      </c>
      <c r="Q40" s="274">
        <f>FIQH!K39</f>
        <v>80.599999999999994</v>
      </c>
      <c r="R40" s="274">
        <f>FIQH!N39</f>
        <v>80.599999999999994</v>
      </c>
      <c r="S40" s="274">
        <f t="shared" si="27"/>
        <v>80.599999999999994</v>
      </c>
      <c r="T40" s="274">
        <f>SKI!K39</f>
        <v>84.2</v>
      </c>
      <c r="U40" s="274">
        <f>SKI!N39</f>
        <v>84.2</v>
      </c>
      <c r="V40" s="274">
        <f t="shared" si="28"/>
        <v>84.2</v>
      </c>
      <c r="W40" s="274">
        <f>PKn!K39</f>
        <v>75.2</v>
      </c>
      <c r="X40" s="274">
        <f>PKn!L39</f>
        <v>0</v>
      </c>
      <c r="Y40" s="274">
        <f t="shared" si="29"/>
        <v>45.12</v>
      </c>
      <c r="Z40" s="274">
        <f>'B Ind'!K39</f>
        <v>76</v>
      </c>
      <c r="AA40" s="274">
        <f>'B Ind'!N39</f>
        <v>76</v>
      </c>
      <c r="AB40" s="274">
        <f t="shared" si="30"/>
        <v>76</v>
      </c>
      <c r="AC40" s="274">
        <f>BA!K39</f>
        <v>78</v>
      </c>
      <c r="AD40" s="274">
        <f>BA!N39</f>
        <v>78</v>
      </c>
      <c r="AE40" s="274">
        <f t="shared" si="31"/>
        <v>78</v>
      </c>
      <c r="AF40" s="274">
        <f>Matematik!K39</f>
        <v>71.8</v>
      </c>
      <c r="AG40" s="274">
        <f>Matematik!L39</f>
        <v>0</v>
      </c>
      <c r="AH40" s="274">
        <f t="shared" si="32"/>
        <v>43.08</v>
      </c>
      <c r="AI40" s="274">
        <f>IPA!K39</f>
        <v>75.2</v>
      </c>
      <c r="AJ40" s="274">
        <f>IPA!N39</f>
        <v>75.2</v>
      </c>
      <c r="AK40" s="274">
        <f t="shared" si="33"/>
        <v>75.2</v>
      </c>
      <c r="AL40" s="274">
        <f>IPS!K39</f>
        <v>73.400000000000006</v>
      </c>
      <c r="AM40" s="274">
        <f>IPS!L39</f>
        <v>0</v>
      </c>
      <c r="AN40" s="274">
        <f t="shared" si="34"/>
        <v>44.04</v>
      </c>
      <c r="AO40" s="274">
        <f>SBK!K39</f>
        <v>75.8</v>
      </c>
      <c r="AP40" s="274">
        <f>SBK!M39</f>
        <v>75.8</v>
      </c>
      <c r="AQ40" s="274">
        <f t="shared" si="35"/>
        <v>75.8</v>
      </c>
      <c r="AR40" s="274">
        <f>Penjaskes!K39</f>
        <v>76.599999999999994</v>
      </c>
      <c r="AS40" s="274">
        <f>Penjaskes!M39</f>
        <v>76.599999999999994</v>
      </c>
      <c r="AT40" s="274">
        <f t="shared" si="36"/>
        <v>76.599999999999994</v>
      </c>
      <c r="AU40" s="274">
        <f>'Bhs Drh'!K39</f>
        <v>73.400000000000006</v>
      </c>
      <c r="AV40" s="274">
        <f>'Bhs Drh'!N39</f>
        <v>73.400000000000006</v>
      </c>
      <c r="AW40" s="274">
        <f t="shared" si="37"/>
        <v>73.400000000000006</v>
      </c>
      <c r="AX40" s="274">
        <f>B.Inggris!K39</f>
        <v>72.8</v>
      </c>
      <c r="AY40" s="274">
        <f>B.Inggris!N39</f>
        <v>72.8</v>
      </c>
      <c r="AZ40" s="274">
        <f t="shared" si="38"/>
        <v>72.8</v>
      </c>
      <c r="BA40" s="274">
        <f t="shared" si="39"/>
        <v>70.545714285714283</v>
      </c>
      <c r="BB40" s="274">
        <f t="shared" si="40"/>
        <v>76</v>
      </c>
      <c r="BC40" s="274">
        <v>46</v>
      </c>
      <c r="BD40" s="274">
        <f t="shared" si="14"/>
        <v>64</v>
      </c>
      <c r="BE40" s="274">
        <f t="shared" si="15"/>
        <v>43.08</v>
      </c>
      <c r="BF40" s="274">
        <v>42.5</v>
      </c>
      <c r="BG40" s="274">
        <f t="shared" si="16"/>
        <v>42.847999999999999</v>
      </c>
      <c r="BH40" s="274">
        <f t="shared" si="17"/>
        <v>75.2</v>
      </c>
      <c r="BI40" s="274">
        <v>70</v>
      </c>
      <c r="BJ40" s="274">
        <f t="shared" si="18"/>
        <v>73.12</v>
      </c>
      <c r="BK40" s="152">
        <f t="shared" si="41"/>
        <v>52.833333333333336</v>
      </c>
      <c r="BL40" s="373">
        <f t="shared" si="42"/>
        <v>179.96800000000002</v>
      </c>
      <c r="BM40" s="373">
        <f t="shared" si="43"/>
        <v>158.5</v>
      </c>
      <c r="BN40" s="48" t="str">
        <f t="shared" si="44"/>
        <v>76,6</v>
      </c>
      <c r="BO40" s="48" t="str">
        <f t="shared" si="45"/>
        <v>76,6</v>
      </c>
      <c r="BP40" s="48" t="str">
        <f t="shared" si="46"/>
        <v>76,6</v>
      </c>
      <c r="BQ40" s="48" t="str">
        <f t="shared" si="47"/>
        <v>72,8</v>
      </c>
      <c r="BR40" s="48" t="str">
        <f t="shared" si="47"/>
        <v>0,0</v>
      </c>
      <c r="BS40" s="48" t="str">
        <f t="shared" si="47"/>
        <v>43,8</v>
      </c>
      <c r="BT40" s="48" t="str">
        <f t="shared" si="47"/>
        <v>75,2</v>
      </c>
      <c r="BU40" s="48" t="str">
        <f t="shared" si="47"/>
        <v>75,2</v>
      </c>
      <c r="BV40" s="48" t="str">
        <f t="shared" si="48"/>
        <v>75,2</v>
      </c>
      <c r="BY40" s="275" t="str">
        <f t="shared" si="49"/>
        <v>76,6</v>
      </c>
      <c r="BZ40" s="275" t="str">
        <f t="shared" si="50"/>
        <v>46,6</v>
      </c>
      <c r="CA40" s="275" t="str">
        <f t="shared" si="51"/>
        <v>64,4</v>
      </c>
      <c r="CB40" s="275" t="str">
        <f t="shared" si="52"/>
        <v>43,8</v>
      </c>
      <c r="CC40" s="275" t="str">
        <f t="shared" si="53"/>
        <v>43,5</v>
      </c>
      <c r="CD40" s="275" t="str">
        <f t="shared" si="54"/>
        <v>43,8</v>
      </c>
      <c r="CE40" s="275" t="str">
        <f t="shared" si="55"/>
        <v>75,2</v>
      </c>
      <c r="CF40" s="275" t="str">
        <f t="shared" si="56"/>
        <v>70,0</v>
      </c>
      <c r="CG40" s="275" t="str">
        <f t="shared" si="57"/>
        <v>73,2</v>
      </c>
      <c r="CJ40" s="48" t="str">
        <f>SISWA!S38</f>
        <v>082/MINI.L-Kid/30.02.02/S.1-2/VI/2017</v>
      </c>
    </row>
    <row r="41" spans="1:88" x14ac:dyDescent="0.3">
      <c r="A41" s="53">
        <f>SISWA!A40</f>
        <v>33</v>
      </c>
      <c r="B41" s="53">
        <f>IF(SISWA!B40=0,"",SISWA!B40)</f>
        <v>4192</v>
      </c>
      <c r="C41" s="53" t="str">
        <f>IF(SISWA!C40=0,"",SISWA!C40)</f>
        <v>0046479735</v>
      </c>
      <c r="D41" s="53" t="str">
        <f>IF(SISWA!D40=0,"",SISWA!D40)</f>
        <v>80-162-033-8</v>
      </c>
      <c r="E41" s="196" t="str">
        <f>IF(SISWA!E40=0,"",SISWA!E40)</f>
        <v>INDAH ILMAWATUL FADIYAH</v>
      </c>
      <c r="F41" s="196" t="str">
        <f>IF(SISWA!P39=0,"",SISWA!P39)</f>
        <v>, 00 Januari 1900</v>
      </c>
      <c r="G41" s="196" t="str">
        <f>IF(SISWA!H40=0,"",SISWA!H40)</f>
        <v/>
      </c>
      <c r="H41" s="274" t="e">
        <f>#REF!</f>
        <v>#REF!</v>
      </c>
      <c r="I41" s="274" t="e">
        <f>#REF!</f>
        <v>#REF!</v>
      </c>
      <c r="J41" s="274" t="e">
        <f t="shared" si="24"/>
        <v>#REF!</v>
      </c>
      <c r="K41" s="274">
        <f>AA!K40</f>
        <v>83.6</v>
      </c>
      <c r="L41" s="274">
        <f>AA!N40</f>
        <v>83.6</v>
      </c>
      <c r="M41" s="274">
        <f t="shared" si="25"/>
        <v>83.6</v>
      </c>
      <c r="N41" s="274">
        <f>AH!K40</f>
        <v>77.599999999999994</v>
      </c>
      <c r="O41" s="274">
        <f>AH!N40</f>
        <v>77.599999999999994</v>
      </c>
      <c r="P41" s="274">
        <f t="shared" si="26"/>
        <v>77.599999999999994</v>
      </c>
      <c r="Q41" s="274">
        <f>FIQH!K40</f>
        <v>80.400000000000006</v>
      </c>
      <c r="R41" s="274">
        <f>FIQH!N40</f>
        <v>80.400000000000006</v>
      </c>
      <c r="S41" s="274">
        <f t="shared" si="27"/>
        <v>80.400000000000006</v>
      </c>
      <c r="T41" s="274">
        <f>SKI!K40</f>
        <v>77.2</v>
      </c>
      <c r="U41" s="274">
        <f>SKI!N40</f>
        <v>77.2</v>
      </c>
      <c r="V41" s="274">
        <f t="shared" si="28"/>
        <v>77.2</v>
      </c>
      <c r="W41" s="274">
        <f>PKn!K40</f>
        <v>76.400000000000006</v>
      </c>
      <c r="X41" s="274">
        <f>PKn!L40</f>
        <v>0</v>
      </c>
      <c r="Y41" s="274">
        <f t="shared" si="29"/>
        <v>45.84</v>
      </c>
      <c r="Z41" s="274">
        <f>'B Ind'!K40</f>
        <v>77</v>
      </c>
      <c r="AA41" s="274">
        <f>'B Ind'!N40</f>
        <v>77</v>
      </c>
      <c r="AB41" s="274">
        <f t="shared" si="30"/>
        <v>77</v>
      </c>
      <c r="AC41" s="274">
        <f>BA!K40</f>
        <v>77</v>
      </c>
      <c r="AD41" s="274">
        <f>BA!N40</f>
        <v>77</v>
      </c>
      <c r="AE41" s="274">
        <f t="shared" si="31"/>
        <v>77</v>
      </c>
      <c r="AF41" s="274">
        <f>Matematik!K40</f>
        <v>70</v>
      </c>
      <c r="AG41" s="274">
        <f>Matematik!L40</f>
        <v>0</v>
      </c>
      <c r="AH41" s="274">
        <f t="shared" si="32"/>
        <v>42</v>
      </c>
      <c r="AI41" s="274">
        <f>IPA!K40</f>
        <v>75.599999999999994</v>
      </c>
      <c r="AJ41" s="274">
        <f>IPA!N40</f>
        <v>75.599999999999994</v>
      </c>
      <c r="AK41" s="274">
        <f t="shared" si="33"/>
        <v>75.599999999999994</v>
      </c>
      <c r="AL41" s="274">
        <f>IPS!K40</f>
        <v>74</v>
      </c>
      <c r="AM41" s="274">
        <f>IPS!L40</f>
        <v>0</v>
      </c>
      <c r="AN41" s="274">
        <f t="shared" si="34"/>
        <v>44.4</v>
      </c>
      <c r="AO41" s="274">
        <f>SBK!K40</f>
        <v>76.8</v>
      </c>
      <c r="AP41" s="274">
        <f>SBK!M40</f>
        <v>76.8</v>
      </c>
      <c r="AQ41" s="274">
        <f t="shared" si="35"/>
        <v>76.8</v>
      </c>
      <c r="AR41" s="274">
        <f>Penjaskes!K40</f>
        <v>77</v>
      </c>
      <c r="AS41" s="274">
        <f>Penjaskes!M40</f>
        <v>77</v>
      </c>
      <c r="AT41" s="274">
        <f t="shared" si="36"/>
        <v>77</v>
      </c>
      <c r="AU41" s="274">
        <f>'Bhs Drh'!K40</f>
        <v>73.400000000000006</v>
      </c>
      <c r="AV41" s="274">
        <f>'Bhs Drh'!N40</f>
        <v>73.400000000000006</v>
      </c>
      <c r="AW41" s="274">
        <f t="shared" si="37"/>
        <v>73.400000000000006</v>
      </c>
      <c r="AX41" s="274">
        <f>B.Inggris!K40</f>
        <v>72.2</v>
      </c>
      <c r="AY41" s="274">
        <f>B.Inggris!N40</f>
        <v>72.2</v>
      </c>
      <c r="AZ41" s="274">
        <f t="shared" si="38"/>
        <v>72.2</v>
      </c>
      <c r="BA41" s="274">
        <f t="shared" si="39"/>
        <v>70.002857142857138</v>
      </c>
      <c r="BB41" s="274">
        <f t="shared" ref="BB41:BB72" si="58">AB41</f>
        <v>77</v>
      </c>
      <c r="BC41" s="274">
        <v>88</v>
      </c>
      <c r="BD41" s="274">
        <f t="shared" ref="BD41:BD72" si="59">(BB41*60%)+(BC41*40%)</f>
        <v>81.400000000000006</v>
      </c>
      <c r="BE41" s="274">
        <f t="shared" ref="BE41:BE72" si="60">AH41</f>
        <v>42</v>
      </c>
      <c r="BF41" s="274">
        <v>35</v>
      </c>
      <c r="BG41" s="274">
        <f t="shared" ref="BG41:BG72" si="61">(BE41*60%)+(BF41*40%)</f>
        <v>39.200000000000003</v>
      </c>
      <c r="BH41" s="274">
        <f t="shared" ref="BH41:BH72" si="62">AK41</f>
        <v>75.599999999999994</v>
      </c>
      <c r="BI41" s="274">
        <v>70</v>
      </c>
      <c r="BJ41" s="274">
        <f t="shared" ref="BJ41:BJ72" si="63">(BH41*60%)+(BI41*40%)</f>
        <v>73.359999999999985</v>
      </c>
      <c r="BK41" s="152">
        <f t="shared" si="41"/>
        <v>64.333333333333329</v>
      </c>
      <c r="BL41" s="373">
        <f t="shared" ref="BL41:BL72" si="64">SUM(BD41,BG41,BJ41)</f>
        <v>193.95999999999998</v>
      </c>
      <c r="BM41" s="373">
        <f t="shared" si="43"/>
        <v>193</v>
      </c>
      <c r="BN41" s="48" t="str">
        <f t="shared" si="44"/>
        <v>77,7</v>
      </c>
      <c r="BO41" s="48" t="str">
        <f t="shared" si="45"/>
        <v>77,7</v>
      </c>
      <c r="BP41" s="48" t="str">
        <f t="shared" si="46"/>
        <v>77,7</v>
      </c>
      <c r="BQ41" s="48" t="str">
        <f t="shared" si="47"/>
        <v>70,0</v>
      </c>
      <c r="BR41" s="48" t="str">
        <f t="shared" si="47"/>
        <v>0,0</v>
      </c>
      <c r="BS41" s="48" t="str">
        <f t="shared" si="47"/>
        <v>42,2</v>
      </c>
      <c r="BT41" s="48" t="str">
        <f t="shared" si="47"/>
        <v>76,6</v>
      </c>
      <c r="BU41" s="48" t="str">
        <f t="shared" si="47"/>
        <v>76,6</v>
      </c>
      <c r="BV41" s="48" t="str">
        <f t="shared" si="48"/>
        <v>76,6</v>
      </c>
      <c r="BY41" s="275" t="str">
        <f t="shared" si="49"/>
        <v>77,7</v>
      </c>
      <c r="BZ41" s="275" t="str">
        <f t="shared" si="50"/>
        <v>88,8</v>
      </c>
      <c r="CA41" s="275" t="str">
        <f t="shared" si="51"/>
        <v>81,4</v>
      </c>
      <c r="CB41" s="275" t="str">
        <f t="shared" si="52"/>
        <v>42,2</v>
      </c>
      <c r="CC41" s="275" t="str">
        <f t="shared" si="53"/>
        <v>35,5</v>
      </c>
      <c r="CD41" s="275" t="str">
        <f t="shared" si="54"/>
        <v>39,2</v>
      </c>
      <c r="CE41" s="275" t="str">
        <f t="shared" si="55"/>
        <v>76,6</v>
      </c>
      <c r="CF41" s="275" t="str">
        <f t="shared" si="56"/>
        <v>70,0</v>
      </c>
      <c r="CG41" s="275" t="str">
        <f t="shared" si="57"/>
        <v>73,6</v>
      </c>
      <c r="CJ41" s="48" t="str">
        <f>SISWA!S39</f>
        <v>083/MINI.L-Kid/30.02.02/S.1-2/VI/2017</v>
      </c>
    </row>
    <row r="42" spans="1:88" x14ac:dyDescent="0.3">
      <c r="A42" s="53">
        <f>SISWA!A41</f>
        <v>34</v>
      </c>
      <c r="B42" s="53">
        <f>IF(SISWA!B41=0,"",SISWA!B41)</f>
        <v>4132</v>
      </c>
      <c r="C42" s="53" t="str">
        <f>IF(SISWA!C41=0,"",SISWA!C41)</f>
        <v>0055794100</v>
      </c>
      <c r="D42" s="53" t="str">
        <f>IF(SISWA!D41=0,"",SISWA!D41)</f>
        <v>80-162-034-7</v>
      </c>
      <c r="E42" s="196" t="str">
        <f>IF(SISWA!E41=0,"",SISWA!E41)</f>
        <v>IZZA AFKARINA</v>
      </c>
      <c r="F42" s="196" t="str">
        <f>IF(SISWA!P40=0,"",SISWA!P40)</f>
        <v>, 00 Januari 1900</v>
      </c>
      <c r="G42" s="196" t="str">
        <f>IF(SISWA!H41=0,"",SISWA!H41)</f>
        <v/>
      </c>
      <c r="H42" s="274" t="e">
        <f>#REF!</f>
        <v>#REF!</v>
      </c>
      <c r="I42" s="274" t="e">
        <f>#REF!</f>
        <v>#REF!</v>
      </c>
      <c r="J42" s="274" t="e">
        <f t="shared" si="24"/>
        <v>#REF!</v>
      </c>
      <c r="K42" s="274">
        <f>AA!K41</f>
        <v>83.4</v>
      </c>
      <c r="L42" s="274">
        <f>AA!N41</f>
        <v>83.4</v>
      </c>
      <c r="M42" s="274">
        <f t="shared" si="25"/>
        <v>83.4</v>
      </c>
      <c r="N42" s="274">
        <f>AH!K41</f>
        <v>79.400000000000006</v>
      </c>
      <c r="O42" s="274">
        <f>AH!N41</f>
        <v>79.400000000000006</v>
      </c>
      <c r="P42" s="274">
        <f t="shared" si="26"/>
        <v>79.400000000000006</v>
      </c>
      <c r="Q42" s="274">
        <f>FIQH!K41</f>
        <v>82</v>
      </c>
      <c r="R42" s="274">
        <f>FIQH!N41</f>
        <v>82</v>
      </c>
      <c r="S42" s="274">
        <f t="shared" si="27"/>
        <v>82</v>
      </c>
      <c r="T42" s="274">
        <f>SKI!K41</f>
        <v>78</v>
      </c>
      <c r="U42" s="274">
        <f>SKI!N41</f>
        <v>78</v>
      </c>
      <c r="V42" s="274">
        <f t="shared" si="28"/>
        <v>78</v>
      </c>
      <c r="W42" s="274">
        <f>PKn!K41</f>
        <v>78.2</v>
      </c>
      <c r="X42" s="274">
        <f>PKn!L41</f>
        <v>0</v>
      </c>
      <c r="Y42" s="274">
        <f t="shared" si="29"/>
        <v>46.92</v>
      </c>
      <c r="Z42" s="274">
        <f>'B Ind'!K41</f>
        <v>77</v>
      </c>
      <c r="AA42" s="274">
        <f>'B Ind'!N41</f>
        <v>77</v>
      </c>
      <c r="AB42" s="274">
        <f t="shared" si="30"/>
        <v>77</v>
      </c>
      <c r="AC42" s="274">
        <f>BA!K41</f>
        <v>74</v>
      </c>
      <c r="AD42" s="274">
        <f>BA!N41</f>
        <v>74</v>
      </c>
      <c r="AE42" s="274">
        <f t="shared" si="31"/>
        <v>74</v>
      </c>
      <c r="AF42" s="274">
        <f>Matematik!K41</f>
        <v>73.2</v>
      </c>
      <c r="AG42" s="274">
        <f>Matematik!L41</f>
        <v>0</v>
      </c>
      <c r="AH42" s="274">
        <f t="shared" si="32"/>
        <v>43.92</v>
      </c>
      <c r="AI42" s="274">
        <f>IPA!K41</f>
        <v>76.8</v>
      </c>
      <c r="AJ42" s="274">
        <f>IPA!N41</f>
        <v>76.8</v>
      </c>
      <c r="AK42" s="274">
        <f t="shared" si="33"/>
        <v>76.8</v>
      </c>
      <c r="AL42" s="274">
        <f>IPS!K41</f>
        <v>74.599999999999994</v>
      </c>
      <c r="AM42" s="274">
        <f>IPS!L41</f>
        <v>0</v>
      </c>
      <c r="AN42" s="274">
        <f t="shared" si="34"/>
        <v>44.76</v>
      </c>
      <c r="AO42" s="274">
        <f>SBK!K41</f>
        <v>77.8</v>
      </c>
      <c r="AP42" s="274">
        <f>SBK!M41</f>
        <v>77.8</v>
      </c>
      <c r="AQ42" s="274">
        <f t="shared" si="35"/>
        <v>77.8</v>
      </c>
      <c r="AR42" s="274">
        <f>Penjaskes!K41</f>
        <v>79.400000000000006</v>
      </c>
      <c r="AS42" s="274">
        <f>Penjaskes!M41</f>
        <v>79.400000000000006</v>
      </c>
      <c r="AT42" s="274">
        <f t="shared" si="36"/>
        <v>79.400000000000006</v>
      </c>
      <c r="AU42" s="274">
        <f>'Bhs Drh'!K41</f>
        <v>73</v>
      </c>
      <c r="AV42" s="274">
        <f>'Bhs Drh'!N41</f>
        <v>73</v>
      </c>
      <c r="AW42" s="274">
        <f t="shared" si="37"/>
        <v>73</v>
      </c>
      <c r="AX42" s="274">
        <f>B.Inggris!K41</f>
        <v>76.8</v>
      </c>
      <c r="AY42" s="274">
        <f>B.Inggris!N41</f>
        <v>76.8</v>
      </c>
      <c r="AZ42" s="274">
        <f t="shared" si="38"/>
        <v>76.8</v>
      </c>
      <c r="BA42" s="274">
        <f t="shared" si="39"/>
        <v>70.942857142857136</v>
      </c>
      <c r="BB42" s="274">
        <f t="shared" si="58"/>
        <v>77</v>
      </c>
      <c r="BC42" s="274">
        <v>66</v>
      </c>
      <c r="BD42" s="274">
        <f t="shared" si="59"/>
        <v>72.599999999999994</v>
      </c>
      <c r="BE42" s="274">
        <f t="shared" si="60"/>
        <v>43.92</v>
      </c>
      <c r="BF42" s="274">
        <v>45</v>
      </c>
      <c r="BG42" s="274">
        <f t="shared" si="61"/>
        <v>44.352000000000004</v>
      </c>
      <c r="BH42" s="274">
        <f t="shared" si="62"/>
        <v>76.8</v>
      </c>
      <c r="BI42" s="274">
        <v>72.5</v>
      </c>
      <c r="BJ42" s="274">
        <f t="shared" si="63"/>
        <v>75.08</v>
      </c>
      <c r="BK42" s="152">
        <f t="shared" si="41"/>
        <v>61.166666666666664</v>
      </c>
      <c r="BL42" s="373">
        <f t="shared" si="64"/>
        <v>192.03199999999998</v>
      </c>
      <c r="BM42" s="373">
        <f t="shared" si="43"/>
        <v>183.5</v>
      </c>
      <c r="BN42" s="48" t="str">
        <f t="shared" si="44"/>
        <v>77,7</v>
      </c>
      <c r="BO42" s="48" t="str">
        <f t="shared" si="45"/>
        <v>77,7</v>
      </c>
      <c r="BP42" s="48" t="str">
        <f t="shared" si="46"/>
        <v>77,7</v>
      </c>
      <c r="BQ42" s="48" t="str">
        <f t="shared" si="47"/>
        <v>73,2</v>
      </c>
      <c r="BR42" s="48" t="str">
        <f t="shared" si="47"/>
        <v>0,0</v>
      </c>
      <c r="BS42" s="48" t="str">
        <f t="shared" si="47"/>
        <v>44,2</v>
      </c>
      <c r="BT42" s="48" t="str">
        <f t="shared" si="47"/>
        <v>77,8</v>
      </c>
      <c r="BU42" s="48" t="str">
        <f t="shared" si="47"/>
        <v>77,8</v>
      </c>
      <c r="BV42" s="48" t="str">
        <f t="shared" si="48"/>
        <v>77,8</v>
      </c>
      <c r="BY42" s="275" t="str">
        <f t="shared" si="49"/>
        <v>77,7</v>
      </c>
      <c r="BZ42" s="275" t="str">
        <f t="shared" si="50"/>
        <v>66,6</v>
      </c>
      <c r="CA42" s="275" t="str">
        <f t="shared" si="51"/>
        <v>73,6</v>
      </c>
      <c r="CB42" s="275" t="str">
        <f t="shared" si="52"/>
        <v>44,2</v>
      </c>
      <c r="CC42" s="275" t="str">
        <f t="shared" si="53"/>
        <v>45,5</v>
      </c>
      <c r="CD42" s="275" t="str">
        <f t="shared" si="54"/>
        <v>44,2</v>
      </c>
      <c r="CE42" s="275" t="str">
        <f t="shared" si="55"/>
        <v>77,8</v>
      </c>
      <c r="CF42" s="275" t="str">
        <f t="shared" si="56"/>
        <v>73,5</v>
      </c>
      <c r="CG42" s="275" t="str">
        <f t="shared" si="57"/>
        <v>75,8</v>
      </c>
      <c r="CJ42" s="48" t="str">
        <f>SISWA!S40</f>
        <v>084/MINI.L-Kid/30.02.02/S.1-2/VI/2017</v>
      </c>
    </row>
    <row r="43" spans="1:88" x14ac:dyDescent="0.3">
      <c r="A43" s="53">
        <f>SISWA!A42</f>
        <v>35</v>
      </c>
      <c r="B43" s="53">
        <f>IF(SISWA!B42=0,"",SISWA!B42)</f>
        <v>4157</v>
      </c>
      <c r="C43" s="53" t="str">
        <f>IF(SISWA!C42=0,"",SISWA!C42)</f>
        <v>0031187077</v>
      </c>
      <c r="D43" s="53" t="str">
        <f>IF(SISWA!D42=0,"",SISWA!D42)</f>
        <v>80-162-035-6</v>
      </c>
      <c r="E43" s="196" t="str">
        <f>IF(SISWA!E42=0,"",SISWA!E42)</f>
        <v>JESIKA NUR SANJANA</v>
      </c>
      <c r="F43" s="196" t="str">
        <f>IF(SISWA!P41=0,"",SISWA!P41)</f>
        <v>, 00 Januari 1900</v>
      </c>
      <c r="G43" s="196" t="str">
        <f>IF(SISWA!H42=0,"",SISWA!H42)</f>
        <v/>
      </c>
      <c r="H43" s="274" t="e">
        <f>#REF!</f>
        <v>#REF!</v>
      </c>
      <c r="I43" s="274" t="e">
        <f>#REF!</f>
        <v>#REF!</v>
      </c>
      <c r="J43" s="274" t="e">
        <f t="shared" si="24"/>
        <v>#REF!</v>
      </c>
      <c r="K43" s="274">
        <f>AA!K42</f>
        <v>87.2</v>
      </c>
      <c r="L43" s="274">
        <f>AA!N42</f>
        <v>87.2</v>
      </c>
      <c r="M43" s="274">
        <f t="shared" si="25"/>
        <v>87.2</v>
      </c>
      <c r="N43" s="274">
        <f>AH!K42</f>
        <v>82.6</v>
      </c>
      <c r="O43" s="274">
        <f>AH!N42</f>
        <v>82.6</v>
      </c>
      <c r="P43" s="274">
        <f t="shared" si="26"/>
        <v>82.6</v>
      </c>
      <c r="Q43" s="274">
        <f>FIQH!K42</f>
        <v>82</v>
      </c>
      <c r="R43" s="274">
        <f>FIQH!N42</f>
        <v>82</v>
      </c>
      <c r="S43" s="274">
        <f t="shared" si="27"/>
        <v>82</v>
      </c>
      <c r="T43" s="274">
        <f>SKI!K42</f>
        <v>88.6</v>
      </c>
      <c r="U43" s="274">
        <f>SKI!N42</f>
        <v>88.6</v>
      </c>
      <c r="V43" s="274">
        <f t="shared" si="28"/>
        <v>88.6</v>
      </c>
      <c r="W43" s="274">
        <f>PKn!K42</f>
        <v>80.400000000000006</v>
      </c>
      <c r="X43" s="274">
        <f>PKn!L42</f>
        <v>0</v>
      </c>
      <c r="Y43" s="274">
        <f t="shared" si="29"/>
        <v>48.24</v>
      </c>
      <c r="Z43" s="274">
        <f>'B Ind'!K42</f>
        <v>80.8</v>
      </c>
      <c r="AA43" s="274">
        <f>'B Ind'!N42</f>
        <v>80.8</v>
      </c>
      <c r="AB43" s="274">
        <f t="shared" si="30"/>
        <v>80.8</v>
      </c>
      <c r="AC43" s="274">
        <f>BA!K42</f>
        <v>87.2</v>
      </c>
      <c r="AD43" s="274">
        <f>BA!N42</f>
        <v>87.2</v>
      </c>
      <c r="AE43" s="274">
        <f t="shared" si="31"/>
        <v>87.2</v>
      </c>
      <c r="AF43" s="274">
        <f>Matematik!K42</f>
        <v>76</v>
      </c>
      <c r="AG43" s="274">
        <f>Matematik!L42</f>
        <v>0</v>
      </c>
      <c r="AH43" s="274">
        <f t="shared" si="32"/>
        <v>45.6</v>
      </c>
      <c r="AI43" s="274">
        <f>IPA!K42</f>
        <v>81.2</v>
      </c>
      <c r="AJ43" s="274">
        <f>IPA!N42</f>
        <v>81.2</v>
      </c>
      <c r="AK43" s="274">
        <f t="shared" si="33"/>
        <v>81.2</v>
      </c>
      <c r="AL43" s="274">
        <f>IPS!K42</f>
        <v>78</v>
      </c>
      <c r="AM43" s="274">
        <f>IPS!L42</f>
        <v>0</v>
      </c>
      <c r="AN43" s="274">
        <f t="shared" si="34"/>
        <v>46.8</v>
      </c>
      <c r="AO43" s="274">
        <f>SBK!K42</f>
        <v>79.599999999999994</v>
      </c>
      <c r="AP43" s="274">
        <f>SBK!M42</f>
        <v>79.599999999999994</v>
      </c>
      <c r="AQ43" s="274">
        <f t="shared" si="35"/>
        <v>79.599999999999994</v>
      </c>
      <c r="AR43" s="274">
        <f>Penjaskes!K42</f>
        <v>78.2</v>
      </c>
      <c r="AS43" s="274">
        <f>Penjaskes!M42</f>
        <v>78.2</v>
      </c>
      <c r="AT43" s="274">
        <f t="shared" si="36"/>
        <v>78.2</v>
      </c>
      <c r="AU43" s="274">
        <f>'Bhs Drh'!K42</f>
        <v>77</v>
      </c>
      <c r="AV43" s="274">
        <f>'Bhs Drh'!N42</f>
        <v>77</v>
      </c>
      <c r="AW43" s="274">
        <f t="shared" si="37"/>
        <v>77</v>
      </c>
      <c r="AX43" s="274">
        <f>B.Inggris!K42</f>
        <v>76.599999999999994</v>
      </c>
      <c r="AY43" s="274">
        <f>B.Inggris!N42</f>
        <v>76.599999999999994</v>
      </c>
      <c r="AZ43" s="274">
        <f t="shared" si="38"/>
        <v>76.599999999999994</v>
      </c>
      <c r="BA43" s="274">
        <f t="shared" si="39"/>
        <v>74.402857142857144</v>
      </c>
      <c r="BB43" s="274">
        <f t="shared" si="58"/>
        <v>80.8</v>
      </c>
      <c r="BC43" s="274">
        <v>78</v>
      </c>
      <c r="BD43" s="274">
        <f t="shared" si="59"/>
        <v>79.680000000000007</v>
      </c>
      <c r="BE43" s="274">
        <f t="shared" si="60"/>
        <v>45.6</v>
      </c>
      <c r="BF43" s="274">
        <v>80</v>
      </c>
      <c r="BG43" s="274">
        <f t="shared" si="61"/>
        <v>59.36</v>
      </c>
      <c r="BH43" s="274">
        <f t="shared" si="62"/>
        <v>81.2</v>
      </c>
      <c r="BI43" s="274">
        <v>92.5</v>
      </c>
      <c r="BJ43" s="274">
        <f t="shared" si="63"/>
        <v>85.72</v>
      </c>
      <c r="BK43" s="152">
        <f t="shared" si="41"/>
        <v>83.5</v>
      </c>
      <c r="BL43" s="373">
        <f t="shared" si="64"/>
        <v>224.76000000000002</v>
      </c>
      <c r="BM43" s="373">
        <f t="shared" si="43"/>
        <v>250.5</v>
      </c>
      <c r="BN43" s="48" t="str">
        <f t="shared" si="44"/>
        <v>81,8</v>
      </c>
      <c r="BO43" s="48" t="str">
        <f t="shared" si="45"/>
        <v>81,8</v>
      </c>
      <c r="BP43" s="48" t="str">
        <f t="shared" si="46"/>
        <v>81,8</v>
      </c>
      <c r="BQ43" s="48" t="str">
        <f t="shared" si="47"/>
        <v>76,6</v>
      </c>
      <c r="BR43" s="48" t="str">
        <f t="shared" si="47"/>
        <v>0,0</v>
      </c>
      <c r="BS43" s="48" t="str">
        <f t="shared" si="47"/>
        <v>46,6</v>
      </c>
      <c r="BT43" s="48" t="str">
        <f t="shared" si="47"/>
        <v>81,2</v>
      </c>
      <c r="BU43" s="48" t="str">
        <f t="shared" si="47"/>
        <v>81,2</v>
      </c>
      <c r="BV43" s="48" t="str">
        <f t="shared" si="48"/>
        <v>81,2</v>
      </c>
      <c r="BY43" s="275" t="str">
        <f t="shared" si="49"/>
        <v>81,8</v>
      </c>
      <c r="BZ43" s="275" t="str">
        <f t="shared" si="50"/>
        <v>78,8</v>
      </c>
      <c r="CA43" s="275" t="str">
        <f t="shared" si="51"/>
        <v>80,8</v>
      </c>
      <c r="CB43" s="275" t="str">
        <f t="shared" si="52"/>
        <v>46,6</v>
      </c>
      <c r="CC43" s="275" t="str">
        <f t="shared" si="53"/>
        <v>80,0</v>
      </c>
      <c r="CD43" s="275" t="str">
        <f t="shared" si="54"/>
        <v>59,6</v>
      </c>
      <c r="CE43" s="275" t="str">
        <f t="shared" si="55"/>
        <v>81,2</v>
      </c>
      <c r="CF43" s="275" t="str">
        <f t="shared" si="56"/>
        <v>93,5</v>
      </c>
      <c r="CG43" s="275" t="str">
        <f t="shared" si="57"/>
        <v>86,2</v>
      </c>
      <c r="CJ43" s="48" t="str">
        <f>SISWA!S41</f>
        <v>085/MINI.L-Kid/30.02.02/S.1-2/VI/2017</v>
      </c>
    </row>
    <row r="44" spans="1:88" x14ac:dyDescent="0.3">
      <c r="A44" s="53">
        <f>SISWA!A43</f>
        <v>36</v>
      </c>
      <c r="B44" s="53">
        <f>IF(SISWA!B43=0,"",SISWA!B43)</f>
        <v>4160</v>
      </c>
      <c r="C44" s="53" t="str">
        <f>IF(SISWA!C43=0,"",SISWA!C43)</f>
        <v>0043300454</v>
      </c>
      <c r="D44" s="53" t="str">
        <f>IF(SISWA!D43=0,"",SISWA!D43)</f>
        <v>80-162-036-5</v>
      </c>
      <c r="E44" s="196" t="str">
        <f>IF(SISWA!E43=0,"",SISWA!E43)</f>
        <v>KHAFIT I'ZAZ ABIYYU</v>
      </c>
      <c r="F44" s="196" t="str">
        <f>IF(SISWA!P42=0,"",SISWA!P42)</f>
        <v>, 00 Januari 1900</v>
      </c>
      <c r="G44" s="196" t="str">
        <f>IF(SISWA!H43=0,"",SISWA!H43)</f>
        <v/>
      </c>
      <c r="H44" s="274" t="e">
        <f>#REF!</f>
        <v>#REF!</v>
      </c>
      <c r="I44" s="274" t="e">
        <f>#REF!</f>
        <v>#REF!</v>
      </c>
      <c r="J44" s="274" t="e">
        <f t="shared" si="24"/>
        <v>#REF!</v>
      </c>
      <c r="K44" s="274">
        <f>AA!K43</f>
        <v>81.599999999999994</v>
      </c>
      <c r="L44" s="274">
        <f>AA!N43</f>
        <v>81.599999999999994</v>
      </c>
      <c r="M44" s="274">
        <f t="shared" si="25"/>
        <v>81.599999999999994</v>
      </c>
      <c r="N44" s="274">
        <f>AH!K43</f>
        <v>79.8</v>
      </c>
      <c r="O44" s="274">
        <f>AH!N43</f>
        <v>79.8</v>
      </c>
      <c r="P44" s="274">
        <f t="shared" si="26"/>
        <v>79.8</v>
      </c>
      <c r="Q44" s="274">
        <f>FIQH!K43</f>
        <v>79.599999999999994</v>
      </c>
      <c r="R44" s="274">
        <f>FIQH!N43</f>
        <v>79.599999999999994</v>
      </c>
      <c r="S44" s="274">
        <f t="shared" si="27"/>
        <v>79.599999999999994</v>
      </c>
      <c r="T44" s="274">
        <f>SKI!K43</f>
        <v>77.8</v>
      </c>
      <c r="U44" s="274">
        <f>SKI!N43</f>
        <v>77.8</v>
      </c>
      <c r="V44" s="274">
        <f t="shared" si="28"/>
        <v>77.8</v>
      </c>
      <c r="W44" s="274">
        <f>PKn!K43</f>
        <v>77</v>
      </c>
      <c r="X44" s="274">
        <f>PKn!L43</f>
        <v>0</v>
      </c>
      <c r="Y44" s="274">
        <f t="shared" si="29"/>
        <v>46.199999999999996</v>
      </c>
      <c r="Z44" s="274">
        <f>'B Ind'!K43</f>
        <v>75.8</v>
      </c>
      <c r="AA44" s="274">
        <f>'B Ind'!N43</f>
        <v>75.8</v>
      </c>
      <c r="AB44" s="274">
        <f t="shared" si="30"/>
        <v>75.8</v>
      </c>
      <c r="AC44" s="274">
        <f>BA!K43</f>
        <v>73.400000000000006</v>
      </c>
      <c r="AD44" s="274">
        <f>BA!N43</f>
        <v>73.400000000000006</v>
      </c>
      <c r="AE44" s="274">
        <f t="shared" si="31"/>
        <v>73.400000000000006</v>
      </c>
      <c r="AF44" s="274">
        <f>Matematik!K43</f>
        <v>71.599999999999994</v>
      </c>
      <c r="AG44" s="274">
        <f>Matematik!L43</f>
        <v>0</v>
      </c>
      <c r="AH44" s="274">
        <f t="shared" si="32"/>
        <v>42.959999999999994</v>
      </c>
      <c r="AI44" s="274">
        <f>IPA!K43</f>
        <v>75.2</v>
      </c>
      <c r="AJ44" s="274">
        <f>IPA!N43</f>
        <v>75.2</v>
      </c>
      <c r="AK44" s="274">
        <f t="shared" si="33"/>
        <v>75.2</v>
      </c>
      <c r="AL44" s="274">
        <f>IPS!K43</f>
        <v>74.400000000000006</v>
      </c>
      <c r="AM44" s="274">
        <f>IPS!L43</f>
        <v>0</v>
      </c>
      <c r="AN44" s="274">
        <f t="shared" si="34"/>
        <v>44.64</v>
      </c>
      <c r="AO44" s="274">
        <f>SBK!K43</f>
        <v>76.599999999999994</v>
      </c>
      <c r="AP44" s="274">
        <f>SBK!M43</f>
        <v>76.599999999999994</v>
      </c>
      <c r="AQ44" s="274">
        <f t="shared" si="35"/>
        <v>76.599999999999994</v>
      </c>
      <c r="AR44" s="274">
        <f>Penjaskes!K43</f>
        <v>79</v>
      </c>
      <c r="AS44" s="274">
        <f>Penjaskes!M43</f>
        <v>79</v>
      </c>
      <c r="AT44" s="274">
        <f t="shared" si="36"/>
        <v>79</v>
      </c>
      <c r="AU44" s="274">
        <f>'Bhs Drh'!K43</f>
        <v>74.400000000000006</v>
      </c>
      <c r="AV44" s="274">
        <f>'Bhs Drh'!N43</f>
        <v>74.400000000000006</v>
      </c>
      <c r="AW44" s="274">
        <f t="shared" si="37"/>
        <v>74.400000000000006</v>
      </c>
      <c r="AX44" s="274">
        <f>B.Inggris!K43</f>
        <v>72.2</v>
      </c>
      <c r="AY44" s="274">
        <f>B.Inggris!N43</f>
        <v>72.2</v>
      </c>
      <c r="AZ44" s="274">
        <f t="shared" si="38"/>
        <v>72.2</v>
      </c>
      <c r="BA44" s="274">
        <f t="shared" si="39"/>
        <v>69.94285714285715</v>
      </c>
      <c r="BB44" s="274">
        <f t="shared" si="58"/>
        <v>75.8</v>
      </c>
      <c r="BC44" s="274">
        <v>72</v>
      </c>
      <c r="BD44" s="274">
        <f t="shared" si="59"/>
        <v>74.28</v>
      </c>
      <c r="BE44" s="274">
        <f t="shared" si="60"/>
        <v>42.959999999999994</v>
      </c>
      <c r="BF44" s="274">
        <v>47.5</v>
      </c>
      <c r="BG44" s="274">
        <f t="shared" si="61"/>
        <v>44.775999999999996</v>
      </c>
      <c r="BH44" s="274">
        <f t="shared" si="62"/>
        <v>75.2</v>
      </c>
      <c r="BI44" s="274">
        <v>85</v>
      </c>
      <c r="BJ44" s="274">
        <f t="shared" si="63"/>
        <v>79.12</v>
      </c>
      <c r="BK44" s="152">
        <f t="shared" si="41"/>
        <v>68.166666666666671</v>
      </c>
      <c r="BL44" s="373">
        <f t="shared" si="64"/>
        <v>198.17599999999999</v>
      </c>
      <c r="BM44" s="373">
        <f t="shared" si="43"/>
        <v>204.5</v>
      </c>
      <c r="BN44" s="48" t="str">
        <f t="shared" si="44"/>
        <v>76,8</v>
      </c>
      <c r="BO44" s="48" t="str">
        <f t="shared" si="45"/>
        <v>76,8</v>
      </c>
      <c r="BP44" s="48" t="str">
        <f t="shared" si="46"/>
        <v>76,8</v>
      </c>
      <c r="BQ44" s="48" t="str">
        <f t="shared" si="47"/>
        <v>72,6</v>
      </c>
      <c r="BR44" s="48" t="str">
        <f t="shared" si="47"/>
        <v>0,0</v>
      </c>
      <c r="BS44" s="48" t="str">
        <f t="shared" si="47"/>
        <v>43,6</v>
      </c>
      <c r="BT44" s="48" t="str">
        <f t="shared" si="47"/>
        <v>75,2</v>
      </c>
      <c r="BU44" s="48" t="str">
        <f t="shared" si="47"/>
        <v>75,2</v>
      </c>
      <c r="BV44" s="48" t="str">
        <f t="shared" si="48"/>
        <v>75,2</v>
      </c>
      <c r="BY44" s="275" t="str">
        <f t="shared" si="49"/>
        <v>76,8</v>
      </c>
      <c r="BZ44" s="275" t="str">
        <f t="shared" si="50"/>
        <v>72,2</v>
      </c>
      <c r="CA44" s="275" t="str">
        <f t="shared" si="51"/>
        <v>74,8</v>
      </c>
      <c r="CB44" s="275" t="str">
        <f t="shared" si="52"/>
        <v>43,6</v>
      </c>
      <c r="CC44" s="275" t="str">
        <f t="shared" si="53"/>
        <v>48,5</v>
      </c>
      <c r="CD44" s="275" t="str">
        <f t="shared" si="54"/>
        <v>45,6</v>
      </c>
      <c r="CE44" s="275" t="str">
        <f t="shared" si="55"/>
        <v>75,2</v>
      </c>
      <c r="CF44" s="275" t="str">
        <f t="shared" si="56"/>
        <v>85,5</v>
      </c>
      <c r="CG44" s="275" t="str">
        <f t="shared" si="57"/>
        <v>79,2</v>
      </c>
      <c r="CJ44" s="48" t="str">
        <f>SISWA!S42</f>
        <v>086/MINI.L-Kid/30.02.02/S.1-2/VI/2017</v>
      </c>
    </row>
    <row r="45" spans="1:88" x14ac:dyDescent="0.3">
      <c r="A45" s="53">
        <f>SISWA!A44</f>
        <v>37</v>
      </c>
      <c r="B45" s="53">
        <f>IF(SISWA!B44=0,"",SISWA!B44)</f>
        <v>4161</v>
      </c>
      <c r="C45" s="53" t="str">
        <f>IF(SISWA!C44=0,"",SISWA!C44)</f>
        <v>0047793756</v>
      </c>
      <c r="D45" s="53" t="str">
        <f>IF(SISWA!D44=0,"",SISWA!D44)</f>
        <v>80-162-037-4</v>
      </c>
      <c r="E45" s="196" t="str">
        <f>IF(SISWA!E44=0,"",SISWA!E44)</f>
        <v>KRISNA DWI WICAKSONO</v>
      </c>
      <c r="F45" s="196" t="str">
        <f>IF(SISWA!P43=0,"",SISWA!P43)</f>
        <v>, 00 Januari 1900</v>
      </c>
      <c r="G45" s="196" t="str">
        <f>IF(SISWA!H44=0,"",SISWA!H44)</f>
        <v/>
      </c>
      <c r="H45" s="274" t="e">
        <f>#REF!</f>
        <v>#REF!</v>
      </c>
      <c r="I45" s="274" t="e">
        <f>#REF!</f>
        <v>#REF!</v>
      </c>
      <c r="J45" s="274" t="e">
        <f t="shared" si="24"/>
        <v>#REF!</v>
      </c>
      <c r="K45" s="274">
        <f>AA!K44</f>
        <v>68.400000000000006</v>
      </c>
      <c r="L45" s="274">
        <f>AA!N44</f>
        <v>68.400000000000006</v>
      </c>
      <c r="M45" s="274">
        <f t="shared" si="25"/>
        <v>68.400000000000006</v>
      </c>
      <c r="N45" s="274">
        <f>AH!K44</f>
        <v>65.599999999999994</v>
      </c>
      <c r="O45" s="274">
        <f>AH!N44</f>
        <v>65.599999999999994</v>
      </c>
      <c r="P45" s="274">
        <f t="shared" si="26"/>
        <v>65.599999999999994</v>
      </c>
      <c r="Q45" s="274">
        <f>FIQH!K44</f>
        <v>66.400000000000006</v>
      </c>
      <c r="R45" s="274">
        <f>FIQH!N44</f>
        <v>66.400000000000006</v>
      </c>
      <c r="S45" s="274">
        <f t="shared" si="27"/>
        <v>66.400000000000006</v>
      </c>
      <c r="T45" s="274">
        <f>SKI!K44</f>
        <v>67.8</v>
      </c>
      <c r="U45" s="274">
        <f>SKI!N44</f>
        <v>67.8</v>
      </c>
      <c r="V45" s="274">
        <f t="shared" si="28"/>
        <v>67.8</v>
      </c>
      <c r="W45" s="274">
        <f>PKn!K44</f>
        <v>63.8</v>
      </c>
      <c r="X45" s="274">
        <f>PKn!L44</f>
        <v>0</v>
      </c>
      <c r="Y45" s="274">
        <f t="shared" si="29"/>
        <v>38.279999999999994</v>
      </c>
      <c r="Z45" s="274">
        <f>'B Ind'!K44</f>
        <v>65.2</v>
      </c>
      <c r="AA45" s="274">
        <f>'B Ind'!N44</f>
        <v>65.2</v>
      </c>
      <c r="AB45" s="274">
        <f t="shared" si="30"/>
        <v>65.2</v>
      </c>
      <c r="AC45" s="274">
        <f>BA!K44</f>
        <v>67.599999999999994</v>
      </c>
      <c r="AD45" s="274">
        <f>BA!N44</f>
        <v>67.599999999999994</v>
      </c>
      <c r="AE45" s="274">
        <f t="shared" si="31"/>
        <v>67.599999999999994</v>
      </c>
      <c r="AF45" s="274">
        <f>Matematik!K44</f>
        <v>66</v>
      </c>
      <c r="AG45" s="274">
        <f>Matematik!L44</f>
        <v>0</v>
      </c>
      <c r="AH45" s="274">
        <f t="shared" si="32"/>
        <v>39.6</v>
      </c>
      <c r="AI45" s="274">
        <f>IPA!K44</f>
        <v>66</v>
      </c>
      <c r="AJ45" s="274">
        <f>IPA!N44</f>
        <v>66</v>
      </c>
      <c r="AK45" s="274">
        <f t="shared" si="33"/>
        <v>66</v>
      </c>
      <c r="AL45" s="274">
        <f>IPS!K44</f>
        <v>65.8</v>
      </c>
      <c r="AM45" s="274">
        <f>IPS!L44</f>
        <v>0</v>
      </c>
      <c r="AN45" s="274">
        <f t="shared" si="34"/>
        <v>39.479999999999997</v>
      </c>
      <c r="AO45" s="274">
        <f>SBK!K44</f>
        <v>68.8</v>
      </c>
      <c r="AP45" s="274">
        <f>SBK!M44</f>
        <v>68.8</v>
      </c>
      <c r="AQ45" s="274">
        <f t="shared" si="35"/>
        <v>68.8</v>
      </c>
      <c r="AR45" s="274">
        <f>Penjaskes!K44</f>
        <v>76.8</v>
      </c>
      <c r="AS45" s="274">
        <f>Penjaskes!M44</f>
        <v>76.8</v>
      </c>
      <c r="AT45" s="274">
        <f t="shared" si="36"/>
        <v>76.8</v>
      </c>
      <c r="AU45" s="274">
        <f>'Bhs Drh'!K44</f>
        <v>65.400000000000006</v>
      </c>
      <c r="AV45" s="274">
        <f>'Bhs Drh'!N44</f>
        <v>65.400000000000006</v>
      </c>
      <c r="AW45" s="274">
        <f t="shared" si="37"/>
        <v>65.400000000000006</v>
      </c>
      <c r="AX45" s="274">
        <f>B.Inggris!K44</f>
        <v>63.4</v>
      </c>
      <c r="AY45" s="274">
        <f>B.Inggris!N44</f>
        <v>63.4</v>
      </c>
      <c r="AZ45" s="274">
        <f t="shared" si="38"/>
        <v>63.4</v>
      </c>
      <c r="BA45" s="274">
        <f t="shared" si="39"/>
        <v>61.339999999999989</v>
      </c>
      <c r="BB45" s="274">
        <f t="shared" si="58"/>
        <v>65.2</v>
      </c>
      <c r="BC45" s="274">
        <v>74</v>
      </c>
      <c r="BD45" s="274">
        <f t="shared" si="59"/>
        <v>68.72</v>
      </c>
      <c r="BE45" s="274">
        <f t="shared" si="60"/>
        <v>39.6</v>
      </c>
      <c r="BF45" s="274">
        <v>87.5</v>
      </c>
      <c r="BG45" s="274">
        <f t="shared" si="61"/>
        <v>58.760000000000005</v>
      </c>
      <c r="BH45" s="274">
        <f t="shared" si="62"/>
        <v>66</v>
      </c>
      <c r="BI45" s="274">
        <v>80</v>
      </c>
      <c r="BJ45" s="274">
        <f t="shared" si="63"/>
        <v>71.599999999999994</v>
      </c>
      <c r="BK45" s="152">
        <f t="shared" si="41"/>
        <v>80.5</v>
      </c>
      <c r="BL45" s="373">
        <f t="shared" si="64"/>
        <v>199.07999999999998</v>
      </c>
      <c r="BM45" s="373">
        <f t="shared" si="43"/>
        <v>241.5</v>
      </c>
      <c r="BN45" s="48" t="str">
        <f t="shared" si="44"/>
        <v>65,2</v>
      </c>
      <c r="BO45" s="48" t="str">
        <f t="shared" si="45"/>
        <v>65,2</v>
      </c>
      <c r="BP45" s="48" t="str">
        <f t="shared" si="46"/>
        <v>65,2</v>
      </c>
      <c r="BQ45" s="48" t="str">
        <f t="shared" si="47"/>
        <v>66,6</v>
      </c>
      <c r="BR45" s="48" t="str">
        <f t="shared" si="47"/>
        <v>0,0</v>
      </c>
      <c r="BS45" s="48" t="str">
        <f t="shared" si="47"/>
        <v>40,6</v>
      </c>
      <c r="BT45" s="48" t="str">
        <f t="shared" si="47"/>
        <v>66,6</v>
      </c>
      <c r="BU45" s="48" t="str">
        <f t="shared" si="47"/>
        <v>66,6</v>
      </c>
      <c r="BV45" s="48" t="str">
        <f t="shared" si="48"/>
        <v>66,6</v>
      </c>
      <c r="BY45" s="275" t="str">
        <f t="shared" si="49"/>
        <v>65,2</v>
      </c>
      <c r="BZ45" s="275" t="str">
        <f t="shared" si="50"/>
        <v>74,4</v>
      </c>
      <c r="CA45" s="275" t="str">
        <f t="shared" si="51"/>
        <v>69,2</v>
      </c>
      <c r="CB45" s="275" t="str">
        <f t="shared" si="52"/>
        <v>40,6</v>
      </c>
      <c r="CC45" s="275" t="str">
        <f t="shared" si="53"/>
        <v>88,5</v>
      </c>
      <c r="CD45" s="275" t="str">
        <f t="shared" si="54"/>
        <v>59,6</v>
      </c>
      <c r="CE45" s="275" t="str">
        <f t="shared" si="55"/>
        <v>66,6</v>
      </c>
      <c r="CF45" s="275" t="str">
        <f t="shared" si="56"/>
        <v>80,0</v>
      </c>
      <c r="CG45" s="275" t="str">
        <f t="shared" si="57"/>
        <v>72,6</v>
      </c>
      <c r="CJ45" s="48" t="str">
        <f>SISWA!S43</f>
        <v>087/MINI.L-Kid/30.02.02/S.1-2/VI/2017</v>
      </c>
    </row>
    <row r="46" spans="1:88" x14ac:dyDescent="0.3">
      <c r="A46" s="53">
        <f>SISWA!A45</f>
        <v>38</v>
      </c>
      <c r="B46" s="53">
        <f>IF(SISWA!B45=0,"",SISWA!B45)</f>
        <v>4162</v>
      </c>
      <c r="C46" s="53" t="str">
        <f>IF(SISWA!C45=0,"",SISWA!C45)</f>
        <v>0055341921</v>
      </c>
      <c r="D46" s="53" t="str">
        <f>IF(SISWA!D45=0,"",SISWA!D45)</f>
        <v>80-162-038-3</v>
      </c>
      <c r="E46" s="196" t="str">
        <f>IF(SISWA!E45=0,"",SISWA!E45)</f>
        <v>LAILA AFIFAHTUR ROHMAH</v>
      </c>
      <c r="F46" s="196" t="str">
        <f>IF(SISWA!P44=0,"",SISWA!P44)</f>
        <v>, 00 Januari 1900</v>
      </c>
      <c r="G46" s="196" t="str">
        <f>IF(SISWA!H45=0,"",SISWA!H45)</f>
        <v/>
      </c>
      <c r="H46" s="274" t="e">
        <f>#REF!</f>
        <v>#REF!</v>
      </c>
      <c r="I46" s="274" t="e">
        <f>#REF!</f>
        <v>#REF!</v>
      </c>
      <c r="J46" s="274" t="e">
        <f t="shared" si="24"/>
        <v>#REF!</v>
      </c>
      <c r="K46" s="274">
        <f>AA!K45</f>
        <v>81</v>
      </c>
      <c r="L46" s="274">
        <f>AA!N45</f>
        <v>81</v>
      </c>
      <c r="M46" s="274">
        <f t="shared" si="25"/>
        <v>81</v>
      </c>
      <c r="N46" s="274">
        <f>AH!K45</f>
        <v>82.2</v>
      </c>
      <c r="O46" s="274">
        <f>AH!N45</f>
        <v>82.2</v>
      </c>
      <c r="P46" s="274">
        <f t="shared" si="26"/>
        <v>82.2</v>
      </c>
      <c r="Q46" s="274">
        <f>FIQH!K45</f>
        <v>84</v>
      </c>
      <c r="R46" s="274">
        <f>FIQH!N45</f>
        <v>84</v>
      </c>
      <c r="S46" s="274">
        <f t="shared" si="27"/>
        <v>84</v>
      </c>
      <c r="T46" s="274">
        <f>SKI!K45</f>
        <v>76.599999999999994</v>
      </c>
      <c r="U46" s="274">
        <f>SKI!N45</f>
        <v>76.599999999999994</v>
      </c>
      <c r="V46" s="274">
        <f t="shared" si="28"/>
        <v>76.599999999999994</v>
      </c>
      <c r="W46" s="274">
        <f>PKn!K45</f>
        <v>75.8</v>
      </c>
      <c r="X46" s="274">
        <f>PKn!L45</f>
        <v>0</v>
      </c>
      <c r="Y46" s="274">
        <f t="shared" si="29"/>
        <v>45.48</v>
      </c>
      <c r="Z46" s="274">
        <f>'B Ind'!K45</f>
        <v>78.8</v>
      </c>
      <c r="AA46" s="274">
        <f>'B Ind'!N45</f>
        <v>78.8</v>
      </c>
      <c r="AB46" s="274">
        <f t="shared" si="30"/>
        <v>78.8</v>
      </c>
      <c r="AC46" s="274">
        <f>BA!K45</f>
        <v>74.8</v>
      </c>
      <c r="AD46" s="274">
        <f>BA!N45</f>
        <v>74.8</v>
      </c>
      <c r="AE46" s="274">
        <f t="shared" si="31"/>
        <v>74.8</v>
      </c>
      <c r="AF46" s="274">
        <f>Matematik!K45</f>
        <v>77.599999999999994</v>
      </c>
      <c r="AG46" s="274">
        <f>Matematik!L45</f>
        <v>0</v>
      </c>
      <c r="AH46" s="274">
        <f t="shared" si="32"/>
        <v>46.559999999999995</v>
      </c>
      <c r="AI46" s="274">
        <f>IPA!K45</f>
        <v>79</v>
      </c>
      <c r="AJ46" s="274">
        <f>IPA!N45</f>
        <v>79</v>
      </c>
      <c r="AK46" s="274">
        <f t="shared" si="33"/>
        <v>79</v>
      </c>
      <c r="AL46" s="274">
        <f>IPS!K45</f>
        <v>77</v>
      </c>
      <c r="AM46" s="274">
        <f>IPS!L45</f>
        <v>0</v>
      </c>
      <c r="AN46" s="274">
        <f t="shared" si="34"/>
        <v>46.199999999999996</v>
      </c>
      <c r="AO46" s="274">
        <f>SBK!K45</f>
        <v>78.400000000000006</v>
      </c>
      <c r="AP46" s="274">
        <f>SBK!M45</f>
        <v>78.400000000000006</v>
      </c>
      <c r="AQ46" s="274">
        <f t="shared" si="35"/>
        <v>78.400000000000006</v>
      </c>
      <c r="AR46" s="274">
        <f>Penjaskes!K45</f>
        <v>79</v>
      </c>
      <c r="AS46" s="274">
        <f>Penjaskes!M45</f>
        <v>79</v>
      </c>
      <c r="AT46" s="274">
        <f t="shared" si="36"/>
        <v>79</v>
      </c>
      <c r="AU46" s="274">
        <f>'Bhs Drh'!K45</f>
        <v>73.2</v>
      </c>
      <c r="AV46" s="274">
        <f>'Bhs Drh'!N45</f>
        <v>73.2</v>
      </c>
      <c r="AW46" s="274">
        <f t="shared" si="37"/>
        <v>73.2</v>
      </c>
      <c r="AX46" s="274">
        <f>B.Inggris!K45</f>
        <v>72.8</v>
      </c>
      <c r="AY46" s="274">
        <f>B.Inggris!N45</f>
        <v>72.8</v>
      </c>
      <c r="AZ46" s="274">
        <f t="shared" si="38"/>
        <v>72.8</v>
      </c>
      <c r="BA46" s="274">
        <f t="shared" si="39"/>
        <v>71.28857142857143</v>
      </c>
      <c r="BB46" s="274">
        <f t="shared" si="58"/>
        <v>78.8</v>
      </c>
      <c r="BC46" s="274">
        <v>76</v>
      </c>
      <c r="BD46" s="274">
        <f t="shared" si="59"/>
        <v>77.679999999999993</v>
      </c>
      <c r="BE46" s="274">
        <f t="shared" si="60"/>
        <v>46.559999999999995</v>
      </c>
      <c r="BF46" s="274">
        <v>62.5</v>
      </c>
      <c r="BG46" s="274">
        <f t="shared" si="61"/>
        <v>52.935999999999993</v>
      </c>
      <c r="BH46" s="274">
        <f t="shared" si="62"/>
        <v>79</v>
      </c>
      <c r="BI46" s="274">
        <v>72.5</v>
      </c>
      <c r="BJ46" s="274">
        <f t="shared" si="63"/>
        <v>76.400000000000006</v>
      </c>
      <c r="BK46" s="152">
        <f t="shared" si="41"/>
        <v>70.333333333333329</v>
      </c>
      <c r="BL46" s="373">
        <f t="shared" si="64"/>
        <v>207.01599999999999</v>
      </c>
      <c r="BM46" s="373">
        <f t="shared" si="43"/>
        <v>211</v>
      </c>
      <c r="BN46" s="48" t="str">
        <f t="shared" si="44"/>
        <v>79,8</v>
      </c>
      <c r="BO46" s="48" t="str">
        <f t="shared" si="45"/>
        <v>79,8</v>
      </c>
      <c r="BP46" s="48" t="str">
        <f t="shared" si="46"/>
        <v>79,8</v>
      </c>
      <c r="BQ46" s="48" t="str">
        <f t="shared" si="47"/>
        <v>78,6</v>
      </c>
      <c r="BR46" s="48" t="str">
        <f t="shared" si="47"/>
        <v>0,0</v>
      </c>
      <c r="BS46" s="48" t="str">
        <f t="shared" si="47"/>
        <v>47,6</v>
      </c>
      <c r="BT46" s="48" t="str">
        <f t="shared" si="47"/>
        <v>79,9</v>
      </c>
      <c r="BU46" s="48" t="str">
        <f t="shared" si="47"/>
        <v>79,9</v>
      </c>
      <c r="BV46" s="48" t="str">
        <f t="shared" si="48"/>
        <v>79,9</v>
      </c>
      <c r="BY46" s="275" t="str">
        <f t="shared" si="49"/>
        <v>79,8</v>
      </c>
      <c r="BZ46" s="275" t="str">
        <f t="shared" si="50"/>
        <v>76,6</v>
      </c>
      <c r="CA46" s="275" t="str">
        <f t="shared" si="51"/>
        <v>78,8</v>
      </c>
      <c r="CB46" s="275" t="str">
        <f t="shared" si="52"/>
        <v>47,6</v>
      </c>
      <c r="CC46" s="275" t="str">
        <f t="shared" si="53"/>
        <v>63,5</v>
      </c>
      <c r="CD46" s="275" t="str">
        <f t="shared" si="54"/>
        <v>53,6</v>
      </c>
      <c r="CE46" s="275" t="str">
        <f t="shared" si="55"/>
        <v>79,9</v>
      </c>
      <c r="CF46" s="275" t="str">
        <f t="shared" si="56"/>
        <v>73,5</v>
      </c>
      <c r="CG46" s="275" t="str">
        <f t="shared" si="57"/>
        <v>76,4</v>
      </c>
      <c r="CJ46" s="48" t="str">
        <f>SISWA!S44</f>
        <v>088/MINI.L-Kid/30.02.02/S.1-2/VI/2017</v>
      </c>
    </row>
    <row r="47" spans="1:88" x14ac:dyDescent="0.3">
      <c r="A47" s="53">
        <f>SISWA!A46</f>
        <v>39</v>
      </c>
      <c r="B47" s="53">
        <f>IF(SISWA!B46=0,"",SISWA!B46)</f>
        <v>4163</v>
      </c>
      <c r="C47" s="53" t="str">
        <f>IF(SISWA!C46=0,"",SISWA!C46)</f>
        <v>0049724648</v>
      </c>
      <c r="D47" s="53" t="str">
        <f>IF(SISWA!D46=0,"",SISWA!D46)</f>
        <v>80-162-039-2</v>
      </c>
      <c r="E47" s="196" t="str">
        <f>IF(SISWA!E46=0,"",SISWA!E46)</f>
        <v>LIA DAHLIA</v>
      </c>
      <c r="F47" s="196" t="str">
        <f>IF(SISWA!P45=0,"",SISWA!P45)</f>
        <v>, 00 Januari 1900</v>
      </c>
      <c r="G47" s="196" t="str">
        <f>IF(SISWA!H46=0,"",SISWA!H46)</f>
        <v/>
      </c>
      <c r="H47" s="274" t="e">
        <f>#REF!</f>
        <v>#REF!</v>
      </c>
      <c r="I47" s="274" t="e">
        <f>#REF!</f>
        <v>#REF!</v>
      </c>
      <c r="J47" s="274" t="e">
        <f t="shared" si="24"/>
        <v>#REF!</v>
      </c>
      <c r="K47" s="274">
        <f>AA!K46</f>
        <v>77.599999999999994</v>
      </c>
      <c r="L47" s="274">
        <f>AA!N46</f>
        <v>77.599999999999994</v>
      </c>
      <c r="M47" s="274">
        <f t="shared" si="25"/>
        <v>77.599999999999994</v>
      </c>
      <c r="N47" s="274">
        <f>AH!K46</f>
        <v>76.2</v>
      </c>
      <c r="O47" s="274">
        <f>AH!N46</f>
        <v>76.2</v>
      </c>
      <c r="P47" s="274">
        <f t="shared" si="26"/>
        <v>76.2</v>
      </c>
      <c r="Q47" s="274">
        <f>FIQH!K46</f>
        <v>81</v>
      </c>
      <c r="R47" s="274">
        <f>FIQH!N46</f>
        <v>81</v>
      </c>
      <c r="S47" s="274">
        <f t="shared" si="27"/>
        <v>81</v>
      </c>
      <c r="T47" s="274">
        <f>SKI!K46</f>
        <v>73.8</v>
      </c>
      <c r="U47" s="274">
        <f>SKI!N46</f>
        <v>73.8</v>
      </c>
      <c r="V47" s="274">
        <f t="shared" si="28"/>
        <v>73.8</v>
      </c>
      <c r="W47" s="274">
        <f>PKn!K46</f>
        <v>74.2</v>
      </c>
      <c r="X47" s="274">
        <f>PKn!L46</f>
        <v>0</v>
      </c>
      <c r="Y47" s="274">
        <f t="shared" si="29"/>
        <v>44.52</v>
      </c>
      <c r="Z47" s="274">
        <f>'B Ind'!K46</f>
        <v>76.599999999999994</v>
      </c>
      <c r="AA47" s="274">
        <f>'B Ind'!N46</f>
        <v>76.599999999999994</v>
      </c>
      <c r="AB47" s="274">
        <f t="shared" si="30"/>
        <v>76.599999999999994</v>
      </c>
      <c r="AC47" s="274">
        <f>BA!K46</f>
        <v>72</v>
      </c>
      <c r="AD47" s="274">
        <f>BA!N46</f>
        <v>72</v>
      </c>
      <c r="AE47" s="274">
        <f t="shared" si="31"/>
        <v>72</v>
      </c>
      <c r="AF47" s="274">
        <f>Matematik!K46</f>
        <v>71.8</v>
      </c>
      <c r="AG47" s="274">
        <f>Matematik!L46</f>
        <v>0</v>
      </c>
      <c r="AH47" s="274">
        <f t="shared" si="32"/>
        <v>43.08</v>
      </c>
      <c r="AI47" s="274">
        <f>IPA!K46</f>
        <v>73.8</v>
      </c>
      <c r="AJ47" s="274">
        <f>IPA!N46</f>
        <v>73.8</v>
      </c>
      <c r="AK47" s="274">
        <f t="shared" si="33"/>
        <v>73.8</v>
      </c>
      <c r="AL47" s="274">
        <f>IPS!K46</f>
        <v>73.2</v>
      </c>
      <c r="AM47" s="274">
        <f>IPS!L46</f>
        <v>0</v>
      </c>
      <c r="AN47" s="274">
        <f t="shared" si="34"/>
        <v>43.92</v>
      </c>
      <c r="AO47" s="274">
        <f>SBK!K46</f>
        <v>76.2</v>
      </c>
      <c r="AP47" s="274">
        <f>SBK!M46</f>
        <v>76.2</v>
      </c>
      <c r="AQ47" s="274">
        <f t="shared" si="35"/>
        <v>76.2</v>
      </c>
      <c r="AR47" s="274">
        <f>Penjaskes!K46</f>
        <v>83.4</v>
      </c>
      <c r="AS47" s="274">
        <f>Penjaskes!M46</f>
        <v>83.4</v>
      </c>
      <c r="AT47" s="274">
        <f t="shared" si="36"/>
        <v>83.4</v>
      </c>
      <c r="AU47" s="274">
        <f>'Bhs Drh'!K46</f>
        <v>69.8</v>
      </c>
      <c r="AV47" s="274">
        <f>'Bhs Drh'!N46</f>
        <v>69.8</v>
      </c>
      <c r="AW47" s="274">
        <f t="shared" si="37"/>
        <v>69.8</v>
      </c>
      <c r="AX47" s="274">
        <f>B.Inggris!K46</f>
        <v>68.8</v>
      </c>
      <c r="AY47" s="274">
        <f>B.Inggris!N46</f>
        <v>68.8</v>
      </c>
      <c r="AZ47" s="274">
        <f t="shared" si="38"/>
        <v>68.8</v>
      </c>
      <c r="BA47" s="274">
        <f t="shared" si="39"/>
        <v>68.622857142857143</v>
      </c>
      <c r="BB47" s="274">
        <f t="shared" si="58"/>
        <v>76.599999999999994</v>
      </c>
      <c r="BC47" s="274">
        <v>38</v>
      </c>
      <c r="BD47" s="274">
        <f t="shared" si="59"/>
        <v>61.16</v>
      </c>
      <c r="BE47" s="274">
        <f t="shared" si="60"/>
        <v>43.08</v>
      </c>
      <c r="BF47" s="274">
        <v>30</v>
      </c>
      <c r="BG47" s="274">
        <f t="shared" si="61"/>
        <v>37.847999999999999</v>
      </c>
      <c r="BH47" s="274">
        <f t="shared" si="62"/>
        <v>73.8</v>
      </c>
      <c r="BI47" s="274">
        <v>52.5</v>
      </c>
      <c r="BJ47" s="274">
        <f t="shared" si="63"/>
        <v>65.28</v>
      </c>
      <c r="BK47" s="152">
        <f t="shared" si="41"/>
        <v>40.166666666666664</v>
      </c>
      <c r="BL47" s="373">
        <f t="shared" si="64"/>
        <v>164.28800000000001</v>
      </c>
      <c r="BM47" s="373">
        <f t="shared" si="43"/>
        <v>120.5</v>
      </c>
      <c r="BN47" s="48" t="str">
        <f t="shared" si="44"/>
        <v>77,6</v>
      </c>
      <c r="BO47" s="48" t="str">
        <f t="shared" si="45"/>
        <v>77,6</v>
      </c>
      <c r="BP47" s="48" t="str">
        <f t="shared" si="46"/>
        <v>77,6</v>
      </c>
      <c r="BQ47" s="48" t="str">
        <f t="shared" si="47"/>
        <v>72,8</v>
      </c>
      <c r="BR47" s="48" t="str">
        <f t="shared" si="47"/>
        <v>0,0</v>
      </c>
      <c r="BS47" s="48" t="str">
        <f t="shared" si="47"/>
        <v>43,8</v>
      </c>
      <c r="BT47" s="48" t="str">
        <f t="shared" si="47"/>
        <v>74,8</v>
      </c>
      <c r="BU47" s="48" t="str">
        <f t="shared" si="47"/>
        <v>74,8</v>
      </c>
      <c r="BV47" s="48" t="str">
        <f t="shared" si="48"/>
        <v>74,8</v>
      </c>
      <c r="BY47" s="275" t="str">
        <f t="shared" si="49"/>
        <v>77,6</v>
      </c>
      <c r="BZ47" s="275" t="str">
        <f t="shared" si="50"/>
        <v>38,8</v>
      </c>
      <c r="CA47" s="275" t="str">
        <f t="shared" si="51"/>
        <v>61,6</v>
      </c>
      <c r="CB47" s="275" t="str">
        <f t="shared" si="52"/>
        <v>43,8</v>
      </c>
      <c r="CC47" s="275" t="str">
        <f t="shared" si="53"/>
        <v>30,0</v>
      </c>
      <c r="CD47" s="275" t="str">
        <f t="shared" si="54"/>
        <v>38,8</v>
      </c>
      <c r="CE47" s="275" t="str">
        <f t="shared" si="55"/>
        <v>74,8</v>
      </c>
      <c r="CF47" s="275" t="str">
        <f t="shared" si="56"/>
        <v>53,5</v>
      </c>
      <c r="CG47" s="275" t="str">
        <f t="shared" si="57"/>
        <v>65,8</v>
      </c>
      <c r="CJ47" s="48" t="str">
        <f>SISWA!S45</f>
        <v>089/MINI.L-Kid/30.02.02/S.1-2/VI/2017</v>
      </c>
    </row>
    <row r="48" spans="1:88" x14ac:dyDescent="0.3">
      <c r="A48" s="53">
        <f>SISWA!A47</f>
        <v>40</v>
      </c>
      <c r="B48" s="53">
        <f>IF(SISWA!B47=0,"",SISWA!B47)</f>
        <v>4164</v>
      </c>
      <c r="C48" s="53" t="str">
        <f>IF(SISWA!C47=0,"",SISWA!C47)</f>
        <v>0042308111</v>
      </c>
      <c r="D48" s="53" t="str">
        <f>IF(SISWA!D47=0,"",SISWA!D47)</f>
        <v>80-162-040-9</v>
      </c>
      <c r="E48" s="196" t="str">
        <f>IF(SISWA!E47=0,"",SISWA!E47)</f>
        <v>MIFTAKHUS SURUR</v>
      </c>
      <c r="F48" s="196" t="str">
        <f>IF(SISWA!P46=0,"",SISWA!P46)</f>
        <v>, 00 Januari 1900</v>
      </c>
      <c r="G48" s="196" t="str">
        <f>IF(SISWA!H47=0,"",SISWA!H47)</f>
        <v/>
      </c>
      <c r="H48" s="274" t="e">
        <f>#REF!</f>
        <v>#REF!</v>
      </c>
      <c r="I48" s="274" t="e">
        <f>#REF!</f>
        <v>#REF!</v>
      </c>
      <c r="J48" s="274" t="e">
        <f t="shared" si="24"/>
        <v>#REF!</v>
      </c>
      <c r="K48" s="274">
        <f>AA!K47</f>
        <v>80.599999999999994</v>
      </c>
      <c r="L48" s="274">
        <f>AA!N47</f>
        <v>80.599999999999994</v>
      </c>
      <c r="M48" s="274">
        <f t="shared" si="25"/>
        <v>80.599999999999994</v>
      </c>
      <c r="N48" s="274">
        <f>AH!K47</f>
        <v>80</v>
      </c>
      <c r="O48" s="274">
        <f>AH!N47</f>
        <v>80</v>
      </c>
      <c r="P48" s="274">
        <f t="shared" si="26"/>
        <v>80</v>
      </c>
      <c r="Q48" s="274">
        <f>FIQH!K47</f>
        <v>82</v>
      </c>
      <c r="R48" s="274">
        <f>FIQH!N47</f>
        <v>82</v>
      </c>
      <c r="S48" s="274">
        <f t="shared" si="27"/>
        <v>82</v>
      </c>
      <c r="T48" s="274">
        <f>SKI!K47</f>
        <v>77.400000000000006</v>
      </c>
      <c r="U48" s="274">
        <f>SKI!N47</f>
        <v>77.400000000000006</v>
      </c>
      <c r="V48" s="274">
        <f t="shared" si="28"/>
        <v>77.400000000000006</v>
      </c>
      <c r="W48" s="274">
        <f>PKn!K47</f>
        <v>75.400000000000006</v>
      </c>
      <c r="X48" s="274">
        <f>PKn!L47</f>
        <v>0</v>
      </c>
      <c r="Y48" s="274">
        <f t="shared" si="29"/>
        <v>45.24</v>
      </c>
      <c r="Z48" s="274">
        <f>'B Ind'!K47</f>
        <v>76.8</v>
      </c>
      <c r="AA48" s="274">
        <f>'B Ind'!N47</f>
        <v>76.8</v>
      </c>
      <c r="AB48" s="274">
        <f t="shared" si="30"/>
        <v>76.8</v>
      </c>
      <c r="AC48" s="274">
        <f>BA!K47</f>
        <v>75.8</v>
      </c>
      <c r="AD48" s="274">
        <f>BA!N47</f>
        <v>75.8</v>
      </c>
      <c r="AE48" s="274">
        <f t="shared" si="31"/>
        <v>75.8</v>
      </c>
      <c r="AF48" s="274">
        <f>Matematik!K47</f>
        <v>75.599999999999994</v>
      </c>
      <c r="AG48" s="274">
        <f>Matematik!L47</f>
        <v>0</v>
      </c>
      <c r="AH48" s="274">
        <f t="shared" si="32"/>
        <v>45.359999999999992</v>
      </c>
      <c r="AI48" s="274">
        <f>IPA!K47</f>
        <v>77.8</v>
      </c>
      <c r="AJ48" s="274">
        <f>IPA!N47</f>
        <v>77.8</v>
      </c>
      <c r="AK48" s="274">
        <f t="shared" si="33"/>
        <v>77.8</v>
      </c>
      <c r="AL48" s="274">
        <f>IPS!K47</f>
        <v>76.2</v>
      </c>
      <c r="AM48" s="274">
        <f>IPS!L47</f>
        <v>0</v>
      </c>
      <c r="AN48" s="274">
        <f t="shared" si="34"/>
        <v>45.72</v>
      </c>
      <c r="AO48" s="274">
        <f>SBK!K47</f>
        <v>76</v>
      </c>
      <c r="AP48" s="274">
        <f>SBK!M47</f>
        <v>76</v>
      </c>
      <c r="AQ48" s="274">
        <f t="shared" si="35"/>
        <v>76</v>
      </c>
      <c r="AR48" s="274">
        <f>Penjaskes!K47</f>
        <v>81.599999999999994</v>
      </c>
      <c r="AS48" s="274">
        <f>Penjaskes!M47</f>
        <v>81.599999999999994</v>
      </c>
      <c r="AT48" s="274">
        <f t="shared" si="36"/>
        <v>81.599999999999994</v>
      </c>
      <c r="AU48" s="274">
        <f>'Bhs Drh'!K47</f>
        <v>70.2</v>
      </c>
      <c r="AV48" s="274">
        <f>'Bhs Drh'!N47</f>
        <v>70.2</v>
      </c>
      <c r="AW48" s="274">
        <f t="shared" si="37"/>
        <v>70.2</v>
      </c>
      <c r="AX48" s="274">
        <f>B.Inggris!K47</f>
        <v>70.599999999999994</v>
      </c>
      <c r="AY48" s="274">
        <f>B.Inggris!N47</f>
        <v>70.599999999999994</v>
      </c>
      <c r="AZ48" s="274">
        <f t="shared" si="38"/>
        <v>70.599999999999994</v>
      </c>
      <c r="BA48" s="274">
        <f t="shared" si="39"/>
        <v>70.36571428571429</v>
      </c>
      <c r="BB48" s="274">
        <f t="shared" si="58"/>
        <v>76.8</v>
      </c>
      <c r="BC48" s="274">
        <v>74</v>
      </c>
      <c r="BD48" s="274">
        <f t="shared" si="59"/>
        <v>75.680000000000007</v>
      </c>
      <c r="BE48" s="274">
        <f t="shared" si="60"/>
        <v>45.359999999999992</v>
      </c>
      <c r="BF48" s="274">
        <v>67.5</v>
      </c>
      <c r="BG48" s="274">
        <f t="shared" si="61"/>
        <v>54.215999999999994</v>
      </c>
      <c r="BH48" s="274">
        <f t="shared" si="62"/>
        <v>77.8</v>
      </c>
      <c r="BI48" s="274">
        <v>77.5</v>
      </c>
      <c r="BJ48" s="274">
        <f t="shared" si="63"/>
        <v>77.680000000000007</v>
      </c>
      <c r="BK48" s="152">
        <f t="shared" si="41"/>
        <v>73</v>
      </c>
      <c r="BL48" s="373">
        <f t="shared" si="64"/>
        <v>207.57600000000002</v>
      </c>
      <c r="BM48" s="373">
        <f t="shared" si="43"/>
        <v>219</v>
      </c>
      <c r="BN48" s="48" t="str">
        <f t="shared" si="44"/>
        <v>77,8</v>
      </c>
      <c r="BO48" s="48" t="str">
        <f t="shared" si="45"/>
        <v>77,8</v>
      </c>
      <c r="BP48" s="48" t="str">
        <f t="shared" si="46"/>
        <v>77,8</v>
      </c>
      <c r="BQ48" s="48" t="str">
        <f t="shared" si="47"/>
        <v>76,6</v>
      </c>
      <c r="BR48" s="48" t="str">
        <f t="shared" si="47"/>
        <v>0,0</v>
      </c>
      <c r="BS48" s="48" t="str">
        <f t="shared" si="47"/>
        <v>45,6</v>
      </c>
      <c r="BT48" s="48" t="str">
        <f t="shared" si="47"/>
        <v>78,8</v>
      </c>
      <c r="BU48" s="48" t="str">
        <f t="shared" si="47"/>
        <v>78,8</v>
      </c>
      <c r="BV48" s="48" t="str">
        <f t="shared" si="48"/>
        <v>78,8</v>
      </c>
      <c r="BY48" s="275" t="str">
        <f t="shared" si="49"/>
        <v>77,8</v>
      </c>
      <c r="BZ48" s="275" t="str">
        <f t="shared" si="50"/>
        <v>74,4</v>
      </c>
      <c r="CA48" s="275" t="str">
        <f t="shared" si="51"/>
        <v>76,8</v>
      </c>
      <c r="CB48" s="275" t="str">
        <f t="shared" si="52"/>
        <v>45,6</v>
      </c>
      <c r="CC48" s="275" t="str">
        <f t="shared" si="53"/>
        <v>68,5</v>
      </c>
      <c r="CD48" s="275" t="str">
        <f t="shared" si="54"/>
        <v>54,6</v>
      </c>
      <c r="CE48" s="275" t="str">
        <f t="shared" si="55"/>
        <v>78,8</v>
      </c>
      <c r="CF48" s="275" t="str">
        <f t="shared" si="56"/>
        <v>78,5</v>
      </c>
      <c r="CG48" s="275" t="str">
        <f t="shared" si="57"/>
        <v>78,8</v>
      </c>
      <c r="CJ48" s="48" t="str">
        <f>SISWA!S46</f>
        <v>090/MINI.L-Kid/30.02.02/S.1-2/VI/2017</v>
      </c>
    </row>
    <row r="49" spans="1:88" x14ac:dyDescent="0.3">
      <c r="A49" s="53">
        <f>SISWA!A48</f>
        <v>41</v>
      </c>
      <c r="B49" s="53">
        <f>IF(SISWA!B48=0,"",SISWA!B48)</f>
        <v>4194</v>
      </c>
      <c r="C49" s="53" t="str">
        <f>IF(SISWA!C48=0,"",SISWA!C48)</f>
        <v>0048571340</v>
      </c>
      <c r="D49" s="53" t="str">
        <f>IF(SISWA!D48=0,"",SISWA!D48)</f>
        <v>80-162-041-8</v>
      </c>
      <c r="E49" s="196" t="str">
        <f>IF(SISWA!E48=0,"",SISWA!E48)</f>
        <v>MOCHAMAD ALIFAMADIO DWI ANANTA</v>
      </c>
      <c r="F49" s="196" t="str">
        <f>IF(SISWA!P47=0,"",SISWA!P47)</f>
        <v>, 00 Januari 1900</v>
      </c>
      <c r="G49" s="196" t="str">
        <f>IF(SISWA!H48=0,"",SISWA!H48)</f>
        <v/>
      </c>
      <c r="H49" s="274" t="e">
        <f>#REF!</f>
        <v>#REF!</v>
      </c>
      <c r="I49" s="274" t="e">
        <f>#REF!</f>
        <v>#REF!</v>
      </c>
      <c r="J49" s="274" t="e">
        <f t="shared" si="24"/>
        <v>#REF!</v>
      </c>
      <c r="K49" s="274">
        <f>AA!K48</f>
        <v>73.8</v>
      </c>
      <c r="L49" s="274">
        <f>AA!N48</f>
        <v>73.8</v>
      </c>
      <c r="M49" s="274">
        <f t="shared" si="25"/>
        <v>73.8</v>
      </c>
      <c r="N49" s="274">
        <f>AH!K48</f>
        <v>74.8</v>
      </c>
      <c r="O49" s="274">
        <f>AH!N48</f>
        <v>74.8</v>
      </c>
      <c r="P49" s="274">
        <f t="shared" si="26"/>
        <v>74.8</v>
      </c>
      <c r="Q49" s="274">
        <f>FIQH!K48</f>
        <v>76.599999999999994</v>
      </c>
      <c r="R49" s="274">
        <f>FIQH!N48</f>
        <v>76.599999999999994</v>
      </c>
      <c r="S49" s="274">
        <f t="shared" si="27"/>
        <v>76.599999999999994</v>
      </c>
      <c r="T49" s="274">
        <f>SKI!K48</f>
        <v>70.2</v>
      </c>
      <c r="U49" s="274">
        <f>SKI!N48</f>
        <v>70.2</v>
      </c>
      <c r="V49" s="274">
        <f t="shared" si="28"/>
        <v>70.2</v>
      </c>
      <c r="W49" s="274">
        <f>PKn!K48</f>
        <v>74.599999999999994</v>
      </c>
      <c r="X49" s="274">
        <f>PKn!L48</f>
        <v>0</v>
      </c>
      <c r="Y49" s="274">
        <f t="shared" si="29"/>
        <v>44.76</v>
      </c>
      <c r="Z49" s="274">
        <f>'B Ind'!K48</f>
        <v>70.400000000000006</v>
      </c>
      <c r="AA49" s="274">
        <f>'B Ind'!N48</f>
        <v>70.400000000000006</v>
      </c>
      <c r="AB49" s="274">
        <f t="shared" si="30"/>
        <v>70.400000000000006</v>
      </c>
      <c r="AC49" s="274">
        <f>BA!K48</f>
        <v>70.8</v>
      </c>
      <c r="AD49" s="274">
        <f>BA!N48</f>
        <v>70.8</v>
      </c>
      <c r="AE49" s="274">
        <f t="shared" si="31"/>
        <v>70.8</v>
      </c>
      <c r="AF49" s="274">
        <f>Matematik!K48</f>
        <v>70.8</v>
      </c>
      <c r="AG49" s="274">
        <f>Matematik!L48</f>
        <v>0</v>
      </c>
      <c r="AH49" s="274">
        <f t="shared" si="32"/>
        <v>42.48</v>
      </c>
      <c r="AI49" s="274">
        <f>IPA!K48</f>
        <v>72.599999999999994</v>
      </c>
      <c r="AJ49" s="274">
        <f>IPA!N48</f>
        <v>72.599999999999994</v>
      </c>
      <c r="AK49" s="274">
        <f t="shared" si="33"/>
        <v>72.599999999999994</v>
      </c>
      <c r="AL49" s="274">
        <f>IPS!K48</f>
        <v>71.400000000000006</v>
      </c>
      <c r="AM49" s="274">
        <f>IPS!L48</f>
        <v>0</v>
      </c>
      <c r="AN49" s="274">
        <f t="shared" si="34"/>
        <v>42.84</v>
      </c>
      <c r="AO49" s="274">
        <f>SBK!K48</f>
        <v>72.8</v>
      </c>
      <c r="AP49" s="274">
        <f>SBK!M48</f>
        <v>72.8</v>
      </c>
      <c r="AQ49" s="274">
        <f t="shared" si="35"/>
        <v>72.8</v>
      </c>
      <c r="AR49" s="274">
        <f>Penjaskes!K48</f>
        <v>79.8</v>
      </c>
      <c r="AS49" s="274">
        <f>Penjaskes!M48</f>
        <v>79.8</v>
      </c>
      <c r="AT49" s="274">
        <f t="shared" si="36"/>
        <v>79.8</v>
      </c>
      <c r="AU49" s="274">
        <f>'Bhs Drh'!K48</f>
        <v>68.8</v>
      </c>
      <c r="AV49" s="274">
        <f>'Bhs Drh'!N48</f>
        <v>68.8</v>
      </c>
      <c r="AW49" s="274">
        <f t="shared" si="37"/>
        <v>68.8</v>
      </c>
      <c r="AX49" s="274">
        <f>B.Inggris!K48</f>
        <v>66.8</v>
      </c>
      <c r="AY49" s="274">
        <f>B.Inggris!N48</f>
        <v>66.8</v>
      </c>
      <c r="AZ49" s="274">
        <f t="shared" si="38"/>
        <v>66.8</v>
      </c>
      <c r="BA49" s="274">
        <f t="shared" si="39"/>
        <v>66.24857142857141</v>
      </c>
      <c r="BB49" s="274">
        <f t="shared" si="58"/>
        <v>70.400000000000006</v>
      </c>
      <c r="BC49" s="274">
        <v>54</v>
      </c>
      <c r="BD49" s="274">
        <f t="shared" si="59"/>
        <v>63.84</v>
      </c>
      <c r="BE49" s="274">
        <f t="shared" si="60"/>
        <v>42.48</v>
      </c>
      <c r="BF49" s="274">
        <v>37.5</v>
      </c>
      <c r="BG49" s="274">
        <f t="shared" si="61"/>
        <v>40.488</v>
      </c>
      <c r="BH49" s="274">
        <f t="shared" si="62"/>
        <v>72.599999999999994</v>
      </c>
      <c r="BI49" s="274">
        <v>45</v>
      </c>
      <c r="BJ49" s="274">
        <f t="shared" si="63"/>
        <v>61.559999999999995</v>
      </c>
      <c r="BK49" s="152">
        <f t="shared" si="41"/>
        <v>45.5</v>
      </c>
      <c r="BL49" s="373">
        <f t="shared" si="64"/>
        <v>165.88800000000001</v>
      </c>
      <c r="BM49" s="373">
        <f t="shared" si="43"/>
        <v>136.5</v>
      </c>
      <c r="BN49" s="48" t="str">
        <f t="shared" si="44"/>
        <v>70,4</v>
      </c>
      <c r="BO49" s="48" t="str">
        <f t="shared" si="45"/>
        <v>70,4</v>
      </c>
      <c r="BP49" s="48" t="str">
        <f t="shared" si="46"/>
        <v>70,4</v>
      </c>
      <c r="BQ49" s="48" t="str">
        <f t="shared" si="47"/>
        <v>71,8</v>
      </c>
      <c r="BR49" s="48" t="str">
        <f t="shared" si="47"/>
        <v>0,0</v>
      </c>
      <c r="BS49" s="48" t="str">
        <f t="shared" si="47"/>
        <v>42,8</v>
      </c>
      <c r="BT49" s="48" t="str">
        <f t="shared" si="47"/>
        <v>73,6</v>
      </c>
      <c r="BU49" s="48" t="str">
        <f t="shared" si="47"/>
        <v>73,6</v>
      </c>
      <c r="BV49" s="48" t="str">
        <f t="shared" si="48"/>
        <v>73,6</v>
      </c>
      <c r="BY49" s="275" t="str">
        <f t="shared" si="49"/>
        <v>70,4</v>
      </c>
      <c r="BZ49" s="275" t="str">
        <f t="shared" si="50"/>
        <v>54,4</v>
      </c>
      <c r="CA49" s="275" t="str">
        <f t="shared" si="51"/>
        <v>64,4</v>
      </c>
      <c r="CB49" s="275" t="str">
        <f t="shared" si="52"/>
        <v>42,8</v>
      </c>
      <c r="CC49" s="275" t="str">
        <f t="shared" si="53"/>
        <v>38,5</v>
      </c>
      <c r="CD49" s="275" t="str">
        <f t="shared" si="54"/>
        <v>40,8</v>
      </c>
      <c r="CE49" s="275" t="str">
        <f t="shared" si="55"/>
        <v>73,6</v>
      </c>
      <c r="CF49" s="275" t="str">
        <f t="shared" si="56"/>
        <v>45,5</v>
      </c>
      <c r="CG49" s="275" t="str">
        <f t="shared" si="57"/>
        <v>62,6</v>
      </c>
      <c r="CJ49" s="48" t="str">
        <f>SISWA!S47</f>
        <v>091/MINI.L-Kid/30.02.02/S.1-2/VI/2017</v>
      </c>
    </row>
    <row r="50" spans="1:88" x14ac:dyDescent="0.3">
      <c r="A50" s="53">
        <f>SISWA!A49</f>
        <v>42</v>
      </c>
      <c r="B50" s="53">
        <f>IF(SISWA!B49=0,"",SISWA!B49)</f>
        <v>4195</v>
      </c>
      <c r="C50" s="53" t="str">
        <f>IF(SISWA!C49=0,"",SISWA!C49)</f>
        <v>0049668688</v>
      </c>
      <c r="D50" s="53" t="str">
        <f>IF(SISWA!D49=0,"",SISWA!D49)</f>
        <v>80-162-042-7</v>
      </c>
      <c r="E50" s="196" t="str">
        <f>IF(SISWA!E49=0,"",SISWA!E49)</f>
        <v>MOHAMAD RIZKY ARDIANTO</v>
      </c>
      <c r="F50" s="196" t="str">
        <f>IF(SISWA!P48=0,"",SISWA!P48)</f>
        <v>, 00 Januari 1900</v>
      </c>
      <c r="G50" s="196" t="str">
        <f>IF(SISWA!H49=0,"",SISWA!H49)</f>
        <v/>
      </c>
      <c r="H50" s="274" t="e">
        <f>#REF!</f>
        <v>#REF!</v>
      </c>
      <c r="I50" s="274" t="e">
        <f>#REF!</f>
        <v>#REF!</v>
      </c>
      <c r="J50" s="274" t="e">
        <f t="shared" si="24"/>
        <v>#REF!</v>
      </c>
      <c r="K50" s="274">
        <f>AA!K49</f>
        <v>78.8</v>
      </c>
      <c r="L50" s="274">
        <f>AA!N49</f>
        <v>78.8</v>
      </c>
      <c r="M50" s="274">
        <f t="shared" si="25"/>
        <v>78.8</v>
      </c>
      <c r="N50" s="274">
        <f>AH!K49</f>
        <v>78.400000000000006</v>
      </c>
      <c r="O50" s="274">
        <f>AH!N49</f>
        <v>78.400000000000006</v>
      </c>
      <c r="P50" s="274">
        <f t="shared" si="26"/>
        <v>78.400000000000006</v>
      </c>
      <c r="Q50" s="274">
        <f>FIQH!K49</f>
        <v>78.8</v>
      </c>
      <c r="R50" s="274">
        <f>FIQH!N49</f>
        <v>78.8</v>
      </c>
      <c r="S50" s="274">
        <f t="shared" si="27"/>
        <v>78.8</v>
      </c>
      <c r="T50" s="274">
        <f>SKI!K49</f>
        <v>75.400000000000006</v>
      </c>
      <c r="U50" s="274">
        <f>SKI!N49</f>
        <v>75.400000000000006</v>
      </c>
      <c r="V50" s="274">
        <f t="shared" si="28"/>
        <v>75.400000000000006</v>
      </c>
      <c r="W50" s="274">
        <f>PKn!K49</f>
        <v>61</v>
      </c>
      <c r="X50" s="274">
        <f>PKn!L49</f>
        <v>0</v>
      </c>
      <c r="Y50" s="274">
        <f t="shared" si="29"/>
        <v>36.6</v>
      </c>
      <c r="Z50" s="274">
        <f>'B Ind'!K49</f>
        <v>72</v>
      </c>
      <c r="AA50" s="274">
        <f>'B Ind'!N49</f>
        <v>72</v>
      </c>
      <c r="AB50" s="274">
        <f t="shared" si="30"/>
        <v>72</v>
      </c>
      <c r="AC50" s="274">
        <f>BA!K49</f>
        <v>73.599999999999994</v>
      </c>
      <c r="AD50" s="274">
        <f>BA!N49</f>
        <v>73.599999999999994</v>
      </c>
      <c r="AE50" s="274">
        <f t="shared" si="31"/>
        <v>73.599999999999994</v>
      </c>
      <c r="AF50" s="274">
        <f>Matematik!K49</f>
        <v>71.599999999999994</v>
      </c>
      <c r="AG50" s="274">
        <f>Matematik!L49</f>
        <v>0</v>
      </c>
      <c r="AH50" s="274">
        <f t="shared" si="32"/>
        <v>42.959999999999994</v>
      </c>
      <c r="AI50" s="274">
        <f>IPA!K49</f>
        <v>72.8</v>
      </c>
      <c r="AJ50" s="274">
        <f>IPA!N49</f>
        <v>72.8</v>
      </c>
      <c r="AK50" s="274">
        <f t="shared" si="33"/>
        <v>72.8</v>
      </c>
      <c r="AL50" s="274">
        <f>IPS!K49</f>
        <v>72</v>
      </c>
      <c r="AM50" s="274">
        <f>IPS!L49</f>
        <v>0</v>
      </c>
      <c r="AN50" s="274">
        <f t="shared" si="34"/>
        <v>43.199999999999996</v>
      </c>
      <c r="AO50" s="274">
        <f>SBK!K49</f>
        <v>73.599999999999994</v>
      </c>
      <c r="AP50" s="274">
        <f>SBK!M49</f>
        <v>73.599999999999994</v>
      </c>
      <c r="AQ50" s="274">
        <f t="shared" si="35"/>
        <v>73.599999999999994</v>
      </c>
      <c r="AR50" s="274">
        <f>Penjaskes!K49</f>
        <v>79.8</v>
      </c>
      <c r="AS50" s="274">
        <f>Penjaskes!M49</f>
        <v>79.8</v>
      </c>
      <c r="AT50" s="274">
        <f t="shared" si="36"/>
        <v>79.8</v>
      </c>
      <c r="AU50" s="274">
        <f>'Bhs Drh'!K49</f>
        <v>68.8</v>
      </c>
      <c r="AV50" s="274">
        <f>'Bhs Drh'!N49</f>
        <v>68.8</v>
      </c>
      <c r="AW50" s="274">
        <f t="shared" si="37"/>
        <v>68.8</v>
      </c>
      <c r="AX50" s="274">
        <f>B.Inggris!K49</f>
        <v>72</v>
      </c>
      <c r="AY50" s="274">
        <f>B.Inggris!N49</f>
        <v>72</v>
      </c>
      <c r="AZ50" s="274">
        <f t="shared" si="38"/>
        <v>72</v>
      </c>
      <c r="BA50" s="274">
        <f t="shared" si="39"/>
        <v>67.625714285714281</v>
      </c>
      <c r="BB50" s="274">
        <f t="shared" si="58"/>
        <v>72</v>
      </c>
      <c r="BC50" s="274">
        <v>70</v>
      </c>
      <c r="BD50" s="274">
        <f t="shared" si="59"/>
        <v>71.199999999999989</v>
      </c>
      <c r="BE50" s="274">
        <f t="shared" si="60"/>
        <v>42.959999999999994</v>
      </c>
      <c r="BF50" s="274">
        <v>40</v>
      </c>
      <c r="BG50" s="274">
        <f t="shared" si="61"/>
        <v>41.775999999999996</v>
      </c>
      <c r="BH50" s="274">
        <f t="shared" si="62"/>
        <v>72.8</v>
      </c>
      <c r="BI50" s="274">
        <v>55</v>
      </c>
      <c r="BJ50" s="274">
        <f t="shared" si="63"/>
        <v>65.680000000000007</v>
      </c>
      <c r="BK50" s="152">
        <f t="shared" si="41"/>
        <v>55</v>
      </c>
      <c r="BL50" s="373">
        <f t="shared" si="64"/>
        <v>178.65600000000001</v>
      </c>
      <c r="BM50" s="373">
        <f t="shared" si="43"/>
        <v>165</v>
      </c>
      <c r="BN50" s="48" t="str">
        <f t="shared" si="44"/>
        <v>72,2</v>
      </c>
      <c r="BO50" s="48" t="str">
        <f t="shared" si="45"/>
        <v>72,2</v>
      </c>
      <c r="BP50" s="48" t="str">
        <f t="shared" si="46"/>
        <v>72,2</v>
      </c>
      <c r="BQ50" s="48" t="str">
        <f t="shared" si="47"/>
        <v>72,6</v>
      </c>
      <c r="BR50" s="48" t="str">
        <f t="shared" si="47"/>
        <v>0,0</v>
      </c>
      <c r="BS50" s="48" t="str">
        <f t="shared" si="47"/>
        <v>43,6</v>
      </c>
      <c r="BT50" s="48" t="str">
        <f t="shared" si="47"/>
        <v>73,8</v>
      </c>
      <c r="BU50" s="48" t="str">
        <f t="shared" si="47"/>
        <v>73,8</v>
      </c>
      <c r="BV50" s="48" t="str">
        <f t="shared" si="48"/>
        <v>73,8</v>
      </c>
      <c r="BY50" s="275" t="str">
        <f t="shared" si="49"/>
        <v>72,2</v>
      </c>
      <c r="BZ50" s="275" t="str">
        <f t="shared" si="50"/>
        <v>70,0</v>
      </c>
      <c r="CA50" s="275" t="str">
        <f t="shared" si="51"/>
        <v>71,2</v>
      </c>
      <c r="CB50" s="275" t="str">
        <f t="shared" si="52"/>
        <v>43,6</v>
      </c>
      <c r="CC50" s="275" t="str">
        <f t="shared" si="53"/>
        <v>40,0</v>
      </c>
      <c r="CD50" s="275" t="str">
        <f t="shared" si="54"/>
        <v>42,6</v>
      </c>
      <c r="CE50" s="275" t="str">
        <f t="shared" si="55"/>
        <v>73,8</v>
      </c>
      <c r="CF50" s="275" t="str">
        <f t="shared" si="56"/>
        <v>55,5</v>
      </c>
      <c r="CG50" s="275" t="str">
        <f t="shared" si="57"/>
        <v>66,8</v>
      </c>
      <c r="CJ50" s="48" t="str">
        <f>SISWA!S48</f>
        <v>092/MINI.L-Kid/30.02.02/S.1-2/VI/2017</v>
      </c>
    </row>
    <row r="51" spans="1:88" x14ac:dyDescent="0.3">
      <c r="A51" s="53">
        <f>SISWA!A50</f>
        <v>43</v>
      </c>
      <c r="B51" s="53">
        <f>IF(SISWA!B50=0,"",SISWA!B50)</f>
        <v>4196</v>
      </c>
      <c r="C51" s="53" t="str">
        <f>IF(SISWA!C50=0,"",SISWA!C50)</f>
        <v>0053373334</v>
      </c>
      <c r="D51" s="53" t="str">
        <f>IF(SISWA!D50=0,"",SISWA!D50)</f>
        <v>80-162-043-6</v>
      </c>
      <c r="E51" s="196" t="str">
        <f>IF(SISWA!E50=0,"",SISWA!E50)</f>
        <v>MUHAMAD YOGA HALIM AKBAR</v>
      </c>
      <c r="F51" s="196" t="str">
        <f>IF(SISWA!P49=0,"",SISWA!P49)</f>
        <v>, 00 Januari 1900</v>
      </c>
      <c r="G51" s="196" t="str">
        <f>IF(SISWA!H50=0,"",SISWA!H50)</f>
        <v/>
      </c>
      <c r="H51" s="274" t="e">
        <f>#REF!</f>
        <v>#REF!</v>
      </c>
      <c r="I51" s="274" t="e">
        <f>#REF!</f>
        <v>#REF!</v>
      </c>
      <c r="J51" s="274" t="e">
        <f t="shared" si="24"/>
        <v>#REF!</v>
      </c>
      <c r="K51" s="274">
        <f>AA!K50</f>
        <v>77.666666666666671</v>
      </c>
      <c r="L51" s="274">
        <f>AA!N50</f>
        <v>77.666666666666671</v>
      </c>
      <c r="M51" s="274">
        <f t="shared" si="25"/>
        <v>77.666666666666671</v>
      </c>
      <c r="N51" s="274">
        <f>AH!K50</f>
        <v>80</v>
      </c>
      <c r="O51" s="274">
        <f>AH!N50</f>
        <v>80</v>
      </c>
      <c r="P51" s="274">
        <f t="shared" si="26"/>
        <v>80</v>
      </c>
      <c r="Q51" s="274">
        <f>FIQH!K50</f>
        <v>79.666666666666671</v>
      </c>
      <c r="R51" s="274">
        <f>FIQH!N50</f>
        <v>79.666666666666671</v>
      </c>
      <c r="S51" s="274">
        <f t="shared" si="27"/>
        <v>79.666666666666671</v>
      </c>
      <c r="T51" s="274">
        <f>SKI!K50</f>
        <v>71.333333333333329</v>
      </c>
      <c r="U51" s="274">
        <f>SKI!N50</f>
        <v>71.333333333333329</v>
      </c>
      <c r="V51" s="274">
        <f t="shared" si="28"/>
        <v>71.333333333333329</v>
      </c>
      <c r="W51" s="274">
        <f>PKn!K50</f>
        <v>74.333333333333329</v>
      </c>
      <c r="X51" s="274">
        <f>PKn!L50</f>
        <v>0</v>
      </c>
      <c r="Y51" s="274">
        <f t="shared" si="29"/>
        <v>44.599999999999994</v>
      </c>
      <c r="Z51" s="274">
        <f>'B Ind'!K50</f>
        <v>72</v>
      </c>
      <c r="AA51" s="274">
        <f>'B Ind'!N50</f>
        <v>72</v>
      </c>
      <c r="AB51" s="274">
        <f t="shared" si="30"/>
        <v>72</v>
      </c>
      <c r="AC51" s="274">
        <f>BA!K50</f>
        <v>74</v>
      </c>
      <c r="AD51" s="274">
        <f>BA!N50</f>
        <v>74</v>
      </c>
      <c r="AE51" s="274">
        <f t="shared" si="31"/>
        <v>74</v>
      </c>
      <c r="AF51" s="274">
        <f>Matematik!K50</f>
        <v>70.666666666666671</v>
      </c>
      <c r="AG51" s="274">
        <f>Matematik!L50</f>
        <v>0</v>
      </c>
      <c r="AH51" s="274">
        <f t="shared" si="32"/>
        <v>42.4</v>
      </c>
      <c r="AI51" s="274">
        <f>IPA!K50</f>
        <v>72.333333333333329</v>
      </c>
      <c r="AJ51" s="274">
        <f>IPA!N50</f>
        <v>72.333333333333329</v>
      </c>
      <c r="AK51" s="274">
        <f t="shared" si="33"/>
        <v>72.333333333333329</v>
      </c>
      <c r="AL51" s="274">
        <f>IPS!K50</f>
        <v>73</v>
      </c>
      <c r="AM51" s="274">
        <f>IPS!L50</f>
        <v>0</v>
      </c>
      <c r="AN51" s="274">
        <f t="shared" si="34"/>
        <v>43.8</v>
      </c>
      <c r="AO51" s="274">
        <f>SBK!K50</f>
        <v>72</v>
      </c>
      <c r="AP51" s="274">
        <f>SBK!M50</f>
        <v>72</v>
      </c>
      <c r="AQ51" s="274">
        <f t="shared" si="35"/>
        <v>72</v>
      </c>
      <c r="AR51" s="274">
        <f>Penjaskes!K50</f>
        <v>83.666666666666671</v>
      </c>
      <c r="AS51" s="274">
        <f>Penjaskes!M50</f>
        <v>83.666666666666671</v>
      </c>
      <c r="AT51" s="274">
        <f t="shared" si="36"/>
        <v>83.666666666666671</v>
      </c>
      <c r="AU51" s="274">
        <f>'Bhs Drh'!K50</f>
        <v>71.666666666666671</v>
      </c>
      <c r="AV51" s="274">
        <f>'Bhs Drh'!N50</f>
        <v>71.666666666666671</v>
      </c>
      <c r="AW51" s="274">
        <f t="shared" si="37"/>
        <v>71.666666666666671</v>
      </c>
      <c r="AX51" s="274">
        <f>B.Inggris!K50</f>
        <v>71.333333333333329</v>
      </c>
      <c r="AY51" s="274">
        <f>B.Inggris!N50</f>
        <v>71.333333333333329</v>
      </c>
      <c r="AZ51" s="274">
        <f t="shared" si="38"/>
        <v>71.333333333333329</v>
      </c>
      <c r="BA51" s="274">
        <f t="shared" si="39"/>
        <v>68.319047619047609</v>
      </c>
      <c r="BB51" s="274">
        <f t="shared" si="58"/>
        <v>72</v>
      </c>
      <c r="BC51" s="274">
        <v>74</v>
      </c>
      <c r="BD51" s="274">
        <f t="shared" si="59"/>
        <v>72.8</v>
      </c>
      <c r="BE51" s="274">
        <f t="shared" si="60"/>
        <v>42.4</v>
      </c>
      <c r="BF51" s="274">
        <v>52.5</v>
      </c>
      <c r="BG51" s="274">
        <f t="shared" si="61"/>
        <v>46.44</v>
      </c>
      <c r="BH51" s="274">
        <f t="shared" si="62"/>
        <v>72.333333333333329</v>
      </c>
      <c r="BI51" s="274">
        <v>57.5</v>
      </c>
      <c r="BJ51" s="274">
        <f t="shared" si="63"/>
        <v>66.400000000000006</v>
      </c>
      <c r="BK51" s="152">
        <f t="shared" si="41"/>
        <v>61.333333333333336</v>
      </c>
      <c r="BL51" s="373">
        <f t="shared" si="64"/>
        <v>185.64</v>
      </c>
      <c r="BM51" s="373">
        <f t="shared" si="43"/>
        <v>184</v>
      </c>
      <c r="BN51" s="48" t="str">
        <f t="shared" si="44"/>
        <v>72,2</v>
      </c>
      <c r="BO51" s="48" t="str">
        <f t="shared" si="45"/>
        <v>72,2</v>
      </c>
      <c r="BP51" s="48" t="str">
        <f t="shared" si="46"/>
        <v>72,2</v>
      </c>
      <c r="BQ51" s="48" t="str">
        <f t="shared" si="47"/>
        <v>71,7</v>
      </c>
      <c r="BR51" s="48" t="str">
        <f t="shared" si="47"/>
        <v>0,0</v>
      </c>
      <c r="BS51" s="48" t="str">
        <f t="shared" si="47"/>
        <v>42,4</v>
      </c>
      <c r="BT51" s="48" t="str">
        <f t="shared" si="47"/>
        <v>72,3</v>
      </c>
      <c r="BU51" s="48" t="str">
        <f t="shared" si="47"/>
        <v>72,3</v>
      </c>
      <c r="BV51" s="48" t="str">
        <f t="shared" si="48"/>
        <v>72,3</v>
      </c>
      <c r="BY51" s="275" t="str">
        <f t="shared" si="49"/>
        <v>72,2</v>
      </c>
      <c r="BZ51" s="275" t="str">
        <f t="shared" si="50"/>
        <v>74,4</v>
      </c>
      <c r="CA51" s="275" t="str">
        <f t="shared" si="51"/>
        <v>73,8</v>
      </c>
      <c r="CB51" s="275" t="str">
        <f t="shared" si="52"/>
        <v>42,4</v>
      </c>
      <c r="CC51" s="275" t="str">
        <f t="shared" si="53"/>
        <v>53,5</v>
      </c>
      <c r="CD51" s="275" t="str">
        <f t="shared" si="54"/>
        <v>46,4</v>
      </c>
      <c r="CE51" s="275" t="str">
        <f t="shared" si="55"/>
        <v>72,3</v>
      </c>
      <c r="CF51" s="275" t="str">
        <f t="shared" si="56"/>
        <v>58,5</v>
      </c>
      <c r="CG51" s="275" t="str">
        <f t="shared" si="57"/>
        <v>66,4</v>
      </c>
      <c r="CJ51" s="48" t="str">
        <f>SISWA!S49</f>
        <v>093/MINI.L-Kid/30.02.02/S.1-2/VI/2017</v>
      </c>
    </row>
    <row r="52" spans="1:88" x14ac:dyDescent="0.3">
      <c r="A52" s="53">
        <f>SISWA!A51</f>
        <v>44</v>
      </c>
      <c r="B52" s="53">
        <f>IF(SISWA!B51=0,"",SISWA!B51)</f>
        <v>4165</v>
      </c>
      <c r="C52" s="53" t="str">
        <f>IF(SISWA!C51=0,"",SISWA!C51)</f>
        <v>0045389451</v>
      </c>
      <c r="D52" s="53" t="str">
        <f>IF(SISWA!D51=0,"",SISWA!D51)</f>
        <v>80-162-044-5</v>
      </c>
      <c r="E52" s="196" t="str">
        <f>IF(SISWA!E51=0,"",SISWA!E51)</f>
        <v>MUHAMMAD AKBAR MAULANA ISKHAQ</v>
      </c>
      <c r="F52" s="196" t="str">
        <f>IF(SISWA!P50=0,"",SISWA!P50)</f>
        <v>, 00 Januari 1900</v>
      </c>
      <c r="G52" s="196" t="str">
        <f>IF(SISWA!H51=0,"",SISWA!H51)</f>
        <v/>
      </c>
      <c r="H52" s="274" t="e">
        <f>#REF!</f>
        <v>#REF!</v>
      </c>
      <c r="I52" s="274" t="e">
        <f>#REF!</f>
        <v>#REF!</v>
      </c>
      <c r="J52" s="274" t="e">
        <f t="shared" si="24"/>
        <v>#REF!</v>
      </c>
      <c r="K52" s="274">
        <f>AA!K51</f>
        <v>76.75</v>
      </c>
      <c r="L52" s="274">
        <f>AA!N51</f>
        <v>76.75</v>
      </c>
      <c r="M52" s="274">
        <f t="shared" si="25"/>
        <v>76.75</v>
      </c>
      <c r="N52" s="274">
        <f>AH!K51</f>
        <v>77.75</v>
      </c>
      <c r="O52" s="274">
        <f>AH!N51</f>
        <v>77.75</v>
      </c>
      <c r="P52" s="274">
        <f t="shared" si="26"/>
        <v>77.75</v>
      </c>
      <c r="Q52" s="274">
        <f>FIQH!K51</f>
        <v>77.25</v>
      </c>
      <c r="R52" s="274">
        <f>FIQH!N51</f>
        <v>77.25</v>
      </c>
      <c r="S52" s="274">
        <f t="shared" si="27"/>
        <v>77.25</v>
      </c>
      <c r="T52" s="274">
        <f>SKI!K51</f>
        <v>71.5</v>
      </c>
      <c r="U52" s="274">
        <f>SKI!N51</f>
        <v>71.5</v>
      </c>
      <c r="V52" s="274">
        <f t="shared" si="28"/>
        <v>71.5</v>
      </c>
      <c r="W52" s="274">
        <f>PKn!K51</f>
        <v>72.5</v>
      </c>
      <c r="X52" s="274">
        <f>PKn!L51</f>
        <v>0</v>
      </c>
      <c r="Y52" s="274">
        <f t="shared" si="29"/>
        <v>43.5</v>
      </c>
      <c r="Z52" s="274">
        <f>'B Ind'!K51</f>
        <v>73</v>
      </c>
      <c r="AA52" s="274">
        <f>'B Ind'!N51</f>
        <v>73</v>
      </c>
      <c r="AB52" s="274">
        <f t="shared" si="30"/>
        <v>73</v>
      </c>
      <c r="AC52" s="274">
        <f>BA!K51</f>
        <v>72.25</v>
      </c>
      <c r="AD52" s="274">
        <f>BA!N51</f>
        <v>72.25</v>
      </c>
      <c r="AE52" s="274">
        <f t="shared" si="31"/>
        <v>72.25</v>
      </c>
      <c r="AF52" s="274">
        <f>Matematik!K51</f>
        <v>71.25</v>
      </c>
      <c r="AG52" s="274">
        <f>Matematik!L51</f>
        <v>0</v>
      </c>
      <c r="AH52" s="274">
        <f t="shared" si="32"/>
        <v>42.75</v>
      </c>
      <c r="AI52" s="274">
        <f>IPA!K51</f>
        <v>71.5</v>
      </c>
      <c r="AJ52" s="274">
        <f>IPA!N51</f>
        <v>71.5</v>
      </c>
      <c r="AK52" s="274">
        <f t="shared" si="33"/>
        <v>71.5</v>
      </c>
      <c r="AL52" s="274">
        <f>IPS!K51</f>
        <v>72</v>
      </c>
      <c r="AM52" s="274">
        <f>IPS!L51</f>
        <v>0</v>
      </c>
      <c r="AN52" s="274">
        <f t="shared" si="34"/>
        <v>43.199999999999996</v>
      </c>
      <c r="AO52" s="274">
        <f>SBK!K51</f>
        <v>72.5</v>
      </c>
      <c r="AP52" s="274">
        <f>SBK!M51</f>
        <v>72.5</v>
      </c>
      <c r="AQ52" s="274">
        <f t="shared" si="35"/>
        <v>72.5</v>
      </c>
      <c r="AR52" s="274">
        <f>Penjaskes!K51</f>
        <v>82.25</v>
      </c>
      <c r="AS52" s="274">
        <f>Penjaskes!M51</f>
        <v>82.25</v>
      </c>
      <c r="AT52" s="274">
        <f t="shared" si="36"/>
        <v>82.25</v>
      </c>
      <c r="AU52" s="274">
        <f>'Bhs Drh'!K51</f>
        <v>67</v>
      </c>
      <c r="AV52" s="274">
        <f>'Bhs Drh'!N51</f>
        <v>67</v>
      </c>
      <c r="AW52" s="274">
        <f t="shared" si="37"/>
        <v>67</v>
      </c>
      <c r="AX52" s="274">
        <f>B.Inggris!K51</f>
        <v>67.5</v>
      </c>
      <c r="AY52" s="274">
        <f>B.Inggris!N51</f>
        <v>67.5</v>
      </c>
      <c r="AZ52" s="274">
        <f t="shared" si="38"/>
        <v>67.5</v>
      </c>
      <c r="BA52" s="274">
        <f t="shared" si="39"/>
        <v>67.05</v>
      </c>
      <c r="BB52" s="274">
        <f t="shared" si="58"/>
        <v>73</v>
      </c>
      <c r="BC52" s="274">
        <v>40</v>
      </c>
      <c r="BD52" s="274">
        <f t="shared" si="59"/>
        <v>59.8</v>
      </c>
      <c r="BE52" s="274">
        <f t="shared" si="60"/>
        <v>42.75</v>
      </c>
      <c r="BF52" s="274">
        <v>32.5</v>
      </c>
      <c r="BG52" s="274">
        <f t="shared" si="61"/>
        <v>38.65</v>
      </c>
      <c r="BH52" s="274">
        <f t="shared" si="62"/>
        <v>71.5</v>
      </c>
      <c r="BI52" s="274">
        <v>35</v>
      </c>
      <c r="BJ52" s="274">
        <f t="shared" si="63"/>
        <v>56.9</v>
      </c>
      <c r="BK52" s="152">
        <f t="shared" si="41"/>
        <v>35.833333333333336</v>
      </c>
      <c r="BL52" s="373">
        <f t="shared" si="64"/>
        <v>155.35</v>
      </c>
      <c r="BM52" s="373">
        <f t="shared" si="43"/>
        <v>107.5</v>
      </c>
      <c r="BN52" s="48" t="str">
        <f t="shared" si="44"/>
        <v>73,3</v>
      </c>
      <c r="BO52" s="48" t="str">
        <f t="shared" si="45"/>
        <v>73,3</v>
      </c>
      <c r="BP52" s="48" t="str">
        <f t="shared" si="46"/>
        <v>73,3</v>
      </c>
      <c r="BQ52" s="48" t="str">
        <f t="shared" si="47"/>
        <v>71,5</v>
      </c>
      <c r="BR52" s="48" t="str">
        <f t="shared" si="47"/>
        <v>0,0</v>
      </c>
      <c r="BS52" s="48" t="str">
        <f t="shared" si="47"/>
        <v>43,5</v>
      </c>
      <c r="BT52" s="48" t="str">
        <f t="shared" si="47"/>
        <v>72,5</v>
      </c>
      <c r="BU52" s="48" t="str">
        <f t="shared" si="47"/>
        <v>72,5</v>
      </c>
      <c r="BV52" s="48" t="str">
        <f t="shared" si="48"/>
        <v>72,5</v>
      </c>
      <c r="BY52" s="275" t="str">
        <f t="shared" si="49"/>
        <v>73,3</v>
      </c>
      <c r="BZ52" s="275" t="str">
        <f t="shared" si="50"/>
        <v>40,0</v>
      </c>
      <c r="CA52" s="275" t="str">
        <f t="shared" si="51"/>
        <v>60,8</v>
      </c>
      <c r="CB52" s="275" t="str">
        <f t="shared" si="52"/>
        <v>43,5</v>
      </c>
      <c r="CC52" s="275" t="str">
        <f t="shared" si="53"/>
        <v>33,5</v>
      </c>
      <c r="CD52" s="275" t="str">
        <f t="shared" si="54"/>
        <v>39,5</v>
      </c>
      <c r="CE52" s="275" t="str">
        <f t="shared" si="55"/>
        <v>72,5</v>
      </c>
      <c r="CF52" s="275" t="str">
        <f t="shared" si="56"/>
        <v>35,5</v>
      </c>
      <c r="CG52" s="275" t="str">
        <f t="shared" si="57"/>
        <v>57,9</v>
      </c>
      <c r="CJ52" s="48" t="str">
        <f>SISWA!S50</f>
        <v>094/MINI.L-Kid/30.02.02/S.1-2/VI/2017</v>
      </c>
    </row>
    <row r="53" spans="1:88" x14ac:dyDescent="0.3">
      <c r="A53" s="53">
        <f>SISWA!A52</f>
        <v>45</v>
      </c>
      <c r="B53" s="53">
        <f>IF(SISWA!B52=0,"",SISWA!B52)</f>
        <v>4166</v>
      </c>
      <c r="C53" s="53" t="str">
        <f>IF(SISWA!C52=0,"",SISWA!C52)</f>
        <v>0056992985</v>
      </c>
      <c r="D53" s="53" t="str">
        <f>IF(SISWA!D52=0,"",SISWA!D52)</f>
        <v>80-162-045-4</v>
      </c>
      <c r="E53" s="196" t="str">
        <f>IF(SISWA!E52=0,"",SISWA!E52)</f>
        <v>MUHAMMAD ARIS MAHENDRA</v>
      </c>
      <c r="F53" s="196" t="str">
        <f>IF(SISWA!P51=0,"",SISWA!P51)</f>
        <v>, 00 Januari 1900</v>
      </c>
      <c r="G53" s="196" t="str">
        <f>IF(SISWA!H52=0,"",SISWA!H52)</f>
        <v/>
      </c>
      <c r="H53" s="274" t="e">
        <f>#REF!</f>
        <v>#REF!</v>
      </c>
      <c r="I53" s="274" t="e">
        <f>#REF!</f>
        <v>#REF!</v>
      </c>
      <c r="J53" s="274" t="e">
        <f t="shared" si="24"/>
        <v>#REF!</v>
      </c>
      <c r="K53" s="274">
        <f>AA!K52</f>
        <v>75.2</v>
      </c>
      <c r="L53" s="274">
        <f>AA!N52</f>
        <v>75.2</v>
      </c>
      <c r="M53" s="274">
        <f t="shared" si="25"/>
        <v>75.2</v>
      </c>
      <c r="N53" s="274">
        <f>AH!K52</f>
        <v>73.2</v>
      </c>
      <c r="O53" s="274">
        <f>AH!N52</f>
        <v>73.2</v>
      </c>
      <c r="P53" s="274">
        <f t="shared" si="26"/>
        <v>73.2</v>
      </c>
      <c r="Q53" s="274">
        <f>FIQH!K52</f>
        <v>76</v>
      </c>
      <c r="R53" s="274">
        <f>FIQH!N52</f>
        <v>76</v>
      </c>
      <c r="S53" s="274">
        <f t="shared" si="27"/>
        <v>76</v>
      </c>
      <c r="T53" s="274">
        <f>SKI!K52</f>
        <v>72.400000000000006</v>
      </c>
      <c r="U53" s="274">
        <f>SKI!N52</f>
        <v>72.400000000000006</v>
      </c>
      <c r="V53" s="274">
        <f t="shared" si="28"/>
        <v>72.400000000000006</v>
      </c>
      <c r="W53" s="274">
        <f>PKn!K52</f>
        <v>71.2</v>
      </c>
      <c r="X53" s="274">
        <f>PKn!L52</f>
        <v>0</v>
      </c>
      <c r="Y53" s="274">
        <f t="shared" si="29"/>
        <v>42.72</v>
      </c>
      <c r="Z53" s="274">
        <f>'B Ind'!K52</f>
        <v>70.8</v>
      </c>
      <c r="AA53" s="274">
        <f>'B Ind'!N52</f>
        <v>70.8</v>
      </c>
      <c r="AB53" s="274">
        <f t="shared" si="30"/>
        <v>70.8</v>
      </c>
      <c r="AC53" s="274">
        <f>BA!K52</f>
        <v>72.2</v>
      </c>
      <c r="AD53" s="274">
        <f>BA!N52</f>
        <v>72.2</v>
      </c>
      <c r="AE53" s="274">
        <f t="shared" si="31"/>
        <v>72.2</v>
      </c>
      <c r="AF53" s="274">
        <f>Matematik!K52</f>
        <v>69.8</v>
      </c>
      <c r="AG53" s="274">
        <f>Matematik!L52</f>
        <v>0</v>
      </c>
      <c r="AH53" s="274">
        <f t="shared" si="32"/>
        <v>41.879999999999995</v>
      </c>
      <c r="AI53" s="274">
        <f>IPA!K52</f>
        <v>71.599999999999994</v>
      </c>
      <c r="AJ53" s="274">
        <f>IPA!N52</f>
        <v>71.599999999999994</v>
      </c>
      <c r="AK53" s="274">
        <f t="shared" si="33"/>
        <v>71.599999999999994</v>
      </c>
      <c r="AL53" s="274">
        <f>IPS!K52</f>
        <v>71</v>
      </c>
      <c r="AM53" s="274">
        <f>IPS!L52</f>
        <v>0</v>
      </c>
      <c r="AN53" s="274">
        <f t="shared" si="34"/>
        <v>42.6</v>
      </c>
      <c r="AO53" s="274">
        <f>SBK!K52</f>
        <v>71.2</v>
      </c>
      <c r="AP53" s="274">
        <f>SBK!M52</f>
        <v>71.2</v>
      </c>
      <c r="AQ53" s="274">
        <f t="shared" si="35"/>
        <v>71.2</v>
      </c>
      <c r="AR53" s="274">
        <f>Penjaskes!K52</f>
        <v>77.400000000000006</v>
      </c>
      <c r="AS53" s="274">
        <f>Penjaskes!M52</f>
        <v>77.400000000000006</v>
      </c>
      <c r="AT53" s="274">
        <f t="shared" si="36"/>
        <v>77.400000000000006</v>
      </c>
      <c r="AU53" s="274">
        <f>'Bhs Drh'!K52</f>
        <v>70.2</v>
      </c>
      <c r="AV53" s="274">
        <f>'Bhs Drh'!N52</f>
        <v>70.2</v>
      </c>
      <c r="AW53" s="274">
        <f t="shared" si="37"/>
        <v>70.2</v>
      </c>
      <c r="AX53" s="274">
        <f>B.Inggris!K52</f>
        <v>67</v>
      </c>
      <c r="AY53" s="274">
        <f>B.Inggris!N52</f>
        <v>67</v>
      </c>
      <c r="AZ53" s="274">
        <f t="shared" si="38"/>
        <v>67</v>
      </c>
      <c r="BA53" s="274">
        <f t="shared" si="39"/>
        <v>66.028571428571439</v>
      </c>
      <c r="BB53" s="274">
        <f t="shared" si="58"/>
        <v>70.8</v>
      </c>
      <c r="BC53" s="274">
        <v>64</v>
      </c>
      <c r="BD53" s="274">
        <f t="shared" si="59"/>
        <v>68.08</v>
      </c>
      <c r="BE53" s="274">
        <f t="shared" si="60"/>
        <v>41.879999999999995</v>
      </c>
      <c r="BF53" s="274">
        <v>30</v>
      </c>
      <c r="BG53" s="274">
        <f t="shared" si="61"/>
        <v>37.128</v>
      </c>
      <c r="BH53" s="274">
        <f t="shared" si="62"/>
        <v>71.599999999999994</v>
      </c>
      <c r="BI53" s="274">
        <v>62.5</v>
      </c>
      <c r="BJ53" s="274">
        <f t="shared" si="63"/>
        <v>67.959999999999994</v>
      </c>
      <c r="BK53" s="152">
        <f t="shared" si="41"/>
        <v>52.166666666666664</v>
      </c>
      <c r="BL53" s="373">
        <f t="shared" si="64"/>
        <v>173.16800000000001</v>
      </c>
      <c r="BM53" s="373">
        <f t="shared" si="43"/>
        <v>156.5</v>
      </c>
      <c r="BN53" s="48" t="str">
        <f t="shared" si="44"/>
        <v>71,8</v>
      </c>
      <c r="BO53" s="48" t="str">
        <f t="shared" si="45"/>
        <v>71,8</v>
      </c>
      <c r="BP53" s="48" t="str">
        <f t="shared" si="46"/>
        <v>71,8</v>
      </c>
      <c r="BQ53" s="48" t="str">
        <f t="shared" si="47"/>
        <v>70,8</v>
      </c>
      <c r="BR53" s="48" t="str">
        <f t="shared" si="47"/>
        <v>0,0</v>
      </c>
      <c r="BS53" s="48" t="str">
        <f t="shared" si="47"/>
        <v>42,8</v>
      </c>
      <c r="BT53" s="48" t="str">
        <f t="shared" si="47"/>
        <v>72,6</v>
      </c>
      <c r="BU53" s="48" t="str">
        <f t="shared" si="47"/>
        <v>72,6</v>
      </c>
      <c r="BV53" s="48" t="str">
        <f t="shared" si="48"/>
        <v>72,6</v>
      </c>
      <c r="BY53" s="275" t="str">
        <f t="shared" si="49"/>
        <v>71,8</v>
      </c>
      <c r="BZ53" s="275" t="str">
        <f t="shared" si="50"/>
        <v>64,4</v>
      </c>
      <c r="CA53" s="275" t="str">
        <f t="shared" si="51"/>
        <v>68,8</v>
      </c>
      <c r="CB53" s="275" t="str">
        <f t="shared" si="52"/>
        <v>42,8</v>
      </c>
      <c r="CC53" s="275" t="str">
        <f t="shared" si="53"/>
        <v>30,0</v>
      </c>
      <c r="CD53" s="275" t="str">
        <f t="shared" si="54"/>
        <v>37,8</v>
      </c>
      <c r="CE53" s="275" t="str">
        <f t="shared" si="55"/>
        <v>72,6</v>
      </c>
      <c r="CF53" s="275" t="str">
        <f t="shared" si="56"/>
        <v>63,5</v>
      </c>
      <c r="CG53" s="275" t="str">
        <f t="shared" si="57"/>
        <v>68,6</v>
      </c>
      <c r="CJ53" s="48" t="str">
        <f>SISWA!S51</f>
        <v>095/MINI.L-Kid/30.02.02/S.1-2/VI/2017</v>
      </c>
    </row>
    <row r="54" spans="1:88" x14ac:dyDescent="0.3">
      <c r="A54" s="53">
        <f>SISWA!A53</f>
        <v>46</v>
      </c>
      <c r="B54" s="53">
        <f>IF(SISWA!B53=0,"",SISWA!B53)</f>
        <v>4167</v>
      </c>
      <c r="C54" s="53" t="str">
        <f>IF(SISWA!C53=0,"",SISWA!C53)</f>
        <v>0043548840</v>
      </c>
      <c r="D54" s="53" t="str">
        <f>IF(SISWA!D53=0,"",SISWA!D53)</f>
        <v>80-162-046-3</v>
      </c>
      <c r="E54" s="196" t="str">
        <f>IF(SISWA!E53=0,"",SISWA!E53)</f>
        <v>MUHAMMAD REZA NURDIANSYAH</v>
      </c>
      <c r="F54" s="196" t="str">
        <f>IF(SISWA!P52=0,"",SISWA!P52)</f>
        <v>, 00 Januari 1900</v>
      </c>
      <c r="G54" s="196" t="str">
        <f>IF(SISWA!H53=0,"",SISWA!H53)</f>
        <v/>
      </c>
      <c r="H54" s="274" t="e">
        <f>#REF!</f>
        <v>#REF!</v>
      </c>
      <c r="I54" s="274" t="e">
        <f>#REF!</f>
        <v>#REF!</v>
      </c>
      <c r="J54" s="274" t="e">
        <f t="shared" si="24"/>
        <v>#REF!</v>
      </c>
      <c r="K54" s="274">
        <f>AA!K53</f>
        <v>76</v>
      </c>
      <c r="L54" s="274">
        <f>AA!N53</f>
        <v>76</v>
      </c>
      <c r="M54" s="274">
        <f t="shared" si="25"/>
        <v>76</v>
      </c>
      <c r="N54" s="274">
        <f>AH!K53</f>
        <v>77</v>
      </c>
      <c r="O54" s="274">
        <f>AH!N53</f>
        <v>77</v>
      </c>
      <c r="P54" s="274">
        <f t="shared" si="26"/>
        <v>77</v>
      </c>
      <c r="Q54" s="274">
        <f>FIQH!K53</f>
        <v>76.8</v>
      </c>
      <c r="R54" s="274">
        <f>FIQH!N53</f>
        <v>76.8</v>
      </c>
      <c r="S54" s="274">
        <f t="shared" si="27"/>
        <v>76.8</v>
      </c>
      <c r="T54" s="274">
        <f>SKI!K53</f>
        <v>71.599999999999994</v>
      </c>
      <c r="U54" s="274">
        <f>SKI!N53</f>
        <v>71.599999999999994</v>
      </c>
      <c r="V54" s="274">
        <f t="shared" si="28"/>
        <v>71.599999999999994</v>
      </c>
      <c r="W54" s="274">
        <f>PKn!K53</f>
        <v>72.400000000000006</v>
      </c>
      <c r="X54" s="274">
        <f>PKn!L53</f>
        <v>0</v>
      </c>
      <c r="Y54" s="274">
        <f t="shared" si="29"/>
        <v>43.440000000000005</v>
      </c>
      <c r="Z54" s="274">
        <f>'B Ind'!K53</f>
        <v>70.599999999999994</v>
      </c>
      <c r="AA54" s="274">
        <f>'B Ind'!N53</f>
        <v>70.599999999999994</v>
      </c>
      <c r="AB54" s="274">
        <f t="shared" si="30"/>
        <v>70.599999999999994</v>
      </c>
      <c r="AC54" s="274">
        <f>BA!K53</f>
        <v>70.599999999999994</v>
      </c>
      <c r="AD54" s="274">
        <f>BA!N53</f>
        <v>70.599999999999994</v>
      </c>
      <c r="AE54" s="274">
        <f t="shared" si="31"/>
        <v>70.599999999999994</v>
      </c>
      <c r="AF54" s="274">
        <f>Matematik!K53</f>
        <v>71</v>
      </c>
      <c r="AG54" s="274">
        <f>Matematik!L53</f>
        <v>0</v>
      </c>
      <c r="AH54" s="274">
        <f t="shared" si="32"/>
        <v>42.6</v>
      </c>
      <c r="AI54" s="274">
        <f>IPA!K53</f>
        <v>71.599999999999994</v>
      </c>
      <c r="AJ54" s="274">
        <f>IPA!N53</f>
        <v>71.599999999999994</v>
      </c>
      <c r="AK54" s="274">
        <f t="shared" si="33"/>
        <v>71.599999999999994</v>
      </c>
      <c r="AL54" s="274">
        <f>IPS!K53</f>
        <v>71.2</v>
      </c>
      <c r="AM54" s="274">
        <f>IPS!L53</f>
        <v>0</v>
      </c>
      <c r="AN54" s="274">
        <f t="shared" si="34"/>
        <v>42.72</v>
      </c>
      <c r="AO54" s="274">
        <f>SBK!K53</f>
        <v>72.599999999999994</v>
      </c>
      <c r="AP54" s="274">
        <f>SBK!M53</f>
        <v>72.599999999999994</v>
      </c>
      <c r="AQ54" s="274">
        <f t="shared" si="35"/>
        <v>72.599999999999994</v>
      </c>
      <c r="AR54" s="274">
        <f>Penjaskes!K53</f>
        <v>79</v>
      </c>
      <c r="AS54" s="274">
        <f>Penjaskes!M53</f>
        <v>79</v>
      </c>
      <c r="AT54" s="274">
        <f t="shared" si="36"/>
        <v>79</v>
      </c>
      <c r="AU54" s="274">
        <f>'Bhs Drh'!K53</f>
        <v>68</v>
      </c>
      <c r="AV54" s="274">
        <f>'Bhs Drh'!N53</f>
        <v>68</v>
      </c>
      <c r="AW54" s="274">
        <f t="shared" si="37"/>
        <v>68</v>
      </c>
      <c r="AX54" s="274">
        <f>B.Inggris!K53</f>
        <v>65.599999999999994</v>
      </c>
      <c r="AY54" s="274">
        <f>B.Inggris!N53</f>
        <v>65.599999999999994</v>
      </c>
      <c r="AZ54" s="274">
        <f t="shared" si="38"/>
        <v>65.599999999999994</v>
      </c>
      <c r="BA54" s="274">
        <f t="shared" si="39"/>
        <v>66.297142857142859</v>
      </c>
      <c r="BB54" s="274">
        <f t="shared" si="58"/>
        <v>70.599999999999994</v>
      </c>
      <c r="BC54" s="274">
        <v>54</v>
      </c>
      <c r="BD54" s="274">
        <f t="shared" si="59"/>
        <v>63.959999999999994</v>
      </c>
      <c r="BE54" s="274">
        <f t="shared" si="60"/>
        <v>42.6</v>
      </c>
      <c r="BF54" s="274">
        <v>45</v>
      </c>
      <c r="BG54" s="274">
        <f t="shared" si="61"/>
        <v>43.56</v>
      </c>
      <c r="BH54" s="274">
        <f t="shared" si="62"/>
        <v>71.599999999999994</v>
      </c>
      <c r="BI54" s="274">
        <v>62.5</v>
      </c>
      <c r="BJ54" s="274">
        <f t="shared" si="63"/>
        <v>67.959999999999994</v>
      </c>
      <c r="BK54" s="152">
        <f t="shared" si="41"/>
        <v>53.833333333333336</v>
      </c>
      <c r="BL54" s="373">
        <f t="shared" si="64"/>
        <v>175.48</v>
      </c>
      <c r="BM54" s="373">
        <f t="shared" si="43"/>
        <v>161.5</v>
      </c>
      <c r="BN54" s="48" t="str">
        <f t="shared" si="44"/>
        <v>71,6</v>
      </c>
      <c r="BO54" s="48" t="str">
        <f t="shared" si="45"/>
        <v>71,6</v>
      </c>
      <c r="BP54" s="48" t="str">
        <f t="shared" si="46"/>
        <v>71,6</v>
      </c>
      <c r="BQ54" s="48" t="str">
        <f t="shared" si="47"/>
        <v>71,1</v>
      </c>
      <c r="BR54" s="48" t="str">
        <f t="shared" si="47"/>
        <v>0,0</v>
      </c>
      <c r="BS54" s="48" t="str">
        <f t="shared" si="47"/>
        <v>43,6</v>
      </c>
      <c r="BT54" s="48" t="str">
        <f t="shared" si="47"/>
        <v>72,6</v>
      </c>
      <c r="BU54" s="48" t="str">
        <f t="shared" si="47"/>
        <v>72,6</v>
      </c>
      <c r="BV54" s="48" t="str">
        <f t="shared" si="48"/>
        <v>72,6</v>
      </c>
      <c r="BY54" s="275" t="str">
        <f t="shared" si="49"/>
        <v>71,6</v>
      </c>
      <c r="BZ54" s="275" t="str">
        <f t="shared" si="50"/>
        <v>54,4</v>
      </c>
      <c r="CA54" s="275" t="str">
        <f t="shared" si="51"/>
        <v>64,6</v>
      </c>
      <c r="CB54" s="275" t="str">
        <f t="shared" si="52"/>
        <v>43,6</v>
      </c>
      <c r="CC54" s="275" t="str">
        <f t="shared" si="53"/>
        <v>45,5</v>
      </c>
      <c r="CD54" s="275" t="str">
        <f t="shared" si="54"/>
        <v>44,6</v>
      </c>
      <c r="CE54" s="275" t="str">
        <f t="shared" si="55"/>
        <v>72,6</v>
      </c>
      <c r="CF54" s="275" t="str">
        <f t="shared" si="56"/>
        <v>63,5</v>
      </c>
      <c r="CG54" s="275" t="str">
        <f t="shared" si="57"/>
        <v>68,6</v>
      </c>
      <c r="CJ54" s="48" t="str">
        <f>SISWA!S52</f>
        <v>096/MINI.L-Kid/30.02.02/S.1-2/VI/2017</v>
      </c>
    </row>
    <row r="55" spans="1:88" x14ac:dyDescent="0.3">
      <c r="A55" s="53">
        <f>SISWA!A54</f>
        <v>47</v>
      </c>
      <c r="B55" s="53">
        <f>IF(SISWA!B54=0,"",SISWA!B54)</f>
        <v>4168</v>
      </c>
      <c r="C55" s="53" t="str">
        <f>IF(SISWA!C54=0,"",SISWA!C54)</f>
        <v>0042281947</v>
      </c>
      <c r="D55" s="53" t="str">
        <f>IF(SISWA!D54=0,"",SISWA!D54)</f>
        <v>80-162-047-2</v>
      </c>
      <c r="E55" s="196" t="str">
        <f>IF(SISWA!E54=0,"",SISWA!E54)</f>
        <v>MUHAMMAD SONI</v>
      </c>
      <c r="F55" s="196" t="str">
        <f>IF(SISWA!P53=0,"",SISWA!P53)</f>
        <v>, 00 Januari 1900</v>
      </c>
      <c r="G55" s="196" t="str">
        <f>IF(SISWA!H54=0,"",SISWA!H54)</f>
        <v/>
      </c>
      <c r="H55" s="274" t="e">
        <f>#REF!</f>
        <v>#REF!</v>
      </c>
      <c r="I55" s="274" t="e">
        <f>#REF!</f>
        <v>#REF!</v>
      </c>
      <c r="J55" s="274" t="e">
        <f t="shared" si="24"/>
        <v>#REF!</v>
      </c>
      <c r="K55" s="274">
        <f>AA!K54</f>
        <v>70</v>
      </c>
      <c r="L55" s="274">
        <f>AA!N54</f>
        <v>70</v>
      </c>
      <c r="M55" s="274">
        <f t="shared" si="25"/>
        <v>70</v>
      </c>
      <c r="N55" s="274">
        <f>AH!K54</f>
        <v>68.400000000000006</v>
      </c>
      <c r="O55" s="274">
        <f>AH!N54</f>
        <v>68.400000000000006</v>
      </c>
      <c r="P55" s="274">
        <f t="shared" si="26"/>
        <v>68.400000000000006</v>
      </c>
      <c r="Q55" s="274">
        <f>FIQH!K54</f>
        <v>70.2</v>
      </c>
      <c r="R55" s="274">
        <f>FIQH!N54</f>
        <v>70.2</v>
      </c>
      <c r="S55" s="274">
        <f t="shared" si="27"/>
        <v>70.2</v>
      </c>
      <c r="T55" s="274">
        <f>SKI!K54</f>
        <v>68.2</v>
      </c>
      <c r="U55" s="274">
        <f>SKI!N54</f>
        <v>68.2</v>
      </c>
      <c r="V55" s="274">
        <f t="shared" si="28"/>
        <v>68.2</v>
      </c>
      <c r="W55" s="274">
        <f>PKn!K54</f>
        <v>67.599999999999994</v>
      </c>
      <c r="X55" s="274">
        <f>PKn!L54</f>
        <v>0</v>
      </c>
      <c r="Y55" s="274">
        <f t="shared" si="29"/>
        <v>40.559999999999995</v>
      </c>
      <c r="Z55" s="274">
        <f>'B Ind'!K54</f>
        <v>67.599999999999994</v>
      </c>
      <c r="AA55" s="274">
        <f>'B Ind'!N54</f>
        <v>67.599999999999994</v>
      </c>
      <c r="AB55" s="274">
        <f t="shared" si="30"/>
        <v>67.599999999999994</v>
      </c>
      <c r="AC55" s="274">
        <f>BA!K54</f>
        <v>68</v>
      </c>
      <c r="AD55" s="274">
        <f>BA!N54</f>
        <v>68</v>
      </c>
      <c r="AE55" s="274">
        <f t="shared" si="31"/>
        <v>68</v>
      </c>
      <c r="AF55" s="274">
        <f>Matematik!K54</f>
        <v>67.599999999999994</v>
      </c>
      <c r="AG55" s="274">
        <f>Matematik!L54</f>
        <v>0</v>
      </c>
      <c r="AH55" s="274">
        <f t="shared" si="32"/>
        <v>40.559999999999995</v>
      </c>
      <c r="AI55" s="274">
        <f>IPA!K54</f>
        <v>67.599999999999994</v>
      </c>
      <c r="AJ55" s="274">
        <f>IPA!N54</f>
        <v>67.599999999999994</v>
      </c>
      <c r="AK55" s="274">
        <f t="shared" si="33"/>
        <v>67.599999999999994</v>
      </c>
      <c r="AL55" s="274">
        <f>IPS!K54</f>
        <v>67</v>
      </c>
      <c r="AM55" s="274">
        <f>IPS!L54</f>
        <v>0</v>
      </c>
      <c r="AN55" s="274">
        <f t="shared" si="34"/>
        <v>40.199999999999996</v>
      </c>
      <c r="AO55" s="274">
        <f>SBK!K54</f>
        <v>73</v>
      </c>
      <c r="AP55" s="274">
        <f>SBK!M54</f>
        <v>73</v>
      </c>
      <c r="AQ55" s="274">
        <f t="shared" si="35"/>
        <v>73</v>
      </c>
      <c r="AR55" s="274">
        <f>Penjaskes!K54</f>
        <v>77.599999999999994</v>
      </c>
      <c r="AS55" s="274">
        <f>Penjaskes!M54</f>
        <v>77.599999999999994</v>
      </c>
      <c r="AT55" s="274">
        <f t="shared" si="36"/>
        <v>77.599999999999994</v>
      </c>
      <c r="AU55" s="274">
        <f>'Bhs Drh'!K54</f>
        <v>66.8</v>
      </c>
      <c r="AV55" s="274">
        <f>'Bhs Drh'!N54</f>
        <v>66.8</v>
      </c>
      <c r="AW55" s="274">
        <f t="shared" si="37"/>
        <v>66.8</v>
      </c>
      <c r="AX55" s="274">
        <f>B.Inggris!K54</f>
        <v>63.8</v>
      </c>
      <c r="AY55" s="274">
        <f>B.Inggris!N54</f>
        <v>63.8</v>
      </c>
      <c r="AZ55" s="274">
        <f t="shared" si="38"/>
        <v>63.8</v>
      </c>
      <c r="BA55" s="274">
        <f t="shared" si="39"/>
        <v>63.037142857142854</v>
      </c>
      <c r="BB55" s="274">
        <f t="shared" si="58"/>
        <v>67.599999999999994</v>
      </c>
      <c r="BC55" s="274">
        <v>54</v>
      </c>
      <c r="BD55" s="274">
        <f t="shared" si="59"/>
        <v>62.16</v>
      </c>
      <c r="BE55" s="274">
        <f t="shared" si="60"/>
        <v>40.559999999999995</v>
      </c>
      <c r="BF55" s="274">
        <v>35</v>
      </c>
      <c r="BG55" s="274">
        <f t="shared" si="61"/>
        <v>38.335999999999999</v>
      </c>
      <c r="BH55" s="274">
        <f t="shared" si="62"/>
        <v>67.599999999999994</v>
      </c>
      <c r="BI55" s="274">
        <v>35</v>
      </c>
      <c r="BJ55" s="274">
        <f t="shared" si="63"/>
        <v>54.559999999999995</v>
      </c>
      <c r="BK55" s="152">
        <f t="shared" si="41"/>
        <v>41.333333333333336</v>
      </c>
      <c r="BL55" s="373">
        <f t="shared" si="64"/>
        <v>155.05599999999998</v>
      </c>
      <c r="BM55" s="373">
        <f t="shared" si="43"/>
        <v>124</v>
      </c>
      <c r="BN55" s="48" t="str">
        <f t="shared" si="44"/>
        <v>68,6</v>
      </c>
      <c r="BO55" s="48" t="str">
        <f t="shared" si="45"/>
        <v>68,6</v>
      </c>
      <c r="BP55" s="48" t="str">
        <f t="shared" si="46"/>
        <v>68,6</v>
      </c>
      <c r="BQ55" s="48" t="str">
        <f t="shared" si="47"/>
        <v>68,6</v>
      </c>
      <c r="BR55" s="48" t="str">
        <f t="shared" si="47"/>
        <v>0,0</v>
      </c>
      <c r="BS55" s="48" t="str">
        <f t="shared" si="47"/>
        <v>41,6</v>
      </c>
      <c r="BT55" s="48" t="str">
        <f t="shared" si="47"/>
        <v>68,6</v>
      </c>
      <c r="BU55" s="48" t="str">
        <f t="shared" si="47"/>
        <v>68,6</v>
      </c>
      <c r="BV55" s="48" t="str">
        <f t="shared" si="48"/>
        <v>68,6</v>
      </c>
      <c r="BY55" s="275" t="str">
        <f t="shared" si="49"/>
        <v>68,6</v>
      </c>
      <c r="BZ55" s="275" t="str">
        <f t="shared" si="50"/>
        <v>54,4</v>
      </c>
      <c r="CA55" s="275" t="str">
        <f t="shared" si="51"/>
        <v>62,6</v>
      </c>
      <c r="CB55" s="275" t="str">
        <f t="shared" si="52"/>
        <v>41,6</v>
      </c>
      <c r="CC55" s="275" t="str">
        <f t="shared" si="53"/>
        <v>35,5</v>
      </c>
      <c r="CD55" s="275" t="str">
        <f t="shared" si="54"/>
        <v>38,6</v>
      </c>
      <c r="CE55" s="275" t="str">
        <f t="shared" si="55"/>
        <v>68,6</v>
      </c>
      <c r="CF55" s="275" t="str">
        <f t="shared" si="56"/>
        <v>35,5</v>
      </c>
      <c r="CG55" s="275" t="str">
        <f t="shared" si="57"/>
        <v>55,6</v>
      </c>
      <c r="CJ55" s="48" t="str">
        <f>SISWA!S53</f>
        <v>097/MINI.L-Kid/30.02.02/S.1-2/VI/2017</v>
      </c>
    </row>
    <row r="56" spans="1:88" x14ac:dyDescent="0.3">
      <c r="A56" s="53">
        <f>SISWA!A55</f>
        <v>48</v>
      </c>
      <c r="B56" s="53">
        <f>IF(SISWA!B55=0,"",SISWA!B55)</f>
        <v>4169</v>
      </c>
      <c r="C56" s="53" t="str">
        <f>IF(SISWA!C55=0,"",SISWA!C55)</f>
        <v>0047171711</v>
      </c>
      <c r="D56" s="53" t="str">
        <f>IF(SISWA!D55=0,"",SISWA!D55)</f>
        <v>80-162-048-9</v>
      </c>
      <c r="E56" s="196" t="str">
        <f>IF(SISWA!E55=0,"",SISWA!E55)</f>
        <v>MUHAMMAD YUSUF ABDILLAH</v>
      </c>
      <c r="F56" s="196" t="str">
        <f>IF(SISWA!P54=0,"",SISWA!P54)</f>
        <v>, 00 Januari 1900</v>
      </c>
      <c r="G56" s="196" t="str">
        <f>IF(SISWA!H55=0,"",SISWA!H55)</f>
        <v/>
      </c>
      <c r="H56" s="274" t="e">
        <f>#REF!</f>
        <v>#REF!</v>
      </c>
      <c r="I56" s="274" t="e">
        <f>#REF!</f>
        <v>#REF!</v>
      </c>
      <c r="J56" s="274" t="e">
        <f t="shared" si="24"/>
        <v>#REF!</v>
      </c>
      <c r="K56" s="274">
        <f>AA!K55</f>
        <v>80.599999999999994</v>
      </c>
      <c r="L56" s="274">
        <f>AA!N55</f>
        <v>80.599999999999994</v>
      </c>
      <c r="M56" s="274">
        <f t="shared" si="25"/>
        <v>80.599999999999994</v>
      </c>
      <c r="N56" s="274">
        <f>AH!K55</f>
        <v>78.400000000000006</v>
      </c>
      <c r="O56" s="274">
        <f>AH!N55</f>
        <v>78.400000000000006</v>
      </c>
      <c r="P56" s="274">
        <f t="shared" si="26"/>
        <v>78.400000000000006</v>
      </c>
      <c r="Q56" s="274">
        <f>FIQH!K55</f>
        <v>81.8</v>
      </c>
      <c r="R56" s="274">
        <f>FIQH!N55</f>
        <v>81.8</v>
      </c>
      <c r="S56" s="274">
        <f t="shared" si="27"/>
        <v>81.8</v>
      </c>
      <c r="T56" s="274">
        <f>SKI!K55</f>
        <v>74.8</v>
      </c>
      <c r="U56" s="274">
        <f>SKI!N55</f>
        <v>74.8</v>
      </c>
      <c r="V56" s="274">
        <f t="shared" si="28"/>
        <v>74.8</v>
      </c>
      <c r="W56" s="274">
        <f>PKn!K55</f>
        <v>77.400000000000006</v>
      </c>
      <c r="X56" s="274">
        <f>PKn!L55</f>
        <v>0</v>
      </c>
      <c r="Y56" s="274">
        <f t="shared" si="29"/>
        <v>46.440000000000005</v>
      </c>
      <c r="Z56" s="274">
        <f>'B Ind'!K55</f>
        <v>76.400000000000006</v>
      </c>
      <c r="AA56" s="274">
        <f>'B Ind'!N55</f>
        <v>76.400000000000006</v>
      </c>
      <c r="AB56" s="274">
        <f t="shared" si="30"/>
        <v>76.400000000000006</v>
      </c>
      <c r="AC56" s="274">
        <f>BA!K55</f>
        <v>75.599999999999994</v>
      </c>
      <c r="AD56" s="274">
        <f>BA!N55</f>
        <v>75.599999999999994</v>
      </c>
      <c r="AE56" s="274">
        <f t="shared" si="31"/>
        <v>75.599999999999994</v>
      </c>
      <c r="AF56" s="274">
        <f>Matematik!K55</f>
        <v>75.2</v>
      </c>
      <c r="AG56" s="274">
        <f>Matematik!L55</f>
        <v>0</v>
      </c>
      <c r="AH56" s="274">
        <f t="shared" si="32"/>
        <v>45.12</v>
      </c>
      <c r="AI56" s="274">
        <f>IPA!K55</f>
        <v>78.400000000000006</v>
      </c>
      <c r="AJ56" s="274">
        <f>IPA!N55</f>
        <v>78.400000000000006</v>
      </c>
      <c r="AK56" s="274">
        <f t="shared" si="33"/>
        <v>78.400000000000006</v>
      </c>
      <c r="AL56" s="274">
        <f>IPS!K55</f>
        <v>75.8</v>
      </c>
      <c r="AM56" s="274">
        <f>IPS!L55</f>
        <v>0</v>
      </c>
      <c r="AN56" s="274">
        <f t="shared" si="34"/>
        <v>45.48</v>
      </c>
      <c r="AO56" s="274">
        <f>SBK!K55</f>
        <v>77.2</v>
      </c>
      <c r="AP56" s="274">
        <f>SBK!M55</f>
        <v>77.2</v>
      </c>
      <c r="AQ56" s="274">
        <f t="shared" si="35"/>
        <v>77.2</v>
      </c>
      <c r="AR56" s="274">
        <f>Penjaskes!K55</f>
        <v>80.2</v>
      </c>
      <c r="AS56" s="274">
        <f>Penjaskes!M55</f>
        <v>80.2</v>
      </c>
      <c r="AT56" s="274">
        <f t="shared" si="36"/>
        <v>80.2</v>
      </c>
      <c r="AU56" s="274">
        <f>'Bhs Drh'!K55</f>
        <v>72.8</v>
      </c>
      <c r="AV56" s="274">
        <f>'Bhs Drh'!N55</f>
        <v>72.8</v>
      </c>
      <c r="AW56" s="274">
        <f t="shared" si="37"/>
        <v>72.8</v>
      </c>
      <c r="AX56" s="274">
        <f>B.Inggris!K55</f>
        <v>69.8</v>
      </c>
      <c r="AY56" s="274">
        <f>B.Inggris!N55</f>
        <v>69.8</v>
      </c>
      <c r="AZ56" s="274">
        <f t="shared" si="38"/>
        <v>69.8</v>
      </c>
      <c r="BA56" s="274">
        <f t="shared" si="39"/>
        <v>70.217142857142861</v>
      </c>
      <c r="BB56" s="274">
        <f t="shared" si="58"/>
        <v>76.400000000000006</v>
      </c>
      <c r="BC56" s="274">
        <v>74</v>
      </c>
      <c r="BD56" s="274">
        <f t="shared" si="59"/>
        <v>75.44</v>
      </c>
      <c r="BE56" s="274">
        <f t="shared" si="60"/>
        <v>45.12</v>
      </c>
      <c r="BF56" s="274">
        <v>72.5</v>
      </c>
      <c r="BG56" s="274">
        <f t="shared" si="61"/>
        <v>56.072000000000003</v>
      </c>
      <c r="BH56" s="274">
        <f t="shared" si="62"/>
        <v>78.400000000000006</v>
      </c>
      <c r="BI56" s="274">
        <v>77.5</v>
      </c>
      <c r="BJ56" s="274">
        <f t="shared" si="63"/>
        <v>78.039999999999992</v>
      </c>
      <c r="BK56" s="152">
        <f t="shared" si="41"/>
        <v>74.666666666666671</v>
      </c>
      <c r="BL56" s="373">
        <f t="shared" si="64"/>
        <v>209.55199999999999</v>
      </c>
      <c r="BM56" s="373">
        <f t="shared" si="43"/>
        <v>224</v>
      </c>
      <c r="BN56" s="48" t="str">
        <f t="shared" si="44"/>
        <v>76,4</v>
      </c>
      <c r="BO56" s="48" t="str">
        <f t="shared" si="45"/>
        <v>76,4</v>
      </c>
      <c r="BP56" s="48" t="str">
        <f t="shared" si="46"/>
        <v>76,4</v>
      </c>
      <c r="BQ56" s="48" t="str">
        <f t="shared" si="47"/>
        <v>75,2</v>
      </c>
      <c r="BR56" s="48" t="str">
        <f t="shared" si="47"/>
        <v>0,0</v>
      </c>
      <c r="BS56" s="48" t="str">
        <f t="shared" si="47"/>
        <v>45,2</v>
      </c>
      <c r="BT56" s="48" t="str">
        <f t="shared" si="47"/>
        <v>78,4</v>
      </c>
      <c r="BU56" s="48" t="str">
        <f t="shared" si="47"/>
        <v>78,4</v>
      </c>
      <c r="BV56" s="48" t="str">
        <f t="shared" si="48"/>
        <v>78,4</v>
      </c>
      <c r="BY56" s="275" t="str">
        <f t="shared" si="49"/>
        <v>76,4</v>
      </c>
      <c r="BZ56" s="275" t="str">
        <f t="shared" si="50"/>
        <v>74,4</v>
      </c>
      <c r="CA56" s="275" t="str">
        <f t="shared" si="51"/>
        <v>75,4</v>
      </c>
      <c r="CB56" s="275" t="str">
        <f t="shared" si="52"/>
        <v>45,2</v>
      </c>
      <c r="CC56" s="275" t="str">
        <f t="shared" si="53"/>
        <v>73,5</v>
      </c>
      <c r="CD56" s="275" t="str">
        <f t="shared" si="54"/>
        <v>56,2</v>
      </c>
      <c r="CE56" s="275" t="str">
        <f t="shared" si="55"/>
        <v>78,4</v>
      </c>
      <c r="CF56" s="275" t="str">
        <f t="shared" si="56"/>
        <v>78,5</v>
      </c>
      <c r="CG56" s="275" t="str">
        <f t="shared" si="57"/>
        <v>78,4</v>
      </c>
      <c r="CJ56" s="48" t="str">
        <f>SISWA!S54</f>
        <v>098/MINI.L-Kid/30.02.02/S.1-2/VI/2017</v>
      </c>
    </row>
    <row r="57" spans="1:88" x14ac:dyDescent="0.3">
      <c r="A57" s="53">
        <f>SISWA!A56</f>
        <v>49</v>
      </c>
      <c r="B57" s="53">
        <f>IF(SISWA!B56=0,"",SISWA!B56)</f>
        <v>4197</v>
      </c>
      <c r="C57" s="53" t="str">
        <f>IF(SISWA!C56=0,"",SISWA!C56)</f>
        <v>0053900236</v>
      </c>
      <c r="D57" s="53" t="str">
        <f>IF(SISWA!D56=0,"",SISWA!D56)</f>
        <v>80-162-049-8</v>
      </c>
      <c r="E57" s="196" t="str">
        <f>IF(SISWA!E56=0,"",SISWA!E56)</f>
        <v>MUHAMMAD ZAYIN FADHLILLAH</v>
      </c>
      <c r="F57" s="196" t="str">
        <f>IF(SISWA!P55=0,"",SISWA!P55)</f>
        <v>, 00 Januari 1900</v>
      </c>
      <c r="G57" s="196" t="str">
        <f>IF(SISWA!H56=0,"",SISWA!H56)</f>
        <v/>
      </c>
      <c r="H57" s="274" t="e">
        <f>#REF!</f>
        <v>#REF!</v>
      </c>
      <c r="I57" s="274" t="e">
        <f>#REF!</f>
        <v>#REF!</v>
      </c>
      <c r="J57" s="274" t="e">
        <f t="shared" si="24"/>
        <v>#REF!</v>
      </c>
      <c r="K57" s="274">
        <f>AA!K56</f>
        <v>79.599999999999994</v>
      </c>
      <c r="L57" s="274">
        <f>AA!N56</f>
        <v>79.599999999999994</v>
      </c>
      <c r="M57" s="274">
        <f t="shared" si="25"/>
        <v>79.599999999999994</v>
      </c>
      <c r="N57" s="274">
        <f>AH!K56</f>
        <v>78.8</v>
      </c>
      <c r="O57" s="274">
        <f>AH!N56</f>
        <v>78.8</v>
      </c>
      <c r="P57" s="274">
        <f t="shared" si="26"/>
        <v>78.8</v>
      </c>
      <c r="Q57" s="274">
        <f>FIQH!K56</f>
        <v>79.8</v>
      </c>
      <c r="R57" s="274">
        <f>FIQH!N56</f>
        <v>79.8</v>
      </c>
      <c r="S57" s="274">
        <f t="shared" si="27"/>
        <v>79.8</v>
      </c>
      <c r="T57" s="274">
        <f>SKI!K56</f>
        <v>74.2</v>
      </c>
      <c r="U57" s="274">
        <f>SKI!N56</f>
        <v>74.2</v>
      </c>
      <c r="V57" s="274">
        <f t="shared" si="28"/>
        <v>74.2</v>
      </c>
      <c r="W57" s="274">
        <f>PKn!K56</f>
        <v>74.8</v>
      </c>
      <c r="X57" s="274">
        <f>PKn!L56</f>
        <v>0</v>
      </c>
      <c r="Y57" s="274">
        <f t="shared" si="29"/>
        <v>44.879999999999995</v>
      </c>
      <c r="Z57" s="274">
        <f>'B Ind'!K56</f>
        <v>75</v>
      </c>
      <c r="AA57" s="274">
        <f>'B Ind'!N56</f>
        <v>75</v>
      </c>
      <c r="AB57" s="274">
        <f t="shared" si="30"/>
        <v>75</v>
      </c>
      <c r="AC57" s="274">
        <f>BA!K56</f>
        <v>73.8</v>
      </c>
      <c r="AD57" s="274">
        <f>BA!N56</f>
        <v>73.8</v>
      </c>
      <c r="AE57" s="274">
        <f t="shared" si="31"/>
        <v>73.8</v>
      </c>
      <c r="AF57" s="274">
        <f>Matematik!K56</f>
        <v>75.400000000000006</v>
      </c>
      <c r="AG57" s="274">
        <f>Matematik!L56</f>
        <v>0</v>
      </c>
      <c r="AH57" s="274">
        <f t="shared" si="32"/>
        <v>45.24</v>
      </c>
      <c r="AI57" s="274">
        <f>IPA!K56</f>
        <v>77</v>
      </c>
      <c r="AJ57" s="274">
        <f>IPA!N56</f>
        <v>77</v>
      </c>
      <c r="AK57" s="274">
        <f t="shared" si="33"/>
        <v>77</v>
      </c>
      <c r="AL57" s="274">
        <f>IPS!K56</f>
        <v>73.8</v>
      </c>
      <c r="AM57" s="274">
        <f>IPS!L56</f>
        <v>0</v>
      </c>
      <c r="AN57" s="274">
        <f t="shared" si="34"/>
        <v>44.279999999999994</v>
      </c>
      <c r="AO57" s="274">
        <f>SBK!K56</f>
        <v>75.599999999999994</v>
      </c>
      <c r="AP57" s="274">
        <f>SBK!M56</f>
        <v>75.599999999999994</v>
      </c>
      <c r="AQ57" s="274">
        <f t="shared" si="35"/>
        <v>75.599999999999994</v>
      </c>
      <c r="AR57" s="274">
        <f>Penjaskes!K56</f>
        <v>79</v>
      </c>
      <c r="AS57" s="274">
        <f>Penjaskes!M56</f>
        <v>79</v>
      </c>
      <c r="AT57" s="274">
        <f t="shared" si="36"/>
        <v>79</v>
      </c>
      <c r="AU57" s="274">
        <f>'Bhs Drh'!K56</f>
        <v>69.2</v>
      </c>
      <c r="AV57" s="274">
        <f>'Bhs Drh'!N56</f>
        <v>69.2</v>
      </c>
      <c r="AW57" s="274">
        <f t="shared" si="37"/>
        <v>69.2</v>
      </c>
      <c r="AX57" s="274">
        <f>B.Inggris!K56</f>
        <v>68.599999999999994</v>
      </c>
      <c r="AY57" s="274">
        <f>B.Inggris!N56</f>
        <v>68.599999999999994</v>
      </c>
      <c r="AZ57" s="274">
        <f t="shared" si="38"/>
        <v>68.599999999999994</v>
      </c>
      <c r="BA57" s="274">
        <f t="shared" si="39"/>
        <v>68.928571428571431</v>
      </c>
      <c r="BB57" s="274">
        <f t="shared" si="58"/>
        <v>75</v>
      </c>
      <c r="BC57" s="274">
        <v>66</v>
      </c>
      <c r="BD57" s="274">
        <f t="shared" si="59"/>
        <v>71.400000000000006</v>
      </c>
      <c r="BE57" s="274">
        <f t="shared" si="60"/>
        <v>45.24</v>
      </c>
      <c r="BF57" s="274">
        <v>45</v>
      </c>
      <c r="BG57" s="274">
        <f t="shared" si="61"/>
        <v>45.144000000000005</v>
      </c>
      <c r="BH57" s="274">
        <f t="shared" si="62"/>
        <v>77</v>
      </c>
      <c r="BI57" s="274">
        <v>60</v>
      </c>
      <c r="BJ57" s="274">
        <f t="shared" si="63"/>
        <v>70.199999999999989</v>
      </c>
      <c r="BK57" s="152">
        <f t="shared" si="41"/>
        <v>57</v>
      </c>
      <c r="BL57" s="373">
        <f t="shared" si="64"/>
        <v>186.744</v>
      </c>
      <c r="BM57" s="373">
        <f t="shared" si="43"/>
        <v>171</v>
      </c>
      <c r="BN57" s="48" t="str">
        <f t="shared" si="44"/>
        <v>75,5</v>
      </c>
      <c r="BO57" s="48" t="str">
        <f t="shared" si="45"/>
        <v>75,5</v>
      </c>
      <c r="BP57" s="48" t="str">
        <f t="shared" si="46"/>
        <v>75,5</v>
      </c>
      <c r="BQ57" s="48" t="str">
        <f t="shared" si="47"/>
        <v>75,4</v>
      </c>
      <c r="BR57" s="48" t="str">
        <f t="shared" si="47"/>
        <v>0,0</v>
      </c>
      <c r="BS57" s="48" t="str">
        <f t="shared" si="47"/>
        <v>45,4</v>
      </c>
      <c r="BT57" s="48" t="str">
        <f t="shared" si="47"/>
        <v>77,7</v>
      </c>
      <c r="BU57" s="48" t="str">
        <f t="shared" si="47"/>
        <v>77,7</v>
      </c>
      <c r="BV57" s="48" t="str">
        <f t="shared" si="48"/>
        <v>77,7</v>
      </c>
      <c r="BY57" s="275" t="str">
        <f t="shared" si="49"/>
        <v>75,5</v>
      </c>
      <c r="BZ57" s="275" t="str">
        <f t="shared" si="50"/>
        <v>66,6</v>
      </c>
      <c r="CA57" s="275" t="str">
        <f t="shared" si="51"/>
        <v>71,4</v>
      </c>
      <c r="CB57" s="275" t="str">
        <f t="shared" si="52"/>
        <v>45,4</v>
      </c>
      <c r="CC57" s="275" t="str">
        <f t="shared" si="53"/>
        <v>45,5</v>
      </c>
      <c r="CD57" s="275" t="str">
        <f t="shared" si="54"/>
        <v>45,4</v>
      </c>
      <c r="CE57" s="275" t="str">
        <f t="shared" si="55"/>
        <v>77,7</v>
      </c>
      <c r="CF57" s="275" t="str">
        <f t="shared" si="56"/>
        <v>60,0</v>
      </c>
      <c r="CG57" s="275" t="str">
        <f t="shared" si="57"/>
        <v>70,2</v>
      </c>
      <c r="CJ57" s="48" t="str">
        <f>SISWA!S55</f>
        <v>099/MINI.L-Kid/30.02.02/S.1-2/VI/2017</v>
      </c>
    </row>
    <row r="58" spans="1:88" x14ac:dyDescent="0.3">
      <c r="A58" s="53">
        <f>SISWA!A57</f>
        <v>50</v>
      </c>
      <c r="B58" s="53">
        <f>IF(SISWA!B57=0,"",SISWA!B57)</f>
        <v>4170</v>
      </c>
      <c r="C58" s="53" t="str">
        <f>IF(SISWA!C57=0,"",SISWA!C57)</f>
        <v>0059424115</v>
      </c>
      <c r="D58" s="53" t="str">
        <f>IF(SISWA!D57=0,"",SISWA!D57)</f>
        <v>80-162-050-7</v>
      </c>
      <c r="E58" s="196" t="str">
        <f>IF(SISWA!E57=0,"",SISWA!E57)</f>
        <v>NURUL ISLAKHATUL MAGHFIROH</v>
      </c>
      <c r="F58" s="196" t="str">
        <f>IF(SISWA!P56=0,"",SISWA!P56)</f>
        <v>, 00 Januari 1900</v>
      </c>
      <c r="G58" s="196" t="str">
        <f>IF(SISWA!H57=0,"",SISWA!H57)</f>
        <v/>
      </c>
      <c r="H58" s="274" t="e">
        <f>#REF!</f>
        <v>#REF!</v>
      </c>
      <c r="I58" s="274" t="e">
        <f>#REF!</f>
        <v>#REF!</v>
      </c>
      <c r="J58" s="274" t="e">
        <f t="shared" si="24"/>
        <v>#REF!</v>
      </c>
      <c r="K58" s="274">
        <f>AA!K57</f>
        <v>78</v>
      </c>
      <c r="L58" s="274">
        <f>AA!N57</f>
        <v>78</v>
      </c>
      <c r="M58" s="274">
        <f t="shared" si="25"/>
        <v>78</v>
      </c>
      <c r="N58" s="274">
        <f>AH!K57</f>
        <v>80.8</v>
      </c>
      <c r="O58" s="274">
        <f>AH!N57</f>
        <v>80.8</v>
      </c>
      <c r="P58" s="274">
        <f t="shared" si="26"/>
        <v>80.8</v>
      </c>
      <c r="Q58" s="274">
        <f>FIQH!K57</f>
        <v>80.599999999999994</v>
      </c>
      <c r="R58" s="274">
        <f>FIQH!N57</f>
        <v>80.599999999999994</v>
      </c>
      <c r="S58" s="274">
        <f t="shared" si="27"/>
        <v>80.599999999999994</v>
      </c>
      <c r="T58" s="274">
        <f>SKI!K57</f>
        <v>76</v>
      </c>
      <c r="U58" s="274">
        <f>SKI!N57</f>
        <v>76</v>
      </c>
      <c r="V58" s="274">
        <f t="shared" si="28"/>
        <v>76</v>
      </c>
      <c r="W58" s="274">
        <f>PKn!K57</f>
        <v>76</v>
      </c>
      <c r="X58" s="274">
        <f>PKn!L57</f>
        <v>0</v>
      </c>
      <c r="Y58" s="274">
        <f t="shared" si="29"/>
        <v>45.6</v>
      </c>
      <c r="Z58" s="274">
        <f>'B Ind'!K57</f>
        <v>75.2</v>
      </c>
      <c r="AA58" s="274">
        <f>'B Ind'!N57</f>
        <v>75.2</v>
      </c>
      <c r="AB58" s="274">
        <f t="shared" si="30"/>
        <v>75.2</v>
      </c>
      <c r="AC58" s="274">
        <f>BA!K57</f>
        <v>75.2</v>
      </c>
      <c r="AD58" s="274">
        <f>BA!N57</f>
        <v>75.2</v>
      </c>
      <c r="AE58" s="274">
        <f t="shared" si="31"/>
        <v>75.2</v>
      </c>
      <c r="AF58" s="274">
        <f>Matematik!K57</f>
        <v>74</v>
      </c>
      <c r="AG58" s="274">
        <f>Matematik!L57</f>
        <v>0</v>
      </c>
      <c r="AH58" s="274">
        <f t="shared" si="32"/>
        <v>44.4</v>
      </c>
      <c r="AI58" s="274">
        <f>IPA!K57</f>
        <v>75.400000000000006</v>
      </c>
      <c r="AJ58" s="274">
        <f>IPA!N57</f>
        <v>75.400000000000006</v>
      </c>
      <c r="AK58" s="274">
        <f t="shared" si="33"/>
        <v>75.400000000000006</v>
      </c>
      <c r="AL58" s="274">
        <f>IPS!K57</f>
        <v>74.2</v>
      </c>
      <c r="AM58" s="274">
        <f>IPS!L57</f>
        <v>0</v>
      </c>
      <c r="AN58" s="274">
        <f t="shared" si="34"/>
        <v>44.52</v>
      </c>
      <c r="AO58" s="274">
        <f>SBK!K57</f>
        <v>77.8</v>
      </c>
      <c r="AP58" s="274">
        <f>SBK!M57</f>
        <v>77.8</v>
      </c>
      <c r="AQ58" s="274">
        <f t="shared" si="35"/>
        <v>77.8</v>
      </c>
      <c r="AR58" s="274">
        <f>Penjaskes!K57</f>
        <v>81.2</v>
      </c>
      <c r="AS58" s="274">
        <f>Penjaskes!M57</f>
        <v>81.2</v>
      </c>
      <c r="AT58" s="274">
        <f t="shared" si="36"/>
        <v>81.2</v>
      </c>
      <c r="AU58" s="274">
        <f>'Bhs Drh'!K57</f>
        <v>71.8</v>
      </c>
      <c r="AV58" s="274">
        <f>'Bhs Drh'!N57</f>
        <v>71.8</v>
      </c>
      <c r="AW58" s="274">
        <f t="shared" si="37"/>
        <v>71.8</v>
      </c>
      <c r="AX58" s="274">
        <f>B.Inggris!K57</f>
        <v>75.8</v>
      </c>
      <c r="AY58" s="274">
        <f>B.Inggris!N57</f>
        <v>75.8</v>
      </c>
      <c r="AZ58" s="274">
        <f t="shared" si="38"/>
        <v>75.8</v>
      </c>
      <c r="BA58" s="274">
        <f t="shared" si="39"/>
        <v>70.165714285714273</v>
      </c>
      <c r="BB58" s="274">
        <f t="shared" si="58"/>
        <v>75.2</v>
      </c>
      <c r="BC58" s="274">
        <v>76</v>
      </c>
      <c r="BD58" s="274">
        <f t="shared" si="59"/>
        <v>75.52</v>
      </c>
      <c r="BE58" s="274">
        <f t="shared" si="60"/>
        <v>44.4</v>
      </c>
      <c r="BF58" s="274">
        <v>57.5</v>
      </c>
      <c r="BG58" s="274">
        <f t="shared" si="61"/>
        <v>49.64</v>
      </c>
      <c r="BH58" s="274">
        <f t="shared" si="62"/>
        <v>75.400000000000006</v>
      </c>
      <c r="BI58" s="274">
        <v>47.5</v>
      </c>
      <c r="BJ58" s="274">
        <f t="shared" si="63"/>
        <v>64.240000000000009</v>
      </c>
      <c r="BK58" s="152">
        <f t="shared" si="41"/>
        <v>60.333333333333336</v>
      </c>
      <c r="BL58" s="373">
        <f t="shared" si="64"/>
        <v>189.4</v>
      </c>
      <c r="BM58" s="373">
        <f t="shared" si="43"/>
        <v>181</v>
      </c>
      <c r="BN58" s="48" t="str">
        <f t="shared" si="44"/>
        <v>75,2</v>
      </c>
      <c r="BO58" s="48" t="str">
        <f t="shared" si="45"/>
        <v>75,2</v>
      </c>
      <c r="BP58" s="48" t="str">
        <f t="shared" si="46"/>
        <v>75,2</v>
      </c>
      <c r="BQ58" s="48" t="str">
        <f t="shared" si="47"/>
        <v>74,4</v>
      </c>
      <c r="BR58" s="48" t="str">
        <f t="shared" si="47"/>
        <v>0,0</v>
      </c>
      <c r="BS58" s="48" t="str">
        <f t="shared" si="47"/>
        <v>44,4</v>
      </c>
      <c r="BT58" s="48" t="str">
        <f t="shared" si="47"/>
        <v>75,4</v>
      </c>
      <c r="BU58" s="48" t="str">
        <f t="shared" si="47"/>
        <v>75,4</v>
      </c>
      <c r="BV58" s="48" t="str">
        <f t="shared" si="48"/>
        <v>75,4</v>
      </c>
      <c r="BY58" s="275" t="str">
        <f t="shared" si="49"/>
        <v>75,2</v>
      </c>
      <c r="BZ58" s="275" t="str">
        <f t="shared" si="50"/>
        <v>76,6</v>
      </c>
      <c r="CA58" s="275" t="str">
        <f t="shared" si="51"/>
        <v>76,2</v>
      </c>
      <c r="CB58" s="275" t="str">
        <f t="shared" si="52"/>
        <v>44,4</v>
      </c>
      <c r="CC58" s="275" t="str">
        <f t="shared" si="53"/>
        <v>58,5</v>
      </c>
      <c r="CD58" s="275" t="str">
        <f t="shared" si="54"/>
        <v>50,4</v>
      </c>
      <c r="CE58" s="275" t="str">
        <f t="shared" si="55"/>
        <v>75,4</v>
      </c>
      <c r="CF58" s="275" t="str">
        <f t="shared" si="56"/>
        <v>48,5</v>
      </c>
      <c r="CG58" s="275" t="str">
        <f t="shared" si="57"/>
        <v>64,4</v>
      </c>
      <c r="CJ58" s="48" t="str">
        <f>SISWA!S56</f>
        <v>100/MINI.L-Kid/30.02.02/S.1-2/VI/2017</v>
      </c>
    </row>
    <row r="59" spans="1:88" x14ac:dyDescent="0.3">
      <c r="A59" s="53">
        <f>SISWA!A58</f>
        <v>51</v>
      </c>
      <c r="B59" s="53">
        <f>IF(SISWA!B58=0,"",SISWA!B58)</f>
        <v>4171</v>
      </c>
      <c r="C59" s="53" t="str">
        <f>IF(SISWA!C58=0,"",SISWA!C58)</f>
        <v>0047462155</v>
      </c>
      <c r="D59" s="53" t="str">
        <f>IF(SISWA!D58=0,"",SISWA!D58)</f>
        <v>80-162-051-6</v>
      </c>
      <c r="E59" s="196" t="str">
        <f>IF(SISWA!E58=0,"",SISWA!E58)</f>
        <v>SALIFA IHDAHLIA</v>
      </c>
      <c r="F59" s="196" t="str">
        <f>IF(SISWA!P57=0,"",SISWA!P57)</f>
        <v>, 00 Januari 1900</v>
      </c>
      <c r="G59" s="196" t="str">
        <f>IF(SISWA!H58=0,"",SISWA!H58)</f>
        <v/>
      </c>
      <c r="H59" s="274" t="e">
        <f>#REF!</f>
        <v>#REF!</v>
      </c>
      <c r="I59" s="274" t="e">
        <f>#REF!</f>
        <v>#REF!</v>
      </c>
      <c r="J59" s="274" t="e">
        <f t="shared" si="24"/>
        <v>#REF!</v>
      </c>
      <c r="K59" s="274">
        <f>AA!K58</f>
        <v>77.2</v>
      </c>
      <c r="L59" s="274">
        <f>AA!N58</f>
        <v>77.2</v>
      </c>
      <c r="M59" s="274">
        <f t="shared" si="25"/>
        <v>77.2</v>
      </c>
      <c r="N59" s="274">
        <f>AH!K58</f>
        <v>80.400000000000006</v>
      </c>
      <c r="O59" s="274">
        <f>AH!N58</f>
        <v>80.400000000000006</v>
      </c>
      <c r="P59" s="274">
        <f t="shared" si="26"/>
        <v>80.400000000000006</v>
      </c>
      <c r="Q59" s="274">
        <f>FIQH!K58</f>
        <v>79.2</v>
      </c>
      <c r="R59" s="274">
        <f>FIQH!N58</f>
        <v>79.2</v>
      </c>
      <c r="S59" s="274">
        <f t="shared" si="27"/>
        <v>79.2</v>
      </c>
      <c r="T59" s="274">
        <f>SKI!K58</f>
        <v>75.2</v>
      </c>
      <c r="U59" s="274">
        <f>SKI!N58</f>
        <v>75.2</v>
      </c>
      <c r="V59" s="274">
        <f t="shared" si="28"/>
        <v>75.2</v>
      </c>
      <c r="W59" s="274">
        <f>PKn!K58</f>
        <v>73.599999999999994</v>
      </c>
      <c r="X59" s="274">
        <f>PKn!L58</f>
        <v>0</v>
      </c>
      <c r="Y59" s="274">
        <f t="shared" si="29"/>
        <v>44.16</v>
      </c>
      <c r="Z59" s="274">
        <f>'B Ind'!K58</f>
        <v>75.2</v>
      </c>
      <c r="AA59" s="274">
        <f>'B Ind'!N58</f>
        <v>75.2</v>
      </c>
      <c r="AB59" s="274">
        <f t="shared" si="30"/>
        <v>75.2</v>
      </c>
      <c r="AC59" s="274">
        <f>BA!K58</f>
        <v>74.2</v>
      </c>
      <c r="AD59" s="274">
        <f>BA!N58</f>
        <v>74.2</v>
      </c>
      <c r="AE59" s="274">
        <f t="shared" si="31"/>
        <v>74.2</v>
      </c>
      <c r="AF59" s="274">
        <f>Matematik!K58</f>
        <v>73.599999999999994</v>
      </c>
      <c r="AG59" s="274">
        <f>Matematik!L58</f>
        <v>0</v>
      </c>
      <c r="AH59" s="274">
        <f t="shared" si="32"/>
        <v>44.16</v>
      </c>
      <c r="AI59" s="274">
        <f>IPA!K58</f>
        <v>73.599999999999994</v>
      </c>
      <c r="AJ59" s="274">
        <f>IPA!N58</f>
        <v>73.599999999999994</v>
      </c>
      <c r="AK59" s="274">
        <f t="shared" si="33"/>
        <v>73.599999999999994</v>
      </c>
      <c r="AL59" s="274">
        <f>IPS!K58</f>
        <v>73.599999999999994</v>
      </c>
      <c r="AM59" s="274">
        <f>IPS!L58</f>
        <v>0</v>
      </c>
      <c r="AN59" s="274">
        <f t="shared" si="34"/>
        <v>44.16</v>
      </c>
      <c r="AO59" s="274">
        <f>SBK!K58</f>
        <v>75.599999999999994</v>
      </c>
      <c r="AP59" s="274">
        <f>SBK!M58</f>
        <v>75.599999999999994</v>
      </c>
      <c r="AQ59" s="274">
        <f t="shared" si="35"/>
        <v>75.599999999999994</v>
      </c>
      <c r="AR59" s="274">
        <f>Penjaskes!K58</f>
        <v>80</v>
      </c>
      <c r="AS59" s="274">
        <f>Penjaskes!M58</f>
        <v>80</v>
      </c>
      <c r="AT59" s="274">
        <f t="shared" si="36"/>
        <v>80</v>
      </c>
      <c r="AU59" s="274">
        <f>'Bhs Drh'!K58</f>
        <v>70.2</v>
      </c>
      <c r="AV59" s="274">
        <f>'Bhs Drh'!N58</f>
        <v>70.2</v>
      </c>
      <c r="AW59" s="274">
        <f t="shared" si="37"/>
        <v>70.2</v>
      </c>
      <c r="AX59" s="274">
        <f>B.Inggris!K58</f>
        <v>69</v>
      </c>
      <c r="AY59" s="274">
        <f>B.Inggris!N58</f>
        <v>69</v>
      </c>
      <c r="AZ59" s="274">
        <f t="shared" si="38"/>
        <v>69</v>
      </c>
      <c r="BA59" s="274">
        <f t="shared" si="39"/>
        <v>68.734285714285718</v>
      </c>
      <c r="BB59" s="274">
        <f t="shared" si="58"/>
        <v>75.2</v>
      </c>
      <c r="BC59" s="274">
        <v>52</v>
      </c>
      <c r="BD59" s="274">
        <f t="shared" si="59"/>
        <v>65.92</v>
      </c>
      <c r="BE59" s="274">
        <f t="shared" si="60"/>
        <v>44.16</v>
      </c>
      <c r="BF59" s="274">
        <v>30</v>
      </c>
      <c r="BG59" s="274">
        <f t="shared" si="61"/>
        <v>38.495999999999995</v>
      </c>
      <c r="BH59" s="274">
        <f t="shared" si="62"/>
        <v>73.599999999999994</v>
      </c>
      <c r="BI59" s="274">
        <v>62.5</v>
      </c>
      <c r="BJ59" s="274">
        <f t="shared" si="63"/>
        <v>69.16</v>
      </c>
      <c r="BK59" s="152">
        <f t="shared" si="41"/>
        <v>48.166666666666664</v>
      </c>
      <c r="BL59" s="373">
        <f t="shared" si="64"/>
        <v>173.57599999999999</v>
      </c>
      <c r="BM59" s="373">
        <f t="shared" si="43"/>
        <v>144.5</v>
      </c>
      <c r="BN59" s="48" t="str">
        <f t="shared" si="44"/>
        <v>75,2</v>
      </c>
      <c r="BO59" s="48" t="str">
        <f t="shared" si="45"/>
        <v>75,2</v>
      </c>
      <c r="BP59" s="48" t="str">
        <f t="shared" si="46"/>
        <v>75,2</v>
      </c>
      <c r="BQ59" s="48" t="str">
        <f t="shared" si="47"/>
        <v>74,6</v>
      </c>
      <c r="BR59" s="48" t="str">
        <f t="shared" si="47"/>
        <v>0,0</v>
      </c>
      <c r="BS59" s="48" t="str">
        <f t="shared" si="47"/>
        <v>44,6</v>
      </c>
      <c r="BT59" s="48" t="str">
        <f t="shared" si="47"/>
        <v>74,6</v>
      </c>
      <c r="BU59" s="48" t="str">
        <f t="shared" si="47"/>
        <v>74,6</v>
      </c>
      <c r="BV59" s="48" t="str">
        <f t="shared" si="48"/>
        <v>74,6</v>
      </c>
      <c r="BY59" s="275" t="str">
        <f t="shared" si="49"/>
        <v>75,2</v>
      </c>
      <c r="BZ59" s="275" t="str">
        <f t="shared" si="50"/>
        <v>52,2</v>
      </c>
      <c r="CA59" s="275" t="str">
        <f t="shared" si="51"/>
        <v>66,2</v>
      </c>
      <c r="CB59" s="275" t="str">
        <f t="shared" si="52"/>
        <v>44,6</v>
      </c>
      <c r="CC59" s="275" t="str">
        <f t="shared" si="53"/>
        <v>30,0</v>
      </c>
      <c r="CD59" s="275" t="str">
        <f t="shared" si="54"/>
        <v>38,6</v>
      </c>
      <c r="CE59" s="275" t="str">
        <f t="shared" si="55"/>
        <v>74,6</v>
      </c>
      <c r="CF59" s="275" t="str">
        <f t="shared" si="56"/>
        <v>63,5</v>
      </c>
      <c r="CG59" s="275" t="str">
        <f t="shared" si="57"/>
        <v>69,6</v>
      </c>
      <c r="CJ59" s="48" t="str">
        <f>SISWA!S57</f>
        <v>101/MINI.L-Kid/30.02.02/S.1-2/VI/2017</v>
      </c>
    </row>
    <row r="60" spans="1:88" x14ac:dyDescent="0.3">
      <c r="A60" s="53">
        <f>SISWA!A59</f>
        <v>52</v>
      </c>
      <c r="B60" s="53">
        <f>IF(SISWA!B59=0,"",SISWA!B59)</f>
        <v>4056</v>
      </c>
      <c r="C60" s="53" t="str">
        <f>IF(SISWA!C59=0,"",SISWA!C59)</f>
        <v>0025417842</v>
      </c>
      <c r="D60" s="53" t="str">
        <f>IF(SISWA!D59=0,"",SISWA!D59)</f>
        <v>80-162-052-5</v>
      </c>
      <c r="E60" s="196" t="str">
        <f>IF(SISWA!E59=0,"",SISWA!E59)</f>
        <v>YUNITA WARDATUL CHOIRIYAH</v>
      </c>
      <c r="F60" s="196" t="str">
        <f>IF(SISWA!P58=0,"",SISWA!P58)</f>
        <v>, 00 Januari 1900</v>
      </c>
      <c r="G60" s="196" t="str">
        <f>IF(SISWA!H59=0,"",SISWA!H59)</f>
        <v/>
      </c>
      <c r="H60" s="274" t="e">
        <f>#REF!</f>
        <v>#REF!</v>
      </c>
      <c r="I60" s="274" t="e">
        <f>#REF!</f>
        <v>#REF!</v>
      </c>
      <c r="J60" s="274" t="e">
        <f t="shared" si="24"/>
        <v>#REF!</v>
      </c>
      <c r="K60" s="274">
        <f>AA!K59</f>
        <v>86.4</v>
      </c>
      <c r="L60" s="274">
        <f>AA!N59</f>
        <v>86.4</v>
      </c>
      <c r="M60" s="274">
        <f t="shared" si="25"/>
        <v>86.4</v>
      </c>
      <c r="N60" s="274">
        <f>AH!K59</f>
        <v>82.4</v>
      </c>
      <c r="O60" s="274">
        <f>AH!N59</f>
        <v>82.4</v>
      </c>
      <c r="P60" s="274">
        <f t="shared" si="26"/>
        <v>82.4</v>
      </c>
      <c r="Q60" s="274">
        <f>FIQH!K59</f>
        <v>82.6</v>
      </c>
      <c r="R60" s="274">
        <f>FIQH!N59</f>
        <v>82.6</v>
      </c>
      <c r="S60" s="274">
        <f t="shared" si="27"/>
        <v>82.6</v>
      </c>
      <c r="T60" s="274">
        <f>SKI!K59</f>
        <v>83.2</v>
      </c>
      <c r="U60" s="274">
        <f>SKI!N59</f>
        <v>83.2</v>
      </c>
      <c r="V60" s="274">
        <f t="shared" si="28"/>
        <v>83.2</v>
      </c>
      <c r="W60" s="274">
        <f>PKn!K59</f>
        <v>79.2</v>
      </c>
      <c r="X60" s="274">
        <f>PKn!L59</f>
        <v>0</v>
      </c>
      <c r="Y60" s="274">
        <f t="shared" si="29"/>
        <v>47.52</v>
      </c>
      <c r="Z60" s="274">
        <f>'B Ind'!K59</f>
        <v>79</v>
      </c>
      <c r="AA60" s="274">
        <f>'B Ind'!N59</f>
        <v>79</v>
      </c>
      <c r="AB60" s="274">
        <f t="shared" si="30"/>
        <v>79</v>
      </c>
      <c r="AC60" s="274">
        <f>BA!K59</f>
        <v>80.2</v>
      </c>
      <c r="AD60" s="274">
        <f>BA!N59</f>
        <v>80.2</v>
      </c>
      <c r="AE60" s="274">
        <f t="shared" si="31"/>
        <v>80.2</v>
      </c>
      <c r="AF60" s="274">
        <f>Matematik!K59</f>
        <v>74.8</v>
      </c>
      <c r="AG60" s="274">
        <f>Matematik!L59</f>
        <v>0</v>
      </c>
      <c r="AH60" s="274">
        <f t="shared" si="32"/>
        <v>44.879999999999995</v>
      </c>
      <c r="AI60" s="274">
        <f>IPA!K59</f>
        <v>78.2</v>
      </c>
      <c r="AJ60" s="274">
        <f>IPA!N59</f>
        <v>78.2</v>
      </c>
      <c r="AK60" s="274">
        <f t="shared" si="33"/>
        <v>78.2</v>
      </c>
      <c r="AL60" s="274">
        <f>IPS!K59</f>
        <v>77.8</v>
      </c>
      <c r="AM60" s="274">
        <f>IPS!L59</f>
        <v>0</v>
      </c>
      <c r="AN60" s="274">
        <f t="shared" si="34"/>
        <v>46.68</v>
      </c>
      <c r="AO60" s="274">
        <f>SBK!K59</f>
        <v>76.8</v>
      </c>
      <c r="AP60" s="274">
        <f>SBK!M59</f>
        <v>76.8</v>
      </c>
      <c r="AQ60" s="274">
        <f t="shared" si="35"/>
        <v>76.8</v>
      </c>
      <c r="AR60" s="274">
        <f>Penjaskes!K59</f>
        <v>80.400000000000006</v>
      </c>
      <c r="AS60" s="274">
        <f>Penjaskes!M59</f>
        <v>80.400000000000006</v>
      </c>
      <c r="AT60" s="274">
        <f t="shared" si="36"/>
        <v>80.400000000000006</v>
      </c>
      <c r="AU60" s="274">
        <f>'Bhs Drh'!K59</f>
        <v>73.8</v>
      </c>
      <c r="AV60" s="274">
        <f>'Bhs Drh'!N59</f>
        <v>73.8</v>
      </c>
      <c r="AW60" s="274">
        <f t="shared" si="37"/>
        <v>73.8</v>
      </c>
      <c r="AX60" s="274">
        <f>B.Inggris!K59</f>
        <v>75.8</v>
      </c>
      <c r="AY60" s="274">
        <f>B.Inggris!N59</f>
        <v>75.8</v>
      </c>
      <c r="AZ60" s="274">
        <f t="shared" si="38"/>
        <v>75.8</v>
      </c>
      <c r="BA60" s="274">
        <f t="shared" si="39"/>
        <v>72.705714285714279</v>
      </c>
      <c r="BB60" s="274">
        <f t="shared" si="58"/>
        <v>79</v>
      </c>
      <c r="BC60" s="274">
        <v>50</v>
      </c>
      <c r="BD60" s="274">
        <f t="shared" si="59"/>
        <v>67.400000000000006</v>
      </c>
      <c r="BE60" s="274">
        <f t="shared" si="60"/>
        <v>44.879999999999995</v>
      </c>
      <c r="BF60" s="274">
        <v>27.5</v>
      </c>
      <c r="BG60" s="274">
        <f t="shared" si="61"/>
        <v>37.927999999999997</v>
      </c>
      <c r="BH60" s="274">
        <f t="shared" si="62"/>
        <v>78.2</v>
      </c>
      <c r="BI60" s="274">
        <v>55</v>
      </c>
      <c r="BJ60" s="274">
        <f t="shared" si="63"/>
        <v>68.92</v>
      </c>
      <c r="BK60" s="152">
        <f t="shared" si="41"/>
        <v>44.166666666666664</v>
      </c>
      <c r="BL60" s="373">
        <f t="shared" si="64"/>
        <v>174.24799999999999</v>
      </c>
      <c r="BM60" s="373">
        <f t="shared" si="43"/>
        <v>132.5</v>
      </c>
      <c r="BN60" s="48" t="str">
        <f t="shared" si="44"/>
        <v>79,9</v>
      </c>
      <c r="BO60" s="48" t="str">
        <f t="shared" si="45"/>
        <v>79,9</v>
      </c>
      <c r="BP60" s="48" t="str">
        <f t="shared" si="46"/>
        <v>79,9</v>
      </c>
      <c r="BQ60" s="48" t="str">
        <f t="shared" si="47"/>
        <v>75,8</v>
      </c>
      <c r="BR60" s="48" t="str">
        <f t="shared" si="47"/>
        <v>0,0</v>
      </c>
      <c r="BS60" s="48" t="str">
        <f t="shared" si="47"/>
        <v>45,8</v>
      </c>
      <c r="BT60" s="48" t="str">
        <f t="shared" si="47"/>
        <v>78,2</v>
      </c>
      <c r="BU60" s="48" t="str">
        <f t="shared" si="47"/>
        <v>78,2</v>
      </c>
      <c r="BV60" s="48" t="str">
        <f t="shared" si="48"/>
        <v>78,2</v>
      </c>
      <c r="BY60" s="275" t="str">
        <f t="shared" si="49"/>
        <v>79,9</v>
      </c>
      <c r="BZ60" s="275" t="str">
        <f t="shared" si="50"/>
        <v>50,0</v>
      </c>
      <c r="CA60" s="275" t="str">
        <f t="shared" si="51"/>
        <v>67,4</v>
      </c>
      <c r="CB60" s="275" t="str">
        <f t="shared" si="52"/>
        <v>45,8</v>
      </c>
      <c r="CC60" s="275" t="str">
        <f t="shared" si="53"/>
        <v>28,5</v>
      </c>
      <c r="CD60" s="275" t="str">
        <f t="shared" si="54"/>
        <v>38,8</v>
      </c>
      <c r="CE60" s="275" t="str">
        <f t="shared" si="55"/>
        <v>78,2</v>
      </c>
      <c r="CF60" s="275" t="str">
        <f t="shared" si="56"/>
        <v>55,5</v>
      </c>
      <c r="CG60" s="275" t="str">
        <f t="shared" si="57"/>
        <v>69,2</v>
      </c>
      <c r="CJ60" s="48" t="str">
        <f>SISWA!S58</f>
        <v>102/MINI.L-Kid/30.02.02/S.1-2/VI/2017</v>
      </c>
    </row>
    <row r="61" spans="1:88" x14ac:dyDescent="0.3">
      <c r="A61" s="53">
        <f>SISWA!A60</f>
        <v>53</v>
      </c>
      <c r="B61" s="53">
        <f>IF(SISWA!B60=0,"",SISWA!B60)</f>
        <v>4172</v>
      </c>
      <c r="C61" s="53" t="str">
        <f>IF(SISWA!C60=0,"",SISWA!C60)</f>
        <v>0041942834</v>
      </c>
      <c r="D61" s="53" t="str">
        <f>IF(SISWA!D60=0,"",SISWA!D60)</f>
        <v>80-162-053-4</v>
      </c>
      <c r="E61" s="196" t="str">
        <f>IF(SISWA!E60=0,"",SISWA!E60)</f>
        <v>YUSFI RIZKY AZIZAH</v>
      </c>
      <c r="F61" s="196" t="str">
        <f>IF(SISWA!P59=0,"",SISWA!P59)</f>
        <v>, 00 Januari 1900</v>
      </c>
      <c r="G61" s="196" t="str">
        <f>IF(SISWA!H60=0,"",SISWA!H60)</f>
        <v/>
      </c>
      <c r="H61" s="274" t="e">
        <f>#REF!</f>
        <v>#REF!</v>
      </c>
      <c r="I61" s="274" t="e">
        <f>#REF!</f>
        <v>#REF!</v>
      </c>
      <c r="J61" s="274" t="e">
        <f t="shared" si="24"/>
        <v>#REF!</v>
      </c>
      <c r="K61" s="274">
        <f>AA!K60</f>
        <v>85.6</v>
      </c>
      <c r="L61" s="274">
        <f>AA!N60</f>
        <v>85.6</v>
      </c>
      <c r="M61" s="274">
        <f t="shared" si="25"/>
        <v>85.6</v>
      </c>
      <c r="N61" s="274">
        <f>AH!K60</f>
        <v>83.8</v>
      </c>
      <c r="O61" s="274">
        <f>AH!N60</f>
        <v>83.8</v>
      </c>
      <c r="P61" s="274">
        <f t="shared" si="26"/>
        <v>83.8</v>
      </c>
      <c r="Q61" s="274">
        <f>FIQH!K60</f>
        <v>85.6</v>
      </c>
      <c r="R61" s="274">
        <f>FIQH!N60</f>
        <v>85.6</v>
      </c>
      <c r="S61" s="274">
        <f t="shared" si="27"/>
        <v>85.6</v>
      </c>
      <c r="T61" s="274">
        <f>SKI!K60</f>
        <v>81.599999999999994</v>
      </c>
      <c r="U61" s="274">
        <f>SKI!N60</f>
        <v>81.599999999999994</v>
      </c>
      <c r="V61" s="274">
        <f t="shared" si="28"/>
        <v>81.599999999999994</v>
      </c>
      <c r="W61" s="274">
        <f>PKn!K60</f>
        <v>80.400000000000006</v>
      </c>
      <c r="X61" s="274">
        <f>PKn!L60</f>
        <v>0</v>
      </c>
      <c r="Y61" s="274">
        <f t="shared" si="29"/>
        <v>48.24</v>
      </c>
      <c r="Z61" s="274">
        <f>'B Ind'!K60</f>
        <v>80</v>
      </c>
      <c r="AA61" s="274">
        <f>'B Ind'!N60</f>
        <v>80</v>
      </c>
      <c r="AB61" s="274">
        <f t="shared" si="30"/>
        <v>80</v>
      </c>
      <c r="AC61" s="274">
        <f>BA!K60</f>
        <v>83</v>
      </c>
      <c r="AD61" s="274">
        <f>BA!N60</f>
        <v>83</v>
      </c>
      <c r="AE61" s="274">
        <f t="shared" si="31"/>
        <v>83</v>
      </c>
      <c r="AF61" s="274">
        <f>Matematik!K60</f>
        <v>75.8</v>
      </c>
      <c r="AG61" s="274">
        <f>Matematik!L60</f>
        <v>0</v>
      </c>
      <c r="AH61" s="274">
        <f t="shared" si="32"/>
        <v>45.48</v>
      </c>
      <c r="AI61" s="274">
        <f>IPA!K60</f>
        <v>81</v>
      </c>
      <c r="AJ61" s="274">
        <f>IPA!N60</f>
        <v>81</v>
      </c>
      <c r="AK61" s="274">
        <f t="shared" si="33"/>
        <v>81</v>
      </c>
      <c r="AL61" s="274">
        <f>IPS!K60</f>
        <v>79.2</v>
      </c>
      <c r="AM61" s="274">
        <f>IPS!L60</f>
        <v>0</v>
      </c>
      <c r="AN61" s="274">
        <f t="shared" si="34"/>
        <v>47.52</v>
      </c>
      <c r="AO61" s="274">
        <f>SBK!K60</f>
        <v>82.6</v>
      </c>
      <c r="AP61" s="274">
        <f>SBK!M60</f>
        <v>82.6</v>
      </c>
      <c r="AQ61" s="274">
        <f t="shared" si="35"/>
        <v>82.6</v>
      </c>
      <c r="AR61" s="274">
        <f>Penjaskes!K60</f>
        <v>78.599999999999994</v>
      </c>
      <c r="AS61" s="274">
        <f>Penjaskes!M60</f>
        <v>78.599999999999994</v>
      </c>
      <c r="AT61" s="274">
        <f t="shared" si="36"/>
        <v>78.599999999999994</v>
      </c>
      <c r="AU61" s="274">
        <f>'Bhs Drh'!K60</f>
        <v>78.599999999999994</v>
      </c>
      <c r="AV61" s="274">
        <f>'Bhs Drh'!N60</f>
        <v>78.599999999999994</v>
      </c>
      <c r="AW61" s="274">
        <f t="shared" si="37"/>
        <v>78.599999999999994</v>
      </c>
      <c r="AX61" s="274">
        <f>B.Inggris!K60</f>
        <v>79.400000000000006</v>
      </c>
      <c r="AY61" s="274">
        <f>B.Inggris!N60</f>
        <v>79.400000000000006</v>
      </c>
      <c r="AZ61" s="274">
        <f t="shared" si="38"/>
        <v>79.400000000000006</v>
      </c>
      <c r="BA61" s="274">
        <f t="shared" si="39"/>
        <v>74.36</v>
      </c>
      <c r="BB61" s="274">
        <f t="shared" si="58"/>
        <v>80</v>
      </c>
      <c r="BC61" s="274">
        <v>72</v>
      </c>
      <c r="BD61" s="274">
        <f t="shared" si="59"/>
        <v>76.8</v>
      </c>
      <c r="BE61" s="274">
        <f t="shared" si="60"/>
        <v>45.48</v>
      </c>
      <c r="BF61" s="274">
        <v>80</v>
      </c>
      <c r="BG61" s="274">
        <f t="shared" si="61"/>
        <v>59.287999999999997</v>
      </c>
      <c r="BH61" s="274">
        <f t="shared" si="62"/>
        <v>81</v>
      </c>
      <c r="BI61" s="274">
        <v>82.5</v>
      </c>
      <c r="BJ61" s="274">
        <f t="shared" si="63"/>
        <v>81.599999999999994</v>
      </c>
      <c r="BK61" s="152">
        <f t="shared" si="41"/>
        <v>78.166666666666671</v>
      </c>
      <c r="BL61" s="373">
        <f t="shared" si="64"/>
        <v>217.68799999999999</v>
      </c>
      <c r="BM61" s="373">
        <f t="shared" si="43"/>
        <v>234.5</v>
      </c>
      <c r="BN61" s="48" t="str">
        <f t="shared" si="44"/>
        <v>80,0</v>
      </c>
      <c r="BO61" s="48" t="str">
        <f t="shared" si="45"/>
        <v>80,0</v>
      </c>
      <c r="BP61" s="48" t="str">
        <f t="shared" si="46"/>
        <v>80,0</v>
      </c>
      <c r="BQ61" s="48" t="str">
        <f t="shared" si="47"/>
        <v>76,8</v>
      </c>
      <c r="BR61" s="48" t="str">
        <f t="shared" si="47"/>
        <v>0,0</v>
      </c>
      <c r="BS61" s="48" t="str">
        <f t="shared" si="47"/>
        <v>45,8</v>
      </c>
      <c r="BT61" s="48" t="str">
        <f t="shared" si="47"/>
        <v>81,1</v>
      </c>
      <c r="BU61" s="48" t="str">
        <f t="shared" si="47"/>
        <v>81,1</v>
      </c>
      <c r="BV61" s="48" t="str">
        <f t="shared" si="48"/>
        <v>81,1</v>
      </c>
      <c r="BY61" s="275" t="str">
        <f t="shared" si="49"/>
        <v>80,0</v>
      </c>
      <c r="BZ61" s="275" t="str">
        <f t="shared" si="50"/>
        <v>72,2</v>
      </c>
      <c r="CA61" s="275" t="str">
        <f t="shared" si="51"/>
        <v>77,8</v>
      </c>
      <c r="CB61" s="275" t="str">
        <f t="shared" si="52"/>
        <v>45,8</v>
      </c>
      <c r="CC61" s="275" t="str">
        <f t="shared" si="53"/>
        <v>80,0</v>
      </c>
      <c r="CD61" s="275" t="str">
        <f t="shared" si="54"/>
        <v>59,8</v>
      </c>
      <c r="CE61" s="275" t="str">
        <f t="shared" si="55"/>
        <v>81,1</v>
      </c>
      <c r="CF61" s="275" t="str">
        <f t="shared" si="56"/>
        <v>83,5</v>
      </c>
      <c r="CG61" s="275" t="str">
        <f t="shared" si="57"/>
        <v>82,6</v>
      </c>
      <c r="CJ61" s="48" t="str">
        <f>SISWA!S59</f>
        <v>103/MINI.L-Kid/30.02.02/S.1-2/VI/2017</v>
      </c>
    </row>
    <row r="62" spans="1:88" x14ac:dyDescent="0.3">
      <c r="A62" s="53">
        <f>SISWA!A61</f>
        <v>54</v>
      </c>
      <c r="B62" s="53" t="str">
        <f>IF(SISWA!B61=0,"",SISWA!B61)</f>
        <v/>
      </c>
      <c r="C62" s="53" t="str">
        <f>IF(SISWA!C61=0,"",SISWA!C61)</f>
        <v/>
      </c>
      <c r="D62" s="53" t="str">
        <f>IF(SISWA!D61=0,"",SISWA!D61)</f>
        <v/>
      </c>
      <c r="E62" s="196" t="str">
        <f>IF(SISWA!E61=0,"",SISWA!E61)</f>
        <v/>
      </c>
      <c r="F62" s="196" t="str">
        <f>IF(SISWA!P60=0,"",SISWA!P60)</f>
        <v>, 00 Januari 1900</v>
      </c>
      <c r="G62" s="196" t="str">
        <f>IF(SISWA!H61=0,"",SISWA!H61)</f>
        <v/>
      </c>
      <c r="H62" s="274" t="e">
        <f>#REF!</f>
        <v>#REF!</v>
      </c>
      <c r="I62" s="274" t="e">
        <f>#REF!</f>
        <v>#REF!</v>
      </c>
      <c r="J62" s="274" t="e">
        <f t="shared" si="24"/>
        <v>#REF!</v>
      </c>
      <c r="K62" s="274" t="e">
        <f>AA!K61</f>
        <v>#DIV/0!</v>
      </c>
      <c r="L62" s="274" t="e">
        <f>AA!N61</f>
        <v>#DIV/0!</v>
      </c>
      <c r="M62" s="274" t="e">
        <f t="shared" si="25"/>
        <v>#DIV/0!</v>
      </c>
      <c r="N62" s="274" t="e">
        <f>AH!K61</f>
        <v>#DIV/0!</v>
      </c>
      <c r="O62" s="274" t="e">
        <f>AH!N61</f>
        <v>#DIV/0!</v>
      </c>
      <c r="P62" s="274" t="e">
        <f t="shared" si="26"/>
        <v>#DIV/0!</v>
      </c>
      <c r="Q62" s="274" t="e">
        <f>FIQH!K61</f>
        <v>#DIV/0!</v>
      </c>
      <c r="R62" s="274" t="e">
        <f>FIQH!N61</f>
        <v>#DIV/0!</v>
      </c>
      <c r="S62" s="274" t="e">
        <f t="shared" si="27"/>
        <v>#DIV/0!</v>
      </c>
      <c r="T62" s="274" t="e">
        <f>SKI!K61</f>
        <v>#DIV/0!</v>
      </c>
      <c r="U62" s="274" t="e">
        <f>SKI!N61</f>
        <v>#DIV/0!</v>
      </c>
      <c r="V62" s="274" t="e">
        <f t="shared" si="28"/>
        <v>#DIV/0!</v>
      </c>
      <c r="W62" s="274" t="e">
        <f>PKn!K61</f>
        <v>#DIV/0!</v>
      </c>
      <c r="X62" s="274">
        <f>PKn!L61</f>
        <v>0</v>
      </c>
      <c r="Y62" s="274" t="e">
        <f t="shared" si="29"/>
        <v>#DIV/0!</v>
      </c>
      <c r="Z62" s="274" t="e">
        <f>'B Ind'!K61</f>
        <v>#DIV/0!</v>
      </c>
      <c r="AA62" s="274" t="e">
        <f>'B Ind'!N61</f>
        <v>#DIV/0!</v>
      </c>
      <c r="AB62" s="274" t="e">
        <f t="shared" si="30"/>
        <v>#DIV/0!</v>
      </c>
      <c r="AC62" s="274" t="e">
        <f>BA!K61</f>
        <v>#DIV/0!</v>
      </c>
      <c r="AD62" s="274" t="e">
        <f>BA!N61</f>
        <v>#DIV/0!</v>
      </c>
      <c r="AE62" s="274" t="e">
        <f t="shared" si="31"/>
        <v>#DIV/0!</v>
      </c>
      <c r="AF62" s="274" t="e">
        <f>Matematik!K61</f>
        <v>#DIV/0!</v>
      </c>
      <c r="AG62" s="274">
        <f>Matematik!L61</f>
        <v>0</v>
      </c>
      <c r="AH62" s="274" t="e">
        <f t="shared" si="32"/>
        <v>#DIV/0!</v>
      </c>
      <c r="AI62" s="274" t="e">
        <f>IPA!K61</f>
        <v>#DIV/0!</v>
      </c>
      <c r="AJ62" s="274" t="e">
        <f>IPA!N61</f>
        <v>#DIV/0!</v>
      </c>
      <c r="AK62" s="274" t="e">
        <f t="shared" si="33"/>
        <v>#DIV/0!</v>
      </c>
      <c r="AL62" s="274" t="e">
        <f>IPS!K61</f>
        <v>#DIV/0!</v>
      </c>
      <c r="AM62" s="274">
        <f>IPS!L61</f>
        <v>0</v>
      </c>
      <c r="AN62" s="274" t="e">
        <f t="shared" si="34"/>
        <v>#DIV/0!</v>
      </c>
      <c r="AO62" s="274" t="e">
        <f>SBK!K61</f>
        <v>#DIV/0!</v>
      </c>
      <c r="AP62" s="274" t="e">
        <f>SBK!M61</f>
        <v>#DIV/0!</v>
      </c>
      <c r="AQ62" s="274" t="e">
        <f t="shared" si="35"/>
        <v>#DIV/0!</v>
      </c>
      <c r="AR62" s="274" t="e">
        <f>Penjaskes!K61</f>
        <v>#DIV/0!</v>
      </c>
      <c r="AS62" s="274" t="e">
        <f>Penjaskes!M61</f>
        <v>#DIV/0!</v>
      </c>
      <c r="AT62" s="274" t="e">
        <f t="shared" si="36"/>
        <v>#DIV/0!</v>
      </c>
      <c r="AU62" s="274" t="e">
        <f>'Bhs Drh'!K61</f>
        <v>#DIV/0!</v>
      </c>
      <c r="AV62" s="274" t="e">
        <f>'Bhs Drh'!N61</f>
        <v>#DIV/0!</v>
      </c>
      <c r="AW62" s="274" t="e">
        <f t="shared" si="37"/>
        <v>#DIV/0!</v>
      </c>
      <c r="AX62" s="274" t="e">
        <f>B.Inggris!K61</f>
        <v>#DIV/0!</v>
      </c>
      <c r="AY62" s="274" t="e">
        <f>B.Inggris!N61</f>
        <v>#DIV/0!</v>
      </c>
      <c r="AZ62" s="274" t="e">
        <f t="shared" si="38"/>
        <v>#DIV/0!</v>
      </c>
      <c r="BA62" s="274" t="e">
        <f t="shared" si="39"/>
        <v>#DIV/0!</v>
      </c>
      <c r="BB62" s="274" t="e">
        <f t="shared" si="58"/>
        <v>#DIV/0!</v>
      </c>
      <c r="BC62" s="274">
        <v>70</v>
      </c>
      <c r="BD62" s="274" t="e">
        <f t="shared" si="59"/>
        <v>#DIV/0!</v>
      </c>
      <c r="BE62" s="274" t="e">
        <f t="shared" si="60"/>
        <v>#DIV/0!</v>
      </c>
      <c r="BF62" s="274">
        <v>30</v>
      </c>
      <c r="BG62" s="274" t="e">
        <f t="shared" si="61"/>
        <v>#DIV/0!</v>
      </c>
      <c r="BH62" s="274" t="e">
        <f t="shared" si="62"/>
        <v>#DIV/0!</v>
      </c>
      <c r="BI62" s="274">
        <v>55</v>
      </c>
      <c r="BJ62" s="274" t="e">
        <f t="shared" si="63"/>
        <v>#DIV/0!</v>
      </c>
      <c r="BK62" s="152">
        <f t="shared" si="41"/>
        <v>51.666666666666664</v>
      </c>
      <c r="BL62" s="373" t="e">
        <f t="shared" si="64"/>
        <v>#DIV/0!</v>
      </c>
      <c r="BM62" s="373">
        <f t="shared" si="43"/>
        <v>155</v>
      </c>
      <c r="BN62" s="48" t="e">
        <f t="shared" si="44"/>
        <v>#DIV/0!</v>
      </c>
      <c r="BO62" s="48" t="e">
        <f t="shared" si="45"/>
        <v>#DIV/0!</v>
      </c>
      <c r="BP62" s="48" t="e">
        <f t="shared" si="46"/>
        <v>#DIV/0!</v>
      </c>
      <c r="BQ62" s="48" t="e">
        <f t="shared" si="47"/>
        <v>#DIV/0!</v>
      </c>
      <c r="BR62" s="48" t="str">
        <f t="shared" si="47"/>
        <v>0,0</v>
      </c>
      <c r="BS62" s="48" t="e">
        <f t="shared" si="47"/>
        <v>#DIV/0!</v>
      </c>
      <c r="BT62" s="48" t="e">
        <f t="shared" si="47"/>
        <v>#DIV/0!</v>
      </c>
      <c r="BU62" s="48" t="e">
        <f t="shared" si="47"/>
        <v>#DIV/0!</v>
      </c>
      <c r="BV62" s="48" t="e">
        <f t="shared" si="48"/>
        <v>#DIV/0!</v>
      </c>
      <c r="BY62" s="275" t="e">
        <f t="shared" si="49"/>
        <v>#DIV/0!</v>
      </c>
      <c r="BZ62" s="275" t="str">
        <f t="shared" si="50"/>
        <v>70,0</v>
      </c>
      <c r="CA62" s="275" t="e">
        <f t="shared" si="51"/>
        <v>#DIV/0!</v>
      </c>
      <c r="CB62" s="275" t="e">
        <f t="shared" si="52"/>
        <v>#DIV/0!</v>
      </c>
      <c r="CC62" s="275" t="str">
        <f t="shared" si="53"/>
        <v>30,0</v>
      </c>
      <c r="CD62" s="275" t="e">
        <f t="shared" si="54"/>
        <v>#DIV/0!</v>
      </c>
      <c r="CE62" s="275" t="e">
        <f t="shared" si="55"/>
        <v>#DIV/0!</v>
      </c>
      <c r="CF62" s="275" t="str">
        <f t="shared" si="56"/>
        <v>55,5</v>
      </c>
      <c r="CG62" s="275" t="e">
        <f t="shared" si="57"/>
        <v>#DIV/0!</v>
      </c>
      <c r="CJ62" s="48" t="str">
        <f>SISWA!S60</f>
        <v>104/MINI.L-Kid/30.02.02/S.1-2/VI/2017</v>
      </c>
    </row>
    <row r="63" spans="1:88" x14ac:dyDescent="0.3">
      <c r="A63" s="53">
        <f>SISWA!A62</f>
        <v>55</v>
      </c>
      <c r="B63" s="53" t="str">
        <f>IF(SISWA!B62=0,"",SISWA!B62)</f>
        <v/>
      </c>
      <c r="C63" s="53" t="str">
        <f>IF(SISWA!C62=0,"",SISWA!C62)</f>
        <v/>
      </c>
      <c r="D63" s="53" t="str">
        <f>IF(SISWA!D62=0,"",SISWA!D62)</f>
        <v/>
      </c>
      <c r="E63" s="196" t="str">
        <f>IF(SISWA!E62=0,"",SISWA!E62)</f>
        <v/>
      </c>
      <c r="F63" s="196" t="str">
        <f>IF(SISWA!P61=0,"",SISWA!P61)</f>
        <v>, 00 Januari 1900</v>
      </c>
      <c r="G63" s="196" t="str">
        <f>IF(SISWA!H62=0,"",SISWA!H62)</f>
        <v/>
      </c>
      <c r="H63" s="274" t="e">
        <f>#REF!</f>
        <v>#REF!</v>
      </c>
      <c r="I63" s="274" t="e">
        <f>#REF!</f>
        <v>#REF!</v>
      </c>
      <c r="J63" s="274" t="e">
        <f t="shared" si="24"/>
        <v>#REF!</v>
      </c>
      <c r="K63" s="274" t="e">
        <f>AA!K62</f>
        <v>#DIV/0!</v>
      </c>
      <c r="L63" s="274" t="e">
        <f>AA!N62</f>
        <v>#DIV/0!</v>
      </c>
      <c r="M63" s="274" t="e">
        <f t="shared" si="25"/>
        <v>#DIV/0!</v>
      </c>
      <c r="N63" s="274" t="e">
        <f>AH!K62</f>
        <v>#DIV/0!</v>
      </c>
      <c r="O63" s="274" t="e">
        <f>AH!N62</f>
        <v>#DIV/0!</v>
      </c>
      <c r="P63" s="274" t="e">
        <f t="shared" si="26"/>
        <v>#DIV/0!</v>
      </c>
      <c r="Q63" s="274" t="e">
        <f>FIQH!K62</f>
        <v>#DIV/0!</v>
      </c>
      <c r="R63" s="274" t="e">
        <f>FIQH!N62</f>
        <v>#DIV/0!</v>
      </c>
      <c r="S63" s="274" t="e">
        <f t="shared" si="27"/>
        <v>#DIV/0!</v>
      </c>
      <c r="T63" s="274" t="e">
        <f>SKI!K62</f>
        <v>#DIV/0!</v>
      </c>
      <c r="U63" s="274" t="e">
        <f>SKI!N62</f>
        <v>#DIV/0!</v>
      </c>
      <c r="V63" s="274" t="e">
        <f t="shared" si="28"/>
        <v>#DIV/0!</v>
      </c>
      <c r="W63" s="274" t="e">
        <f>PKn!K62</f>
        <v>#DIV/0!</v>
      </c>
      <c r="X63" s="274">
        <f>PKn!L62</f>
        <v>0</v>
      </c>
      <c r="Y63" s="274" t="e">
        <f t="shared" si="29"/>
        <v>#DIV/0!</v>
      </c>
      <c r="Z63" s="274" t="e">
        <f>'B Ind'!K62</f>
        <v>#DIV/0!</v>
      </c>
      <c r="AA63" s="274" t="e">
        <f>'B Ind'!N62</f>
        <v>#DIV/0!</v>
      </c>
      <c r="AB63" s="274" t="e">
        <f t="shared" si="30"/>
        <v>#DIV/0!</v>
      </c>
      <c r="AC63" s="274" t="e">
        <f>BA!K62</f>
        <v>#DIV/0!</v>
      </c>
      <c r="AD63" s="274" t="e">
        <f>BA!N62</f>
        <v>#DIV/0!</v>
      </c>
      <c r="AE63" s="274" t="e">
        <f t="shared" si="31"/>
        <v>#DIV/0!</v>
      </c>
      <c r="AF63" s="274" t="e">
        <f>Matematik!K62</f>
        <v>#DIV/0!</v>
      </c>
      <c r="AG63" s="274">
        <f>Matematik!L62</f>
        <v>0</v>
      </c>
      <c r="AH63" s="274" t="e">
        <f t="shared" si="32"/>
        <v>#DIV/0!</v>
      </c>
      <c r="AI63" s="274" t="e">
        <f>IPA!K62</f>
        <v>#DIV/0!</v>
      </c>
      <c r="AJ63" s="274" t="e">
        <f>IPA!N62</f>
        <v>#DIV/0!</v>
      </c>
      <c r="AK63" s="274" t="e">
        <f t="shared" si="33"/>
        <v>#DIV/0!</v>
      </c>
      <c r="AL63" s="274" t="e">
        <f>IPS!K62</f>
        <v>#DIV/0!</v>
      </c>
      <c r="AM63" s="274">
        <f>IPS!L62</f>
        <v>0</v>
      </c>
      <c r="AN63" s="274" t="e">
        <f t="shared" si="34"/>
        <v>#DIV/0!</v>
      </c>
      <c r="AO63" s="274" t="e">
        <f>SBK!K62</f>
        <v>#DIV/0!</v>
      </c>
      <c r="AP63" s="274" t="e">
        <f>SBK!M62</f>
        <v>#DIV/0!</v>
      </c>
      <c r="AQ63" s="274" t="e">
        <f t="shared" si="35"/>
        <v>#DIV/0!</v>
      </c>
      <c r="AR63" s="274" t="e">
        <f>Penjaskes!K62</f>
        <v>#DIV/0!</v>
      </c>
      <c r="AS63" s="274" t="e">
        <f>Penjaskes!M62</f>
        <v>#DIV/0!</v>
      </c>
      <c r="AT63" s="274" t="e">
        <f t="shared" si="36"/>
        <v>#DIV/0!</v>
      </c>
      <c r="AU63" s="274" t="e">
        <f>'Bhs Drh'!K62</f>
        <v>#DIV/0!</v>
      </c>
      <c r="AV63" s="274" t="e">
        <f>'Bhs Drh'!N62</f>
        <v>#DIV/0!</v>
      </c>
      <c r="AW63" s="274" t="e">
        <f t="shared" si="37"/>
        <v>#DIV/0!</v>
      </c>
      <c r="AX63" s="274" t="e">
        <f>B.Inggris!K62</f>
        <v>#DIV/0!</v>
      </c>
      <c r="AY63" s="274" t="e">
        <f>B.Inggris!N62</f>
        <v>#DIV/0!</v>
      </c>
      <c r="AZ63" s="274" t="e">
        <f t="shared" si="38"/>
        <v>#DIV/0!</v>
      </c>
      <c r="BA63" s="274" t="e">
        <f t="shared" si="39"/>
        <v>#DIV/0!</v>
      </c>
      <c r="BB63" s="274" t="e">
        <f t="shared" si="58"/>
        <v>#DIV/0!</v>
      </c>
      <c r="BC63" s="274">
        <v>70</v>
      </c>
      <c r="BD63" s="274" t="e">
        <f t="shared" si="59"/>
        <v>#DIV/0!</v>
      </c>
      <c r="BE63" s="274" t="e">
        <f t="shared" si="60"/>
        <v>#DIV/0!</v>
      </c>
      <c r="BF63" s="274">
        <v>65</v>
      </c>
      <c r="BG63" s="274" t="e">
        <f t="shared" si="61"/>
        <v>#DIV/0!</v>
      </c>
      <c r="BH63" s="274" t="e">
        <f t="shared" si="62"/>
        <v>#DIV/0!</v>
      </c>
      <c r="BI63" s="274">
        <v>82.5</v>
      </c>
      <c r="BJ63" s="274" t="e">
        <f t="shared" si="63"/>
        <v>#DIV/0!</v>
      </c>
      <c r="BK63" s="152">
        <f t="shared" si="41"/>
        <v>72.5</v>
      </c>
      <c r="BL63" s="373" t="e">
        <f t="shared" si="64"/>
        <v>#DIV/0!</v>
      </c>
      <c r="BM63" s="373">
        <f t="shared" si="43"/>
        <v>217.5</v>
      </c>
      <c r="BN63" s="48" t="e">
        <f t="shared" si="44"/>
        <v>#DIV/0!</v>
      </c>
      <c r="BO63" s="48" t="e">
        <f t="shared" si="45"/>
        <v>#DIV/0!</v>
      </c>
      <c r="BP63" s="48" t="e">
        <f t="shared" si="46"/>
        <v>#DIV/0!</v>
      </c>
      <c r="BQ63" s="48" t="e">
        <f t="shared" si="47"/>
        <v>#DIV/0!</v>
      </c>
      <c r="BR63" s="48" t="str">
        <f t="shared" si="47"/>
        <v>0,0</v>
      </c>
      <c r="BS63" s="48" t="e">
        <f t="shared" si="47"/>
        <v>#DIV/0!</v>
      </c>
      <c r="BT63" s="48" t="e">
        <f t="shared" si="47"/>
        <v>#DIV/0!</v>
      </c>
      <c r="BU63" s="48" t="e">
        <f t="shared" si="47"/>
        <v>#DIV/0!</v>
      </c>
      <c r="BV63" s="48" t="e">
        <f t="shared" si="48"/>
        <v>#DIV/0!</v>
      </c>
      <c r="BY63" s="275" t="e">
        <f t="shared" si="49"/>
        <v>#DIV/0!</v>
      </c>
      <c r="BZ63" s="275" t="str">
        <f t="shared" si="50"/>
        <v>70,0</v>
      </c>
      <c r="CA63" s="275" t="e">
        <f t="shared" si="51"/>
        <v>#DIV/0!</v>
      </c>
      <c r="CB63" s="275" t="e">
        <f t="shared" si="52"/>
        <v>#DIV/0!</v>
      </c>
      <c r="CC63" s="275" t="str">
        <f t="shared" si="53"/>
        <v>65,5</v>
      </c>
      <c r="CD63" s="275" t="e">
        <f t="shared" si="54"/>
        <v>#DIV/0!</v>
      </c>
      <c r="CE63" s="275" t="e">
        <f t="shared" si="55"/>
        <v>#DIV/0!</v>
      </c>
      <c r="CF63" s="275" t="str">
        <f t="shared" si="56"/>
        <v>83,5</v>
      </c>
      <c r="CG63" s="275" t="e">
        <f t="shared" si="57"/>
        <v>#DIV/0!</v>
      </c>
      <c r="CJ63" s="48" t="str">
        <f>SISWA!S61</f>
        <v>105/MINI.L-Kid/30.02.02/S.1-2/VI/2017</v>
      </c>
    </row>
    <row r="64" spans="1:88" x14ac:dyDescent="0.3">
      <c r="A64" s="53">
        <f>SISWA!A63</f>
        <v>56</v>
      </c>
      <c r="B64" s="53" t="str">
        <f>IF(SISWA!B63=0,"",SISWA!B63)</f>
        <v/>
      </c>
      <c r="C64" s="53" t="str">
        <f>IF(SISWA!C63=0,"",SISWA!C63)</f>
        <v/>
      </c>
      <c r="D64" s="53" t="str">
        <f>IF(SISWA!D63=0,"",SISWA!D63)</f>
        <v/>
      </c>
      <c r="E64" s="196" t="str">
        <f>IF(SISWA!E63=0,"",SISWA!E63)</f>
        <v/>
      </c>
      <c r="F64" s="196" t="str">
        <f>IF(SISWA!P62=0,"",SISWA!P62)</f>
        <v>, 00 Januari 1900</v>
      </c>
      <c r="G64" s="196" t="str">
        <f>IF(SISWA!H63=0,"",SISWA!H63)</f>
        <v/>
      </c>
      <c r="H64" s="274" t="e">
        <f>#REF!</f>
        <v>#REF!</v>
      </c>
      <c r="I64" s="274" t="e">
        <f>#REF!</f>
        <v>#REF!</v>
      </c>
      <c r="J64" s="274" t="e">
        <f t="shared" si="24"/>
        <v>#REF!</v>
      </c>
      <c r="K64" s="274" t="e">
        <f>AA!K63</f>
        <v>#DIV/0!</v>
      </c>
      <c r="L64" s="274" t="e">
        <f>AA!N63</f>
        <v>#DIV/0!</v>
      </c>
      <c r="M64" s="274" t="e">
        <f t="shared" si="25"/>
        <v>#DIV/0!</v>
      </c>
      <c r="N64" s="274" t="e">
        <f>AH!K63</f>
        <v>#DIV/0!</v>
      </c>
      <c r="O64" s="274" t="e">
        <f>AH!N63</f>
        <v>#DIV/0!</v>
      </c>
      <c r="P64" s="274" t="e">
        <f t="shared" si="26"/>
        <v>#DIV/0!</v>
      </c>
      <c r="Q64" s="274" t="e">
        <f>FIQH!K63</f>
        <v>#DIV/0!</v>
      </c>
      <c r="R64" s="274" t="e">
        <f>FIQH!N63</f>
        <v>#DIV/0!</v>
      </c>
      <c r="S64" s="274" t="e">
        <f t="shared" si="27"/>
        <v>#DIV/0!</v>
      </c>
      <c r="T64" s="274" t="e">
        <f>SKI!K63</f>
        <v>#DIV/0!</v>
      </c>
      <c r="U64" s="274" t="e">
        <f>SKI!N63</f>
        <v>#DIV/0!</v>
      </c>
      <c r="V64" s="274" t="e">
        <f t="shared" si="28"/>
        <v>#DIV/0!</v>
      </c>
      <c r="W64" s="274" t="e">
        <f>PKn!K63</f>
        <v>#DIV/0!</v>
      </c>
      <c r="X64" s="274">
        <f>PKn!L63</f>
        <v>0</v>
      </c>
      <c r="Y64" s="274" t="e">
        <f t="shared" si="29"/>
        <v>#DIV/0!</v>
      </c>
      <c r="Z64" s="274" t="e">
        <f>'B Ind'!K63</f>
        <v>#DIV/0!</v>
      </c>
      <c r="AA64" s="274" t="e">
        <f>'B Ind'!N63</f>
        <v>#DIV/0!</v>
      </c>
      <c r="AB64" s="274" t="e">
        <f t="shared" si="30"/>
        <v>#DIV/0!</v>
      </c>
      <c r="AC64" s="274" t="e">
        <f>BA!K63</f>
        <v>#DIV/0!</v>
      </c>
      <c r="AD64" s="274" t="e">
        <f>BA!N63</f>
        <v>#DIV/0!</v>
      </c>
      <c r="AE64" s="274" t="e">
        <f t="shared" si="31"/>
        <v>#DIV/0!</v>
      </c>
      <c r="AF64" s="274" t="e">
        <f>Matematik!K63</f>
        <v>#DIV/0!</v>
      </c>
      <c r="AG64" s="274">
        <f>Matematik!L63</f>
        <v>0</v>
      </c>
      <c r="AH64" s="274" t="e">
        <f t="shared" si="32"/>
        <v>#DIV/0!</v>
      </c>
      <c r="AI64" s="274" t="e">
        <f>IPA!K63</f>
        <v>#DIV/0!</v>
      </c>
      <c r="AJ64" s="274" t="e">
        <f>IPA!N63</f>
        <v>#DIV/0!</v>
      </c>
      <c r="AK64" s="274" t="e">
        <f t="shared" si="33"/>
        <v>#DIV/0!</v>
      </c>
      <c r="AL64" s="274" t="e">
        <f>IPS!K63</f>
        <v>#DIV/0!</v>
      </c>
      <c r="AM64" s="274">
        <f>IPS!L63</f>
        <v>0</v>
      </c>
      <c r="AN64" s="274" t="e">
        <f t="shared" si="34"/>
        <v>#DIV/0!</v>
      </c>
      <c r="AO64" s="274" t="e">
        <f>SBK!K63</f>
        <v>#DIV/0!</v>
      </c>
      <c r="AP64" s="274" t="e">
        <f>SBK!M63</f>
        <v>#DIV/0!</v>
      </c>
      <c r="AQ64" s="274" t="e">
        <f t="shared" si="35"/>
        <v>#DIV/0!</v>
      </c>
      <c r="AR64" s="274" t="e">
        <f>Penjaskes!K63</f>
        <v>#DIV/0!</v>
      </c>
      <c r="AS64" s="274" t="e">
        <f>Penjaskes!M63</f>
        <v>#DIV/0!</v>
      </c>
      <c r="AT64" s="274" t="e">
        <f t="shared" si="36"/>
        <v>#DIV/0!</v>
      </c>
      <c r="AU64" s="274" t="e">
        <f>'Bhs Drh'!K63</f>
        <v>#DIV/0!</v>
      </c>
      <c r="AV64" s="274" t="e">
        <f>'Bhs Drh'!N63</f>
        <v>#DIV/0!</v>
      </c>
      <c r="AW64" s="274" t="e">
        <f t="shared" si="37"/>
        <v>#DIV/0!</v>
      </c>
      <c r="AX64" s="274" t="e">
        <f>B.Inggris!K63</f>
        <v>#DIV/0!</v>
      </c>
      <c r="AY64" s="274" t="e">
        <f>B.Inggris!N63</f>
        <v>#DIV/0!</v>
      </c>
      <c r="AZ64" s="274" t="e">
        <f t="shared" si="38"/>
        <v>#DIV/0!</v>
      </c>
      <c r="BA64" s="274" t="e">
        <f t="shared" si="39"/>
        <v>#DIV/0!</v>
      </c>
      <c r="BB64" s="274" t="e">
        <f t="shared" si="58"/>
        <v>#DIV/0!</v>
      </c>
      <c r="BC64" s="274">
        <f>'B Ind'!L63</f>
        <v>0</v>
      </c>
      <c r="BD64" s="274" t="e">
        <f t="shared" si="59"/>
        <v>#DIV/0!</v>
      </c>
      <c r="BE64" s="274" t="e">
        <f t="shared" si="60"/>
        <v>#DIV/0!</v>
      </c>
      <c r="BF64" s="274">
        <v>0</v>
      </c>
      <c r="BG64" s="274" t="e">
        <f t="shared" si="61"/>
        <v>#DIV/0!</v>
      </c>
      <c r="BH64" s="274" t="e">
        <f t="shared" si="62"/>
        <v>#DIV/0!</v>
      </c>
      <c r="BI64" s="274">
        <v>0</v>
      </c>
      <c r="BJ64" s="274" t="e">
        <f t="shared" si="63"/>
        <v>#DIV/0!</v>
      </c>
      <c r="BK64" s="152">
        <f t="shared" si="41"/>
        <v>0</v>
      </c>
      <c r="BL64" s="373" t="e">
        <f t="shared" si="64"/>
        <v>#DIV/0!</v>
      </c>
      <c r="BM64" s="373">
        <f t="shared" si="43"/>
        <v>0</v>
      </c>
      <c r="BN64" s="48" t="e">
        <f t="shared" si="44"/>
        <v>#DIV/0!</v>
      </c>
      <c r="BO64" s="48" t="e">
        <f t="shared" si="45"/>
        <v>#DIV/0!</v>
      </c>
      <c r="BP64" s="48" t="e">
        <f t="shared" si="46"/>
        <v>#DIV/0!</v>
      </c>
      <c r="BQ64" s="48" t="e">
        <f t="shared" si="47"/>
        <v>#DIV/0!</v>
      </c>
      <c r="BR64" s="48" t="str">
        <f t="shared" si="47"/>
        <v>0,0</v>
      </c>
      <c r="BS64" s="48" t="e">
        <f t="shared" si="47"/>
        <v>#DIV/0!</v>
      </c>
      <c r="BT64" s="48" t="e">
        <f t="shared" si="47"/>
        <v>#DIV/0!</v>
      </c>
      <c r="BU64" s="48" t="e">
        <f t="shared" si="47"/>
        <v>#DIV/0!</v>
      </c>
      <c r="BV64" s="48" t="e">
        <f t="shared" si="48"/>
        <v>#DIV/0!</v>
      </c>
      <c r="BY64" s="275" t="e">
        <f t="shared" si="49"/>
        <v>#DIV/0!</v>
      </c>
      <c r="BZ64" s="275" t="str">
        <f t="shared" si="50"/>
        <v>0,0</v>
      </c>
      <c r="CA64" s="275" t="e">
        <f t="shared" si="51"/>
        <v>#DIV/0!</v>
      </c>
      <c r="CB64" s="275" t="e">
        <f t="shared" si="52"/>
        <v>#DIV/0!</v>
      </c>
      <c r="CC64" s="275" t="str">
        <f t="shared" si="53"/>
        <v>0,0</v>
      </c>
      <c r="CD64" s="275" t="e">
        <f t="shared" si="54"/>
        <v>#DIV/0!</v>
      </c>
      <c r="CE64" s="275" t="e">
        <f t="shared" si="55"/>
        <v>#DIV/0!</v>
      </c>
      <c r="CF64" s="275" t="str">
        <f t="shared" si="56"/>
        <v>0,0</v>
      </c>
      <c r="CG64" s="275" t="e">
        <f t="shared" si="57"/>
        <v>#DIV/0!</v>
      </c>
      <c r="CJ64" s="48" t="str">
        <f>SISWA!S62</f>
        <v>106/MINI.L-Kid/30.02.02/S.1-2/VI/2017</v>
      </c>
    </row>
    <row r="65" spans="1:88" x14ac:dyDescent="0.3">
      <c r="A65" s="53">
        <f>SISWA!A64</f>
        <v>57</v>
      </c>
      <c r="B65" s="53" t="str">
        <f>IF(SISWA!B64=0,"",SISWA!B64)</f>
        <v/>
      </c>
      <c r="C65" s="53" t="str">
        <f>IF(SISWA!C64=0,"",SISWA!C64)</f>
        <v/>
      </c>
      <c r="D65" s="53" t="str">
        <f>IF(SISWA!D64=0,"",SISWA!D64)</f>
        <v/>
      </c>
      <c r="E65" s="196" t="str">
        <f>IF(SISWA!E64=0,"",SISWA!E64)</f>
        <v/>
      </c>
      <c r="F65" s="196" t="str">
        <f>IF(SISWA!P63=0,"",SISWA!P63)</f>
        <v>, 00 Januari 1900</v>
      </c>
      <c r="G65" s="196" t="str">
        <f>IF(SISWA!H64=0,"",SISWA!H64)</f>
        <v/>
      </c>
      <c r="H65" s="274" t="e">
        <f>#REF!</f>
        <v>#REF!</v>
      </c>
      <c r="I65" s="274" t="e">
        <f>#REF!</f>
        <v>#REF!</v>
      </c>
      <c r="J65" s="274" t="e">
        <f t="shared" si="24"/>
        <v>#REF!</v>
      </c>
      <c r="K65" s="274" t="e">
        <f>AA!K64</f>
        <v>#DIV/0!</v>
      </c>
      <c r="L65" s="274" t="e">
        <f>AA!N64</f>
        <v>#DIV/0!</v>
      </c>
      <c r="M65" s="274" t="e">
        <f t="shared" si="25"/>
        <v>#DIV/0!</v>
      </c>
      <c r="N65" s="274" t="e">
        <f>AH!K64</f>
        <v>#DIV/0!</v>
      </c>
      <c r="O65" s="274" t="e">
        <f>AH!N64</f>
        <v>#DIV/0!</v>
      </c>
      <c r="P65" s="274" t="e">
        <f t="shared" si="26"/>
        <v>#DIV/0!</v>
      </c>
      <c r="Q65" s="274" t="e">
        <f>FIQH!K64</f>
        <v>#DIV/0!</v>
      </c>
      <c r="R65" s="274" t="e">
        <f>FIQH!N64</f>
        <v>#DIV/0!</v>
      </c>
      <c r="S65" s="274" t="e">
        <f t="shared" si="27"/>
        <v>#DIV/0!</v>
      </c>
      <c r="T65" s="274" t="e">
        <f>SKI!K64</f>
        <v>#DIV/0!</v>
      </c>
      <c r="U65" s="274" t="e">
        <f>SKI!N64</f>
        <v>#DIV/0!</v>
      </c>
      <c r="V65" s="274" t="e">
        <f t="shared" si="28"/>
        <v>#DIV/0!</v>
      </c>
      <c r="W65" s="274" t="e">
        <f>PKn!K64</f>
        <v>#DIV/0!</v>
      </c>
      <c r="X65" s="274">
        <f>PKn!L64</f>
        <v>0</v>
      </c>
      <c r="Y65" s="274" t="e">
        <f t="shared" si="29"/>
        <v>#DIV/0!</v>
      </c>
      <c r="Z65" s="274" t="e">
        <f>'B Ind'!K64</f>
        <v>#DIV/0!</v>
      </c>
      <c r="AA65" s="274" t="e">
        <f>'B Ind'!N64</f>
        <v>#DIV/0!</v>
      </c>
      <c r="AB65" s="274" t="e">
        <f t="shared" si="30"/>
        <v>#DIV/0!</v>
      </c>
      <c r="AC65" s="274" t="e">
        <f>BA!K64</f>
        <v>#DIV/0!</v>
      </c>
      <c r="AD65" s="274" t="e">
        <f>BA!N64</f>
        <v>#DIV/0!</v>
      </c>
      <c r="AE65" s="274" t="e">
        <f t="shared" si="31"/>
        <v>#DIV/0!</v>
      </c>
      <c r="AF65" s="274" t="e">
        <f>Matematik!K64</f>
        <v>#DIV/0!</v>
      </c>
      <c r="AG65" s="274">
        <f>Matematik!L64</f>
        <v>0</v>
      </c>
      <c r="AH65" s="274" t="e">
        <f t="shared" si="32"/>
        <v>#DIV/0!</v>
      </c>
      <c r="AI65" s="274" t="e">
        <f>IPA!K64</f>
        <v>#DIV/0!</v>
      </c>
      <c r="AJ65" s="274" t="e">
        <f>IPA!N64</f>
        <v>#DIV/0!</v>
      </c>
      <c r="AK65" s="274" t="e">
        <f t="shared" si="33"/>
        <v>#DIV/0!</v>
      </c>
      <c r="AL65" s="274" t="e">
        <f>IPS!K64</f>
        <v>#DIV/0!</v>
      </c>
      <c r="AM65" s="274">
        <f>IPS!L64</f>
        <v>0</v>
      </c>
      <c r="AN65" s="274" t="e">
        <f t="shared" si="34"/>
        <v>#DIV/0!</v>
      </c>
      <c r="AO65" s="274" t="e">
        <f>SBK!K64</f>
        <v>#DIV/0!</v>
      </c>
      <c r="AP65" s="274" t="e">
        <f>SBK!M64</f>
        <v>#DIV/0!</v>
      </c>
      <c r="AQ65" s="274" t="e">
        <f t="shared" si="35"/>
        <v>#DIV/0!</v>
      </c>
      <c r="AR65" s="274" t="e">
        <f>Penjaskes!K64</f>
        <v>#DIV/0!</v>
      </c>
      <c r="AS65" s="274" t="e">
        <f>Penjaskes!M64</f>
        <v>#DIV/0!</v>
      </c>
      <c r="AT65" s="274" t="e">
        <f t="shared" si="36"/>
        <v>#DIV/0!</v>
      </c>
      <c r="AU65" s="274" t="e">
        <f>'Bhs Drh'!K64</f>
        <v>#DIV/0!</v>
      </c>
      <c r="AV65" s="274" t="e">
        <f>'Bhs Drh'!N64</f>
        <v>#DIV/0!</v>
      </c>
      <c r="AW65" s="274" t="e">
        <f t="shared" si="37"/>
        <v>#DIV/0!</v>
      </c>
      <c r="AX65" s="274" t="e">
        <f>B.Inggris!K64</f>
        <v>#DIV/0!</v>
      </c>
      <c r="AY65" s="274" t="e">
        <f>B.Inggris!N64</f>
        <v>#DIV/0!</v>
      </c>
      <c r="AZ65" s="274" t="e">
        <f t="shared" si="38"/>
        <v>#DIV/0!</v>
      </c>
      <c r="BA65" s="274" t="e">
        <f t="shared" si="39"/>
        <v>#DIV/0!</v>
      </c>
      <c r="BB65" s="274" t="e">
        <f t="shared" si="58"/>
        <v>#DIV/0!</v>
      </c>
      <c r="BC65" s="274">
        <f>'B Ind'!L64</f>
        <v>0</v>
      </c>
      <c r="BD65" s="274" t="e">
        <f t="shared" si="59"/>
        <v>#DIV/0!</v>
      </c>
      <c r="BE65" s="274" t="e">
        <f t="shared" si="60"/>
        <v>#DIV/0!</v>
      </c>
      <c r="BF65" s="274">
        <v>0</v>
      </c>
      <c r="BG65" s="274" t="e">
        <f t="shared" si="61"/>
        <v>#DIV/0!</v>
      </c>
      <c r="BH65" s="274" t="e">
        <f t="shared" si="62"/>
        <v>#DIV/0!</v>
      </c>
      <c r="BI65" s="274">
        <v>0</v>
      </c>
      <c r="BJ65" s="274" t="e">
        <f t="shared" si="63"/>
        <v>#DIV/0!</v>
      </c>
      <c r="BK65" s="152">
        <f t="shared" si="41"/>
        <v>0</v>
      </c>
      <c r="BL65" s="373" t="e">
        <f t="shared" si="64"/>
        <v>#DIV/0!</v>
      </c>
      <c r="BM65" s="373">
        <f t="shared" si="43"/>
        <v>0</v>
      </c>
      <c r="BN65" s="48" t="e">
        <f t="shared" si="44"/>
        <v>#DIV/0!</v>
      </c>
      <c r="BO65" s="48" t="e">
        <f t="shared" si="45"/>
        <v>#DIV/0!</v>
      </c>
      <c r="BP65" s="48" t="e">
        <f t="shared" si="46"/>
        <v>#DIV/0!</v>
      </c>
      <c r="BQ65" s="48" t="e">
        <f t="shared" si="47"/>
        <v>#DIV/0!</v>
      </c>
      <c r="BR65" s="48" t="str">
        <f t="shared" si="47"/>
        <v>0,0</v>
      </c>
      <c r="BS65" s="48" t="e">
        <f t="shared" si="47"/>
        <v>#DIV/0!</v>
      </c>
      <c r="BT65" s="48" t="e">
        <f t="shared" si="47"/>
        <v>#DIV/0!</v>
      </c>
      <c r="BU65" s="48" t="e">
        <f t="shared" si="47"/>
        <v>#DIV/0!</v>
      </c>
      <c r="BV65" s="48" t="e">
        <f t="shared" si="48"/>
        <v>#DIV/0!</v>
      </c>
      <c r="BY65" s="275" t="e">
        <f t="shared" si="49"/>
        <v>#DIV/0!</v>
      </c>
      <c r="BZ65" s="275" t="str">
        <f t="shared" si="50"/>
        <v>0,0</v>
      </c>
      <c r="CA65" s="275" t="e">
        <f t="shared" si="51"/>
        <v>#DIV/0!</v>
      </c>
      <c r="CB65" s="275" t="e">
        <f t="shared" si="52"/>
        <v>#DIV/0!</v>
      </c>
      <c r="CC65" s="275" t="str">
        <f t="shared" si="53"/>
        <v>0,0</v>
      </c>
      <c r="CD65" s="275" t="e">
        <f t="shared" si="54"/>
        <v>#DIV/0!</v>
      </c>
      <c r="CE65" s="275" t="e">
        <f t="shared" si="55"/>
        <v>#DIV/0!</v>
      </c>
      <c r="CF65" s="275" t="str">
        <f t="shared" si="56"/>
        <v>0,0</v>
      </c>
      <c r="CG65" s="275" t="e">
        <f t="shared" si="57"/>
        <v>#DIV/0!</v>
      </c>
      <c r="CJ65" s="48" t="str">
        <f>SISWA!S63</f>
        <v>107/MINI.L-Kid/30.02.02/S.1-2/VI/2017</v>
      </c>
    </row>
    <row r="66" spans="1:88" x14ac:dyDescent="0.3">
      <c r="A66" s="53">
        <f>SISWA!A65</f>
        <v>58</v>
      </c>
      <c r="B66" s="53" t="str">
        <f>IF(SISWA!B65=0,"",SISWA!B65)</f>
        <v/>
      </c>
      <c r="C66" s="53" t="str">
        <f>IF(SISWA!C65=0,"",SISWA!C65)</f>
        <v/>
      </c>
      <c r="D66" s="53" t="str">
        <f>IF(SISWA!D65=0,"",SISWA!D65)</f>
        <v/>
      </c>
      <c r="E66" s="196" t="str">
        <f>IF(SISWA!E65=0,"",SISWA!E65)</f>
        <v/>
      </c>
      <c r="F66" s="196" t="str">
        <f>IF(SISWA!P64=0,"",SISWA!P64)</f>
        <v>, 00 Januari 1900</v>
      </c>
      <c r="G66" s="196" t="str">
        <f>IF(SISWA!H65=0,"",SISWA!H65)</f>
        <v/>
      </c>
      <c r="H66" s="274" t="e">
        <f>#REF!</f>
        <v>#REF!</v>
      </c>
      <c r="I66" s="274" t="e">
        <f>#REF!</f>
        <v>#REF!</v>
      </c>
      <c r="J66" s="274" t="e">
        <f t="shared" si="24"/>
        <v>#REF!</v>
      </c>
      <c r="K66" s="274" t="e">
        <f>AA!K65</f>
        <v>#DIV/0!</v>
      </c>
      <c r="L66" s="274" t="e">
        <f>AA!N65</f>
        <v>#DIV/0!</v>
      </c>
      <c r="M66" s="274" t="e">
        <f t="shared" si="25"/>
        <v>#DIV/0!</v>
      </c>
      <c r="N66" s="274" t="e">
        <f>AH!K65</f>
        <v>#DIV/0!</v>
      </c>
      <c r="O66" s="274" t="e">
        <f>AH!N65</f>
        <v>#DIV/0!</v>
      </c>
      <c r="P66" s="274" t="e">
        <f t="shared" si="26"/>
        <v>#DIV/0!</v>
      </c>
      <c r="Q66" s="274" t="e">
        <f>FIQH!K65</f>
        <v>#DIV/0!</v>
      </c>
      <c r="R66" s="274" t="e">
        <f>FIQH!N65</f>
        <v>#DIV/0!</v>
      </c>
      <c r="S66" s="274" t="e">
        <f t="shared" si="27"/>
        <v>#DIV/0!</v>
      </c>
      <c r="T66" s="274" t="e">
        <f>SKI!K65</f>
        <v>#DIV/0!</v>
      </c>
      <c r="U66" s="274" t="e">
        <f>SKI!N65</f>
        <v>#DIV/0!</v>
      </c>
      <c r="V66" s="274" t="e">
        <f t="shared" si="28"/>
        <v>#DIV/0!</v>
      </c>
      <c r="W66" s="274" t="e">
        <f>PKn!K65</f>
        <v>#DIV/0!</v>
      </c>
      <c r="X66" s="274">
        <f>PKn!L65</f>
        <v>0</v>
      </c>
      <c r="Y66" s="274" t="e">
        <f t="shared" si="29"/>
        <v>#DIV/0!</v>
      </c>
      <c r="Z66" s="274" t="e">
        <f>'B Ind'!K65</f>
        <v>#DIV/0!</v>
      </c>
      <c r="AA66" s="274" t="e">
        <f>'B Ind'!N65</f>
        <v>#DIV/0!</v>
      </c>
      <c r="AB66" s="274" t="e">
        <f t="shared" si="30"/>
        <v>#DIV/0!</v>
      </c>
      <c r="AC66" s="274" t="e">
        <f>BA!K65</f>
        <v>#DIV/0!</v>
      </c>
      <c r="AD66" s="274" t="e">
        <f>BA!N65</f>
        <v>#DIV/0!</v>
      </c>
      <c r="AE66" s="274" t="e">
        <f t="shared" si="31"/>
        <v>#DIV/0!</v>
      </c>
      <c r="AF66" s="274" t="e">
        <f>Matematik!K65</f>
        <v>#DIV/0!</v>
      </c>
      <c r="AG66" s="274">
        <f>Matematik!L65</f>
        <v>0</v>
      </c>
      <c r="AH66" s="274" t="e">
        <f t="shared" si="32"/>
        <v>#DIV/0!</v>
      </c>
      <c r="AI66" s="274" t="e">
        <f>IPA!K65</f>
        <v>#DIV/0!</v>
      </c>
      <c r="AJ66" s="274" t="e">
        <f>IPA!N65</f>
        <v>#DIV/0!</v>
      </c>
      <c r="AK66" s="274" t="e">
        <f t="shared" si="33"/>
        <v>#DIV/0!</v>
      </c>
      <c r="AL66" s="274" t="e">
        <f>IPS!K65</f>
        <v>#DIV/0!</v>
      </c>
      <c r="AM66" s="274">
        <f>IPS!L65</f>
        <v>0</v>
      </c>
      <c r="AN66" s="274" t="e">
        <f t="shared" si="34"/>
        <v>#DIV/0!</v>
      </c>
      <c r="AO66" s="274" t="e">
        <f>SBK!K65</f>
        <v>#DIV/0!</v>
      </c>
      <c r="AP66" s="274">
        <f>SBK!M65</f>
        <v>0</v>
      </c>
      <c r="AQ66" s="274" t="e">
        <f t="shared" si="35"/>
        <v>#DIV/0!</v>
      </c>
      <c r="AR66" s="274" t="e">
        <f>Penjaskes!K65</f>
        <v>#DIV/0!</v>
      </c>
      <c r="AS66" s="274">
        <f>Penjaskes!M65</f>
        <v>0</v>
      </c>
      <c r="AT66" s="274" t="e">
        <f t="shared" si="36"/>
        <v>#DIV/0!</v>
      </c>
      <c r="AU66" s="274" t="e">
        <f>'Bhs Drh'!K65</f>
        <v>#DIV/0!</v>
      </c>
      <c r="AV66" s="274" t="e">
        <f>'Bhs Drh'!N65</f>
        <v>#DIV/0!</v>
      </c>
      <c r="AW66" s="274" t="e">
        <f t="shared" si="37"/>
        <v>#DIV/0!</v>
      </c>
      <c r="AX66" s="274" t="e">
        <f>B.Inggris!K65</f>
        <v>#DIV/0!</v>
      </c>
      <c r="AY66" s="274" t="e">
        <f>B.Inggris!N65</f>
        <v>#DIV/0!</v>
      </c>
      <c r="AZ66" s="274" t="e">
        <f t="shared" si="38"/>
        <v>#DIV/0!</v>
      </c>
      <c r="BA66" s="52" t="e">
        <f t="shared" si="39"/>
        <v>#DIV/0!</v>
      </c>
      <c r="BB66" s="52" t="e">
        <f t="shared" si="58"/>
        <v>#DIV/0!</v>
      </c>
      <c r="BC66" s="274">
        <f>'B Ind'!L65</f>
        <v>0</v>
      </c>
      <c r="BD66" s="52" t="e">
        <f t="shared" si="59"/>
        <v>#DIV/0!</v>
      </c>
      <c r="BE66" s="52" t="e">
        <f t="shared" si="60"/>
        <v>#DIV/0!</v>
      </c>
      <c r="BF66" s="274">
        <v>0</v>
      </c>
      <c r="BG66" s="52" t="e">
        <f t="shared" si="61"/>
        <v>#DIV/0!</v>
      </c>
      <c r="BH66" s="52" t="e">
        <f t="shared" si="62"/>
        <v>#DIV/0!</v>
      </c>
      <c r="BI66" s="274">
        <v>0</v>
      </c>
      <c r="BJ66" s="52" t="e">
        <f t="shared" si="63"/>
        <v>#DIV/0!</v>
      </c>
      <c r="BK66" s="152">
        <f t="shared" si="41"/>
        <v>0</v>
      </c>
      <c r="BL66" s="373" t="e">
        <f t="shared" si="64"/>
        <v>#DIV/0!</v>
      </c>
      <c r="BM66" s="373">
        <f t="shared" si="43"/>
        <v>0</v>
      </c>
      <c r="BN66" s="48" t="e">
        <f t="shared" si="44"/>
        <v>#DIV/0!</v>
      </c>
      <c r="BO66" s="48" t="e">
        <f t="shared" si="45"/>
        <v>#DIV/0!</v>
      </c>
      <c r="BP66" s="48" t="e">
        <f t="shared" si="46"/>
        <v>#DIV/0!</v>
      </c>
      <c r="BQ66" s="48" t="e">
        <f t="shared" si="47"/>
        <v>#DIV/0!</v>
      </c>
      <c r="BR66" s="48" t="str">
        <f t="shared" si="47"/>
        <v>0,0</v>
      </c>
      <c r="BS66" s="48" t="e">
        <f t="shared" si="47"/>
        <v>#DIV/0!</v>
      </c>
      <c r="BT66" s="48" t="e">
        <f t="shared" si="47"/>
        <v>#DIV/0!</v>
      </c>
      <c r="BU66" s="48" t="e">
        <f t="shared" si="47"/>
        <v>#DIV/0!</v>
      </c>
      <c r="BV66" s="48" t="e">
        <f t="shared" si="48"/>
        <v>#DIV/0!</v>
      </c>
      <c r="BY66" s="275" t="e">
        <f t="shared" si="49"/>
        <v>#DIV/0!</v>
      </c>
      <c r="BZ66" s="275" t="str">
        <f t="shared" si="50"/>
        <v>0,0</v>
      </c>
      <c r="CA66" s="275" t="e">
        <f t="shared" si="51"/>
        <v>#DIV/0!</v>
      </c>
      <c r="CB66" s="275" t="e">
        <f t="shared" si="52"/>
        <v>#DIV/0!</v>
      </c>
      <c r="CC66" s="275" t="str">
        <f t="shared" si="53"/>
        <v>0,0</v>
      </c>
      <c r="CD66" s="275" t="e">
        <f t="shared" si="54"/>
        <v>#DIV/0!</v>
      </c>
      <c r="CE66" s="275" t="e">
        <f t="shared" si="55"/>
        <v>#DIV/0!</v>
      </c>
      <c r="CF66" s="275" t="str">
        <f t="shared" si="56"/>
        <v>0,0</v>
      </c>
      <c r="CG66" s="275" t="e">
        <f t="shared" si="57"/>
        <v>#DIV/0!</v>
      </c>
      <c r="CJ66" s="48" t="str">
        <f>SISWA!S64</f>
        <v>108</v>
      </c>
    </row>
    <row r="67" spans="1:88" x14ac:dyDescent="0.3">
      <c r="A67" s="53">
        <f>SISWA!A66</f>
        <v>59</v>
      </c>
      <c r="B67" s="53" t="str">
        <f>IF(SISWA!B66=0,"",SISWA!B66)</f>
        <v/>
      </c>
      <c r="C67" s="53" t="str">
        <f>IF(SISWA!C66=0,"",SISWA!C66)</f>
        <v/>
      </c>
      <c r="D67" s="53" t="str">
        <f>IF(SISWA!D66=0,"",SISWA!D66)</f>
        <v/>
      </c>
      <c r="E67" s="196" t="str">
        <f>IF(SISWA!E66=0,"",SISWA!E66)</f>
        <v/>
      </c>
      <c r="F67" s="196" t="str">
        <f>IF(SISWA!P65=0,"",SISWA!P65)</f>
        <v>, 00 Januari 1900</v>
      </c>
      <c r="G67" s="196" t="str">
        <f>IF(SISWA!H66=0,"",SISWA!H66)</f>
        <v/>
      </c>
      <c r="H67" s="274" t="e">
        <f>#REF!</f>
        <v>#REF!</v>
      </c>
      <c r="I67" s="274" t="e">
        <f>#REF!</f>
        <v>#REF!</v>
      </c>
      <c r="J67" s="274" t="e">
        <f t="shared" si="24"/>
        <v>#REF!</v>
      </c>
      <c r="K67" s="274" t="e">
        <f>AA!K66</f>
        <v>#DIV/0!</v>
      </c>
      <c r="L67" s="274" t="e">
        <f>AA!N66</f>
        <v>#DIV/0!</v>
      </c>
      <c r="M67" s="274" t="e">
        <f t="shared" si="25"/>
        <v>#DIV/0!</v>
      </c>
      <c r="N67" s="274" t="e">
        <f>AH!K66</f>
        <v>#DIV/0!</v>
      </c>
      <c r="O67" s="274" t="e">
        <f>AH!N66</f>
        <v>#DIV/0!</v>
      </c>
      <c r="P67" s="274" t="e">
        <f t="shared" si="26"/>
        <v>#DIV/0!</v>
      </c>
      <c r="Q67" s="274" t="e">
        <f>FIQH!K66</f>
        <v>#DIV/0!</v>
      </c>
      <c r="R67" s="274" t="e">
        <f>FIQH!N66</f>
        <v>#DIV/0!</v>
      </c>
      <c r="S67" s="274" t="e">
        <f t="shared" si="27"/>
        <v>#DIV/0!</v>
      </c>
      <c r="T67" s="274" t="e">
        <f>SKI!K66</f>
        <v>#DIV/0!</v>
      </c>
      <c r="U67" s="274" t="e">
        <f>SKI!N66</f>
        <v>#DIV/0!</v>
      </c>
      <c r="V67" s="274" t="e">
        <f t="shared" si="28"/>
        <v>#DIV/0!</v>
      </c>
      <c r="W67" s="274" t="e">
        <f>PKn!K66</f>
        <v>#DIV/0!</v>
      </c>
      <c r="X67" s="274">
        <f>PKn!L66</f>
        <v>0</v>
      </c>
      <c r="Y67" s="274" t="e">
        <f t="shared" si="29"/>
        <v>#DIV/0!</v>
      </c>
      <c r="Z67" s="274" t="e">
        <f>'B Ind'!K66</f>
        <v>#DIV/0!</v>
      </c>
      <c r="AA67" s="274" t="e">
        <f>'B Ind'!N66</f>
        <v>#DIV/0!</v>
      </c>
      <c r="AB67" s="274" t="e">
        <f t="shared" si="30"/>
        <v>#DIV/0!</v>
      </c>
      <c r="AC67" s="274" t="e">
        <f>BA!K66</f>
        <v>#DIV/0!</v>
      </c>
      <c r="AD67" s="274" t="e">
        <f>BA!N66</f>
        <v>#DIV/0!</v>
      </c>
      <c r="AE67" s="274" t="e">
        <f t="shared" si="31"/>
        <v>#DIV/0!</v>
      </c>
      <c r="AF67" s="274" t="e">
        <f>Matematik!K66</f>
        <v>#DIV/0!</v>
      </c>
      <c r="AG67" s="274">
        <f>Matematik!L66</f>
        <v>0</v>
      </c>
      <c r="AH67" s="274" t="e">
        <f t="shared" si="32"/>
        <v>#DIV/0!</v>
      </c>
      <c r="AI67" s="274" t="e">
        <f>IPA!K66</f>
        <v>#DIV/0!</v>
      </c>
      <c r="AJ67" s="274" t="e">
        <f>IPA!N66</f>
        <v>#DIV/0!</v>
      </c>
      <c r="AK67" s="274" t="e">
        <f t="shared" si="33"/>
        <v>#DIV/0!</v>
      </c>
      <c r="AL67" s="274" t="e">
        <f>IPS!K66</f>
        <v>#DIV/0!</v>
      </c>
      <c r="AM67" s="274">
        <f>IPS!L66</f>
        <v>0</v>
      </c>
      <c r="AN67" s="274" t="e">
        <f t="shared" si="34"/>
        <v>#DIV/0!</v>
      </c>
      <c r="AO67" s="274" t="e">
        <f>SBK!K66</f>
        <v>#DIV/0!</v>
      </c>
      <c r="AP67" s="274">
        <f>SBK!M66</f>
        <v>0</v>
      </c>
      <c r="AQ67" s="274" t="e">
        <f t="shared" si="35"/>
        <v>#DIV/0!</v>
      </c>
      <c r="AR67" s="274" t="e">
        <f>Penjaskes!K66</f>
        <v>#DIV/0!</v>
      </c>
      <c r="AS67" s="274">
        <f>Penjaskes!M66</f>
        <v>0</v>
      </c>
      <c r="AT67" s="274" t="e">
        <f t="shared" si="36"/>
        <v>#DIV/0!</v>
      </c>
      <c r="AU67" s="274" t="e">
        <f>'Bhs Drh'!K66</f>
        <v>#DIV/0!</v>
      </c>
      <c r="AV67" s="274" t="e">
        <f>'Bhs Drh'!N66</f>
        <v>#DIV/0!</v>
      </c>
      <c r="AW67" s="274" t="e">
        <f t="shared" si="37"/>
        <v>#DIV/0!</v>
      </c>
      <c r="AX67" s="274" t="e">
        <f>B.Inggris!K66</f>
        <v>#DIV/0!</v>
      </c>
      <c r="AY67" s="274" t="e">
        <f>B.Inggris!N66</f>
        <v>#DIV/0!</v>
      </c>
      <c r="AZ67" s="274" t="e">
        <f t="shared" si="38"/>
        <v>#DIV/0!</v>
      </c>
      <c r="BA67" s="52" t="e">
        <f t="shared" si="39"/>
        <v>#DIV/0!</v>
      </c>
      <c r="BB67" s="52" t="e">
        <f t="shared" si="58"/>
        <v>#DIV/0!</v>
      </c>
      <c r="BC67" s="274">
        <f>'B Ind'!L66</f>
        <v>0</v>
      </c>
      <c r="BD67" s="52" t="e">
        <f t="shared" si="59"/>
        <v>#DIV/0!</v>
      </c>
      <c r="BE67" s="52" t="e">
        <f t="shared" si="60"/>
        <v>#DIV/0!</v>
      </c>
      <c r="BF67" s="274">
        <v>0</v>
      </c>
      <c r="BG67" s="52" t="e">
        <f t="shared" si="61"/>
        <v>#DIV/0!</v>
      </c>
      <c r="BH67" s="52" t="e">
        <f t="shared" si="62"/>
        <v>#DIV/0!</v>
      </c>
      <c r="BI67" s="274">
        <v>0</v>
      </c>
      <c r="BJ67" s="52" t="e">
        <f t="shared" si="63"/>
        <v>#DIV/0!</v>
      </c>
      <c r="BK67" s="152">
        <f t="shared" si="41"/>
        <v>0</v>
      </c>
      <c r="BL67" s="373" t="e">
        <f t="shared" si="64"/>
        <v>#DIV/0!</v>
      </c>
      <c r="BM67" s="373">
        <f t="shared" si="43"/>
        <v>0</v>
      </c>
      <c r="BN67" s="48" t="e">
        <f t="shared" si="44"/>
        <v>#DIV/0!</v>
      </c>
      <c r="BO67" s="48" t="e">
        <f t="shared" si="45"/>
        <v>#DIV/0!</v>
      </c>
      <c r="BP67" s="48" t="e">
        <f t="shared" si="46"/>
        <v>#DIV/0!</v>
      </c>
      <c r="BQ67" s="48" t="e">
        <f t="shared" si="47"/>
        <v>#DIV/0!</v>
      </c>
      <c r="BR67" s="48" t="str">
        <f t="shared" si="47"/>
        <v>0,0</v>
      </c>
      <c r="BS67" s="48" t="e">
        <f t="shared" si="47"/>
        <v>#DIV/0!</v>
      </c>
      <c r="BT67" s="48" t="e">
        <f t="shared" si="47"/>
        <v>#DIV/0!</v>
      </c>
      <c r="BU67" s="48" t="e">
        <f t="shared" si="47"/>
        <v>#DIV/0!</v>
      </c>
      <c r="BV67" s="48" t="e">
        <f t="shared" si="48"/>
        <v>#DIV/0!</v>
      </c>
      <c r="BY67" s="275" t="e">
        <f t="shared" si="49"/>
        <v>#DIV/0!</v>
      </c>
      <c r="BZ67" s="275" t="str">
        <f t="shared" si="50"/>
        <v>0,0</v>
      </c>
      <c r="CA67" s="275" t="e">
        <f t="shared" si="51"/>
        <v>#DIV/0!</v>
      </c>
      <c r="CB67" s="275" t="e">
        <f t="shared" si="52"/>
        <v>#DIV/0!</v>
      </c>
      <c r="CC67" s="275" t="str">
        <f t="shared" si="53"/>
        <v>0,0</v>
      </c>
      <c r="CD67" s="275" t="e">
        <f t="shared" si="54"/>
        <v>#DIV/0!</v>
      </c>
      <c r="CE67" s="275" t="e">
        <f t="shared" si="55"/>
        <v>#DIV/0!</v>
      </c>
      <c r="CF67" s="275" t="str">
        <f t="shared" si="56"/>
        <v>0,0</v>
      </c>
      <c r="CG67" s="275" t="e">
        <f t="shared" si="57"/>
        <v>#DIV/0!</v>
      </c>
      <c r="CJ67" s="48" t="str">
        <f>SISWA!S65</f>
        <v>109</v>
      </c>
    </row>
    <row r="68" spans="1:88" x14ac:dyDescent="0.3">
      <c r="A68" s="53">
        <f>SISWA!A67</f>
        <v>60</v>
      </c>
      <c r="B68" s="53" t="str">
        <f>IF(SISWA!B67=0,"",SISWA!B67)</f>
        <v/>
      </c>
      <c r="C68" s="53" t="str">
        <f>IF(SISWA!C67=0,"",SISWA!C67)</f>
        <v/>
      </c>
      <c r="D68" s="53" t="str">
        <f>IF(SISWA!D67=0,"",SISWA!D67)</f>
        <v/>
      </c>
      <c r="E68" s="196" t="str">
        <f>IF(SISWA!E67=0,"",SISWA!E67)</f>
        <v/>
      </c>
      <c r="F68" s="196" t="str">
        <f>IF(SISWA!P66=0,"",SISWA!P66)</f>
        <v>, 00 Januari 1900</v>
      </c>
      <c r="G68" s="196" t="str">
        <f>IF(SISWA!H67=0,"",SISWA!H67)</f>
        <v/>
      </c>
      <c r="H68" s="274" t="e">
        <f>#REF!</f>
        <v>#REF!</v>
      </c>
      <c r="I68" s="274" t="e">
        <f>#REF!</f>
        <v>#REF!</v>
      </c>
      <c r="J68" s="274" t="e">
        <f t="shared" si="24"/>
        <v>#REF!</v>
      </c>
      <c r="K68" s="274" t="e">
        <f>AA!K67</f>
        <v>#DIV/0!</v>
      </c>
      <c r="L68" s="274" t="e">
        <f>AA!N67</f>
        <v>#DIV/0!</v>
      </c>
      <c r="M68" s="274" t="e">
        <f t="shared" si="25"/>
        <v>#DIV/0!</v>
      </c>
      <c r="N68" s="274" t="e">
        <f>AH!K67</f>
        <v>#DIV/0!</v>
      </c>
      <c r="O68" s="274" t="e">
        <f>AH!N67</f>
        <v>#DIV/0!</v>
      </c>
      <c r="P68" s="274" t="e">
        <f t="shared" si="26"/>
        <v>#DIV/0!</v>
      </c>
      <c r="Q68" s="274" t="e">
        <f>FIQH!K67</f>
        <v>#DIV/0!</v>
      </c>
      <c r="R68" s="274" t="e">
        <f>FIQH!N67</f>
        <v>#DIV/0!</v>
      </c>
      <c r="S68" s="274" t="e">
        <f t="shared" si="27"/>
        <v>#DIV/0!</v>
      </c>
      <c r="T68" s="274" t="e">
        <f>SKI!K67</f>
        <v>#DIV/0!</v>
      </c>
      <c r="U68" s="274" t="e">
        <f>SKI!N67</f>
        <v>#DIV/0!</v>
      </c>
      <c r="V68" s="274" t="e">
        <f t="shared" si="28"/>
        <v>#DIV/0!</v>
      </c>
      <c r="W68" s="274" t="e">
        <f>PKn!K67</f>
        <v>#DIV/0!</v>
      </c>
      <c r="X68" s="274">
        <f>PKn!L67</f>
        <v>0</v>
      </c>
      <c r="Y68" s="274" t="e">
        <f t="shared" si="29"/>
        <v>#DIV/0!</v>
      </c>
      <c r="Z68" s="274" t="e">
        <f>'B Ind'!K67</f>
        <v>#DIV/0!</v>
      </c>
      <c r="AA68" s="274" t="e">
        <f>'B Ind'!N67</f>
        <v>#DIV/0!</v>
      </c>
      <c r="AB68" s="274" t="e">
        <f t="shared" si="30"/>
        <v>#DIV/0!</v>
      </c>
      <c r="AC68" s="274" t="e">
        <f>BA!K67</f>
        <v>#DIV/0!</v>
      </c>
      <c r="AD68" s="274" t="e">
        <f>BA!N67</f>
        <v>#DIV/0!</v>
      </c>
      <c r="AE68" s="274" t="e">
        <f t="shared" si="31"/>
        <v>#DIV/0!</v>
      </c>
      <c r="AF68" s="274" t="e">
        <f>Matematik!K67</f>
        <v>#DIV/0!</v>
      </c>
      <c r="AG68" s="274">
        <f>Matematik!L67</f>
        <v>0</v>
      </c>
      <c r="AH68" s="274" t="e">
        <f t="shared" si="32"/>
        <v>#DIV/0!</v>
      </c>
      <c r="AI68" s="274" t="e">
        <f>IPA!K67</f>
        <v>#DIV/0!</v>
      </c>
      <c r="AJ68" s="274" t="e">
        <f>IPA!N67</f>
        <v>#DIV/0!</v>
      </c>
      <c r="AK68" s="274" t="e">
        <f t="shared" si="33"/>
        <v>#DIV/0!</v>
      </c>
      <c r="AL68" s="274" t="e">
        <f>IPS!K67</f>
        <v>#DIV/0!</v>
      </c>
      <c r="AM68" s="274">
        <f>IPS!L67</f>
        <v>0</v>
      </c>
      <c r="AN68" s="274" t="e">
        <f t="shared" si="34"/>
        <v>#DIV/0!</v>
      </c>
      <c r="AO68" s="274" t="e">
        <f>SBK!K67</f>
        <v>#DIV/0!</v>
      </c>
      <c r="AP68" s="274">
        <f>SBK!M67</f>
        <v>0</v>
      </c>
      <c r="AQ68" s="274" t="e">
        <f t="shared" si="35"/>
        <v>#DIV/0!</v>
      </c>
      <c r="AR68" s="274" t="e">
        <f>Penjaskes!K67</f>
        <v>#DIV/0!</v>
      </c>
      <c r="AS68" s="274">
        <f>Penjaskes!M67</f>
        <v>0</v>
      </c>
      <c r="AT68" s="274" t="e">
        <f t="shared" si="36"/>
        <v>#DIV/0!</v>
      </c>
      <c r="AU68" s="274" t="e">
        <f>'Bhs Drh'!K67</f>
        <v>#DIV/0!</v>
      </c>
      <c r="AV68" s="274" t="e">
        <f>'Bhs Drh'!N67</f>
        <v>#DIV/0!</v>
      </c>
      <c r="AW68" s="274" t="e">
        <f t="shared" si="37"/>
        <v>#DIV/0!</v>
      </c>
      <c r="AX68" s="274" t="e">
        <f>B.Inggris!K67</f>
        <v>#DIV/0!</v>
      </c>
      <c r="AY68" s="274" t="e">
        <f>B.Inggris!N67</f>
        <v>#DIV/0!</v>
      </c>
      <c r="AZ68" s="274" t="e">
        <f t="shared" si="38"/>
        <v>#DIV/0!</v>
      </c>
      <c r="BA68" s="52" t="e">
        <f t="shared" si="39"/>
        <v>#DIV/0!</v>
      </c>
      <c r="BB68" s="52" t="e">
        <f t="shared" si="58"/>
        <v>#DIV/0!</v>
      </c>
      <c r="BC68" s="52"/>
      <c r="BD68" s="52" t="e">
        <f t="shared" si="59"/>
        <v>#DIV/0!</v>
      </c>
      <c r="BE68" s="52" t="e">
        <f t="shared" si="60"/>
        <v>#DIV/0!</v>
      </c>
      <c r="BF68" s="52"/>
      <c r="BG68" s="52" t="e">
        <f t="shared" si="61"/>
        <v>#DIV/0!</v>
      </c>
      <c r="BH68" s="52" t="e">
        <f t="shared" si="62"/>
        <v>#DIV/0!</v>
      </c>
      <c r="BI68" s="274">
        <v>0</v>
      </c>
      <c r="BJ68" s="52" t="e">
        <f t="shared" si="63"/>
        <v>#DIV/0!</v>
      </c>
      <c r="BK68" s="152">
        <f t="shared" si="41"/>
        <v>0</v>
      </c>
      <c r="BL68" s="373" t="e">
        <f t="shared" si="64"/>
        <v>#DIV/0!</v>
      </c>
      <c r="BM68" s="373">
        <f t="shared" si="43"/>
        <v>0</v>
      </c>
      <c r="BN68" s="48" t="e">
        <f t="shared" si="44"/>
        <v>#DIV/0!</v>
      </c>
      <c r="BO68" s="48" t="e">
        <f t="shared" si="45"/>
        <v>#DIV/0!</v>
      </c>
      <c r="BP68" s="48" t="e">
        <f t="shared" si="46"/>
        <v>#DIV/0!</v>
      </c>
      <c r="BQ68" s="48" t="e">
        <f t="shared" si="47"/>
        <v>#DIV/0!</v>
      </c>
      <c r="BR68" s="48" t="str">
        <f t="shared" si="47"/>
        <v>0,0</v>
      </c>
      <c r="BS68" s="48" t="e">
        <f t="shared" si="47"/>
        <v>#DIV/0!</v>
      </c>
      <c r="BT68" s="48" t="e">
        <f t="shared" si="47"/>
        <v>#DIV/0!</v>
      </c>
      <c r="BU68" s="48" t="e">
        <f t="shared" si="47"/>
        <v>#DIV/0!</v>
      </c>
      <c r="BV68" s="48" t="e">
        <f t="shared" si="48"/>
        <v>#DIV/0!</v>
      </c>
      <c r="BY68" s="275" t="e">
        <f t="shared" si="49"/>
        <v>#DIV/0!</v>
      </c>
      <c r="BZ68" s="275" t="str">
        <f t="shared" si="50"/>
        <v>0,</v>
      </c>
      <c r="CA68" s="275" t="e">
        <f t="shared" si="51"/>
        <v>#DIV/0!</v>
      </c>
      <c r="CB68" s="275" t="e">
        <f t="shared" si="52"/>
        <v>#DIV/0!</v>
      </c>
      <c r="CC68" s="275" t="str">
        <f t="shared" si="53"/>
        <v>0,</v>
      </c>
      <c r="CD68" s="275" t="e">
        <f t="shared" si="54"/>
        <v>#DIV/0!</v>
      </c>
      <c r="CE68" s="275" t="e">
        <f t="shared" si="55"/>
        <v>#DIV/0!</v>
      </c>
      <c r="CF68" s="275" t="str">
        <f t="shared" si="56"/>
        <v>0,0</v>
      </c>
      <c r="CG68" s="275" t="e">
        <f t="shared" si="57"/>
        <v>#DIV/0!</v>
      </c>
      <c r="CJ68" s="48" t="str">
        <f>SISWA!S66</f>
        <v>110</v>
      </c>
    </row>
    <row r="69" spans="1:88" x14ac:dyDescent="0.3">
      <c r="A69" s="53">
        <f>SISWA!A68</f>
        <v>61</v>
      </c>
      <c r="B69" s="53" t="str">
        <f>IF(SISWA!B68=0,"",SISWA!B68)</f>
        <v/>
      </c>
      <c r="C69" s="53" t="str">
        <f>IF(SISWA!C68=0,"",SISWA!C68)</f>
        <v/>
      </c>
      <c r="D69" s="53" t="str">
        <f>IF(SISWA!D68=0,"",SISWA!D68)</f>
        <v/>
      </c>
      <c r="E69" s="196" t="str">
        <f>IF(SISWA!E68=0,"",SISWA!E68)</f>
        <v/>
      </c>
      <c r="F69" s="196" t="str">
        <f>IF(SISWA!P67=0,"",SISWA!P67)</f>
        <v>, 00 Januari 1900</v>
      </c>
      <c r="G69" s="196" t="str">
        <f>IF(SISWA!H68=0,"",SISWA!H68)</f>
        <v/>
      </c>
      <c r="H69" s="274" t="e">
        <f>#REF!</f>
        <v>#REF!</v>
      </c>
      <c r="I69" s="274" t="e">
        <f>#REF!</f>
        <v>#REF!</v>
      </c>
      <c r="J69" s="274" t="e">
        <f t="shared" si="24"/>
        <v>#REF!</v>
      </c>
      <c r="K69" s="274" t="e">
        <f>AA!K68</f>
        <v>#DIV/0!</v>
      </c>
      <c r="L69" s="274" t="e">
        <f>AA!N68</f>
        <v>#DIV/0!</v>
      </c>
      <c r="M69" s="274" t="e">
        <f t="shared" si="25"/>
        <v>#DIV/0!</v>
      </c>
      <c r="N69" s="274" t="e">
        <f>AH!K68</f>
        <v>#DIV/0!</v>
      </c>
      <c r="O69" s="274" t="e">
        <f>AH!N68</f>
        <v>#DIV/0!</v>
      </c>
      <c r="P69" s="274" t="e">
        <f t="shared" si="26"/>
        <v>#DIV/0!</v>
      </c>
      <c r="Q69" s="274" t="e">
        <f>FIQH!K68</f>
        <v>#DIV/0!</v>
      </c>
      <c r="R69" s="274" t="e">
        <f>FIQH!N68</f>
        <v>#DIV/0!</v>
      </c>
      <c r="S69" s="274" t="e">
        <f t="shared" si="27"/>
        <v>#DIV/0!</v>
      </c>
      <c r="T69" s="274" t="e">
        <f>SKI!K68</f>
        <v>#DIV/0!</v>
      </c>
      <c r="U69" s="274" t="e">
        <f>SKI!N68</f>
        <v>#DIV/0!</v>
      </c>
      <c r="V69" s="274" t="e">
        <f t="shared" si="28"/>
        <v>#DIV/0!</v>
      </c>
      <c r="W69" s="274" t="e">
        <f>PKn!K68</f>
        <v>#DIV/0!</v>
      </c>
      <c r="X69" s="274">
        <f>PKn!L68</f>
        <v>0</v>
      </c>
      <c r="Y69" s="274" t="e">
        <f t="shared" si="29"/>
        <v>#DIV/0!</v>
      </c>
      <c r="Z69" s="274" t="e">
        <f>'B Ind'!K68</f>
        <v>#DIV/0!</v>
      </c>
      <c r="AA69" s="274" t="e">
        <f>'B Ind'!N68</f>
        <v>#DIV/0!</v>
      </c>
      <c r="AB69" s="274" t="e">
        <f t="shared" si="30"/>
        <v>#DIV/0!</v>
      </c>
      <c r="AC69" s="274" t="e">
        <f>BA!K68</f>
        <v>#DIV/0!</v>
      </c>
      <c r="AD69" s="274" t="e">
        <f>BA!N68</f>
        <v>#DIV/0!</v>
      </c>
      <c r="AE69" s="274" t="e">
        <f t="shared" si="31"/>
        <v>#DIV/0!</v>
      </c>
      <c r="AF69" s="274" t="e">
        <f>Matematik!K68</f>
        <v>#DIV/0!</v>
      </c>
      <c r="AG69" s="274">
        <f>Matematik!L68</f>
        <v>0</v>
      </c>
      <c r="AH69" s="274" t="e">
        <f t="shared" si="32"/>
        <v>#DIV/0!</v>
      </c>
      <c r="AI69" s="274" t="e">
        <f>IPA!K68</f>
        <v>#DIV/0!</v>
      </c>
      <c r="AJ69" s="274" t="e">
        <f>IPA!N68</f>
        <v>#DIV/0!</v>
      </c>
      <c r="AK69" s="274" t="e">
        <f t="shared" si="33"/>
        <v>#DIV/0!</v>
      </c>
      <c r="AL69" s="274" t="e">
        <f>IPS!K68</f>
        <v>#DIV/0!</v>
      </c>
      <c r="AM69" s="274">
        <f>IPS!L68</f>
        <v>0</v>
      </c>
      <c r="AN69" s="274" t="e">
        <f t="shared" si="34"/>
        <v>#DIV/0!</v>
      </c>
      <c r="AO69" s="274" t="e">
        <f>SBK!K68</f>
        <v>#DIV/0!</v>
      </c>
      <c r="AP69" s="274">
        <f>SBK!M68</f>
        <v>0</v>
      </c>
      <c r="AQ69" s="274" t="e">
        <f t="shared" si="35"/>
        <v>#DIV/0!</v>
      </c>
      <c r="AR69" s="274" t="e">
        <f>Penjaskes!K68</f>
        <v>#DIV/0!</v>
      </c>
      <c r="AS69" s="274">
        <f>Penjaskes!M68</f>
        <v>0</v>
      </c>
      <c r="AT69" s="274" t="e">
        <f t="shared" si="36"/>
        <v>#DIV/0!</v>
      </c>
      <c r="AU69" s="274" t="e">
        <f>'Bhs Drh'!K68</f>
        <v>#DIV/0!</v>
      </c>
      <c r="AV69" s="274" t="e">
        <f>'Bhs Drh'!N68</f>
        <v>#DIV/0!</v>
      </c>
      <c r="AW69" s="274" t="e">
        <f t="shared" si="37"/>
        <v>#DIV/0!</v>
      </c>
      <c r="AX69" s="274" t="e">
        <f>B.Inggris!K68</f>
        <v>#DIV/0!</v>
      </c>
      <c r="AY69" s="274" t="e">
        <f>B.Inggris!N68</f>
        <v>#DIV/0!</v>
      </c>
      <c r="AZ69" s="274" t="e">
        <f t="shared" si="38"/>
        <v>#DIV/0!</v>
      </c>
      <c r="BA69" s="52" t="e">
        <f t="shared" si="39"/>
        <v>#DIV/0!</v>
      </c>
      <c r="BB69" s="52" t="e">
        <f t="shared" si="58"/>
        <v>#DIV/0!</v>
      </c>
      <c r="BC69" s="52"/>
      <c r="BD69" s="52" t="e">
        <f t="shared" si="59"/>
        <v>#DIV/0!</v>
      </c>
      <c r="BE69" s="52" t="e">
        <f t="shared" si="60"/>
        <v>#DIV/0!</v>
      </c>
      <c r="BF69" s="52"/>
      <c r="BG69" s="52" t="e">
        <f t="shared" si="61"/>
        <v>#DIV/0!</v>
      </c>
      <c r="BH69" s="52" t="e">
        <f t="shared" si="62"/>
        <v>#DIV/0!</v>
      </c>
      <c r="BI69" s="274">
        <v>0</v>
      </c>
      <c r="BJ69" s="52" t="e">
        <f t="shared" si="63"/>
        <v>#DIV/0!</v>
      </c>
      <c r="BK69" s="152">
        <f t="shared" si="41"/>
        <v>0</v>
      </c>
      <c r="BL69" s="373" t="e">
        <f t="shared" si="64"/>
        <v>#DIV/0!</v>
      </c>
      <c r="BM69" s="373">
        <f t="shared" si="43"/>
        <v>0</v>
      </c>
      <c r="BN69" s="48" t="e">
        <f t="shared" si="44"/>
        <v>#DIV/0!</v>
      </c>
      <c r="BO69" s="48" t="e">
        <f t="shared" si="45"/>
        <v>#DIV/0!</v>
      </c>
      <c r="BP69" s="48" t="e">
        <f t="shared" si="46"/>
        <v>#DIV/0!</v>
      </c>
      <c r="BQ69" s="48" t="e">
        <f t="shared" si="47"/>
        <v>#DIV/0!</v>
      </c>
      <c r="BR69" s="48" t="str">
        <f t="shared" si="47"/>
        <v>0,0</v>
      </c>
      <c r="BS69" s="48" t="e">
        <f t="shared" si="47"/>
        <v>#DIV/0!</v>
      </c>
      <c r="BT69" s="48" t="e">
        <f t="shared" si="47"/>
        <v>#DIV/0!</v>
      </c>
      <c r="BU69" s="48" t="e">
        <f t="shared" ref="BU69:BU132" si="65">TEXT(AJ69,0)&amp;","&amp;RIGHT(AJ69,1)</f>
        <v>#DIV/0!</v>
      </c>
      <c r="BV69" s="48" t="e">
        <f t="shared" si="48"/>
        <v>#DIV/0!</v>
      </c>
      <c r="BY69" s="275" t="e">
        <f t="shared" si="49"/>
        <v>#DIV/0!</v>
      </c>
      <c r="BZ69" s="275" t="str">
        <f t="shared" si="50"/>
        <v>0,</v>
      </c>
      <c r="CA69" s="275" t="e">
        <f t="shared" si="51"/>
        <v>#DIV/0!</v>
      </c>
      <c r="CB69" s="275" t="e">
        <f t="shared" si="52"/>
        <v>#DIV/0!</v>
      </c>
      <c r="CC69" s="275" t="str">
        <f t="shared" si="53"/>
        <v>0,</v>
      </c>
      <c r="CD69" s="275" t="e">
        <f t="shared" si="54"/>
        <v>#DIV/0!</v>
      </c>
      <c r="CE69" s="275" t="e">
        <f t="shared" si="55"/>
        <v>#DIV/0!</v>
      </c>
      <c r="CF69" s="275" t="str">
        <f t="shared" si="56"/>
        <v>0,0</v>
      </c>
      <c r="CG69" s="275" t="e">
        <f t="shared" si="57"/>
        <v>#DIV/0!</v>
      </c>
      <c r="CJ69" s="48" t="str">
        <f>SISWA!S67</f>
        <v>111</v>
      </c>
    </row>
    <row r="70" spans="1:88" x14ac:dyDescent="0.3">
      <c r="A70" s="53">
        <f>SISWA!A69</f>
        <v>62</v>
      </c>
      <c r="B70" s="53" t="str">
        <f>IF(SISWA!B69=0,"",SISWA!B69)</f>
        <v/>
      </c>
      <c r="C70" s="53" t="str">
        <f>IF(SISWA!C69=0,"",SISWA!C69)</f>
        <v/>
      </c>
      <c r="D70" s="53" t="str">
        <f>IF(SISWA!D69=0,"",SISWA!D69)</f>
        <v/>
      </c>
      <c r="E70" s="196" t="str">
        <f>IF(SISWA!E69=0,"",SISWA!E69)</f>
        <v/>
      </c>
      <c r="F70" s="196" t="str">
        <f>IF(SISWA!P68=0,"",SISWA!P68)</f>
        <v>, 00 Januari 1900</v>
      </c>
      <c r="G70" s="196" t="str">
        <f>IF(SISWA!H69=0,"",SISWA!H69)</f>
        <v/>
      </c>
      <c r="H70" s="274" t="e">
        <f>#REF!</f>
        <v>#REF!</v>
      </c>
      <c r="I70" s="274" t="e">
        <f>#REF!</f>
        <v>#REF!</v>
      </c>
      <c r="J70" s="274" t="e">
        <f t="shared" si="24"/>
        <v>#REF!</v>
      </c>
      <c r="K70" s="274" t="e">
        <f>AA!K69</f>
        <v>#DIV/0!</v>
      </c>
      <c r="L70" s="274" t="e">
        <f>AA!N69</f>
        <v>#DIV/0!</v>
      </c>
      <c r="M70" s="274" t="e">
        <f t="shared" si="25"/>
        <v>#DIV/0!</v>
      </c>
      <c r="N70" s="274" t="e">
        <f>AH!K69</f>
        <v>#DIV/0!</v>
      </c>
      <c r="O70" s="274" t="e">
        <f>AH!N69</f>
        <v>#DIV/0!</v>
      </c>
      <c r="P70" s="274" t="e">
        <f t="shared" si="26"/>
        <v>#DIV/0!</v>
      </c>
      <c r="Q70" s="274" t="e">
        <f>FIQH!K69</f>
        <v>#DIV/0!</v>
      </c>
      <c r="R70" s="274" t="e">
        <f>FIQH!N69</f>
        <v>#DIV/0!</v>
      </c>
      <c r="S70" s="274" t="e">
        <f t="shared" si="27"/>
        <v>#DIV/0!</v>
      </c>
      <c r="T70" s="274" t="e">
        <f>SKI!K69</f>
        <v>#DIV/0!</v>
      </c>
      <c r="U70" s="274" t="e">
        <f>SKI!N69</f>
        <v>#DIV/0!</v>
      </c>
      <c r="V70" s="274" t="e">
        <f t="shared" si="28"/>
        <v>#DIV/0!</v>
      </c>
      <c r="W70" s="274" t="e">
        <f>PKn!K69</f>
        <v>#DIV/0!</v>
      </c>
      <c r="X70" s="274">
        <f>PKn!L69</f>
        <v>0</v>
      </c>
      <c r="Y70" s="274" t="e">
        <f t="shared" si="29"/>
        <v>#DIV/0!</v>
      </c>
      <c r="Z70" s="274" t="e">
        <f>'B Ind'!K69</f>
        <v>#DIV/0!</v>
      </c>
      <c r="AA70" s="274" t="e">
        <f>'B Ind'!N69</f>
        <v>#DIV/0!</v>
      </c>
      <c r="AB70" s="274" t="e">
        <f t="shared" si="30"/>
        <v>#DIV/0!</v>
      </c>
      <c r="AC70" s="274" t="e">
        <f>BA!K69</f>
        <v>#DIV/0!</v>
      </c>
      <c r="AD70" s="274" t="e">
        <f>BA!N69</f>
        <v>#DIV/0!</v>
      </c>
      <c r="AE70" s="274" t="e">
        <f t="shared" si="31"/>
        <v>#DIV/0!</v>
      </c>
      <c r="AF70" s="274" t="e">
        <f>Matematik!K69</f>
        <v>#DIV/0!</v>
      </c>
      <c r="AG70" s="274">
        <f>Matematik!L69</f>
        <v>0</v>
      </c>
      <c r="AH70" s="274" t="e">
        <f t="shared" si="32"/>
        <v>#DIV/0!</v>
      </c>
      <c r="AI70" s="274" t="e">
        <f>IPA!K69</f>
        <v>#DIV/0!</v>
      </c>
      <c r="AJ70" s="274" t="e">
        <f>IPA!N69</f>
        <v>#DIV/0!</v>
      </c>
      <c r="AK70" s="274" t="e">
        <f t="shared" si="33"/>
        <v>#DIV/0!</v>
      </c>
      <c r="AL70" s="274" t="e">
        <f>IPS!K69</f>
        <v>#DIV/0!</v>
      </c>
      <c r="AM70" s="274">
        <f>IPS!L69</f>
        <v>0</v>
      </c>
      <c r="AN70" s="274" t="e">
        <f t="shared" si="34"/>
        <v>#DIV/0!</v>
      </c>
      <c r="AO70" s="274" t="e">
        <f>SBK!K69</f>
        <v>#DIV/0!</v>
      </c>
      <c r="AP70" s="274">
        <f>SBK!M69</f>
        <v>0</v>
      </c>
      <c r="AQ70" s="274" t="e">
        <f t="shared" si="35"/>
        <v>#DIV/0!</v>
      </c>
      <c r="AR70" s="274" t="e">
        <f>Penjaskes!K69</f>
        <v>#DIV/0!</v>
      </c>
      <c r="AS70" s="274">
        <f>Penjaskes!M69</f>
        <v>0</v>
      </c>
      <c r="AT70" s="274" t="e">
        <f t="shared" si="36"/>
        <v>#DIV/0!</v>
      </c>
      <c r="AU70" s="274" t="e">
        <f>'Bhs Drh'!K69</f>
        <v>#DIV/0!</v>
      </c>
      <c r="AV70" s="274" t="e">
        <f>'Bhs Drh'!N69</f>
        <v>#DIV/0!</v>
      </c>
      <c r="AW70" s="274" t="e">
        <f t="shared" si="37"/>
        <v>#DIV/0!</v>
      </c>
      <c r="AX70" s="274" t="e">
        <f>B.Inggris!K69</f>
        <v>#DIV/0!</v>
      </c>
      <c r="AY70" s="274" t="e">
        <f>B.Inggris!N69</f>
        <v>#DIV/0!</v>
      </c>
      <c r="AZ70" s="274" t="e">
        <f t="shared" si="38"/>
        <v>#DIV/0!</v>
      </c>
      <c r="BA70" s="52" t="e">
        <f t="shared" si="39"/>
        <v>#DIV/0!</v>
      </c>
      <c r="BB70" s="52" t="e">
        <f t="shared" si="58"/>
        <v>#DIV/0!</v>
      </c>
      <c r="BC70" s="52"/>
      <c r="BD70" s="52" t="e">
        <f t="shared" si="59"/>
        <v>#DIV/0!</v>
      </c>
      <c r="BE70" s="52" t="e">
        <f t="shared" si="60"/>
        <v>#DIV/0!</v>
      </c>
      <c r="BF70" s="52"/>
      <c r="BG70" s="52" t="e">
        <f t="shared" si="61"/>
        <v>#DIV/0!</v>
      </c>
      <c r="BH70" s="52" t="e">
        <f t="shared" si="62"/>
        <v>#DIV/0!</v>
      </c>
      <c r="BI70" s="274">
        <v>0</v>
      </c>
      <c r="BJ70" s="52" t="e">
        <f t="shared" si="63"/>
        <v>#DIV/0!</v>
      </c>
      <c r="BK70" s="152">
        <f t="shared" si="41"/>
        <v>0</v>
      </c>
      <c r="BL70" s="373" t="e">
        <f t="shared" si="64"/>
        <v>#DIV/0!</v>
      </c>
      <c r="BM70" s="373">
        <f t="shared" si="43"/>
        <v>0</v>
      </c>
      <c r="BN70" s="48" t="e">
        <f t="shared" si="44"/>
        <v>#DIV/0!</v>
      </c>
      <c r="BO70" s="48" t="e">
        <f t="shared" si="45"/>
        <v>#DIV/0!</v>
      </c>
      <c r="BP70" s="48" t="e">
        <f t="shared" si="46"/>
        <v>#DIV/0!</v>
      </c>
      <c r="BQ70" s="48" t="e">
        <f t="shared" si="47"/>
        <v>#DIV/0!</v>
      </c>
      <c r="BR70" s="48" t="str">
        <f t="shared" si="47"/>
        <v>0,0</v>
      </c>
      <c r="BS70" s="48" t="e">
        <f t="shared" si="47"/>
        <v>#DIV/0!</v>
      </c>
      <c r="BT70" s="48" t="e">
        <f t="shared" si="47"/>
        <v>#DIV/0!</v>
      </c>
      <c r="BU70" s="48" t="e">
        <f t="shared" si="65"/>
        <v>#DIV/0!</v>
      </c>
      <c r="BV70" s="48" t="e">
        <f t="shared" si="48"/>
        <v>#DIV/0!</v>
      </c>
      <c r="BY70" s="275" t="e">
        <f t="shared" si="49"/>
        <v>#DIV/0!</v>
      </c>
      <c r="BZ70" s="275" t="str">
        <f t="shared" si="50"/>
        <v>0,</v>
      </c>
      <c r="CA70" s="275" t="e">
        <f t="shared" si="51"/>
        <v>#DIV/0!</v>
      </c>
      <c r="CB70" s="275" t="e">
        <f t="shared" si="52"/>
        <v>#DIV/0!</v>
      </c>
      <c r="CC70" s="275" t="str">
        <f t="shared" si="53"/>
        <v>0,</v>
      </c>
      <c r="CD70" s="275" t="e">
        <f t="shared" si="54"/>
        <v>#DIV/0!</v>
      </c>
      <c r="CE70" s="275" t="e">
        <f t="shared" si="55"/>
        <v>#DIV/0!</v>
      </c>
      <c r="CF70" s="275" t="str">
        <f t="shared" si="56"/>
        <v>0,0</v>
      </c>
      <c r="CG70" s="275" t="e">
        <f t="shared" si="57"/>
        <v>#DIV/0!</v>
      </c>
      <c r="CJ70" s="48" t="str">
        <f>SISWA!S68</f>
        <v>112</v>
      </c>
    </row>
    <row r="71" spans="1:88" x14ac:dyDescent="0.3">
      <c r="A71" s="53">
        <f>SISWA!A70</f>
        <v>63</v>
      </c>
      <c r="B71" s="53" t="str">
        <f>IF(SISWA!B70=0,"",SISWA!B70)</f>
        <v/>
      </c>
      <c r="C71" s="53" t="str">
        <f>IF(SISWA!C70=0,"",SISWA!C70)</f>
        <v/>
      </c>
      <c r="D71" s="53" t="str">
        <f>IF(SISWA!D70=0,"",SISWA!D70)</f>
        <v/>
      </c>
      <c r="E71" s="196" t="str">
        <f>IF(SISWA!E70=0,"",SISWA!E70)</f>
        <v/>
      </c>
      <c r="F71" s="196" t="str">
        <f>IF(SISWA!P69=0,"",SISWA!P69)</f>
        <v>, 00 Januari 1900</v>
      </c>
      <c r="G71" s="196" t="str">
        <f>IF(SISWA!H70=0,"",SISWA!H70)</f>
        <v/>
      </c>
      <c r="H71" s="274" t="e">
        <f>#REF!</f>
        <v>#REF!</v>
      </c>
      <c r="I71" s="274" t="e">
        <f>#REF!</f>
        <v>#REF!</v>
      </c>
      <c r="J71" s="274" t="e">
        <f t="shared" si="24"/>
        <v>#REF!</v>
      </c>
      <c r="K71" s="274" t="e">
        <f>AA!K70</f>
        <v>#DIV/0!</v>
      </c>
      <c r="L71" s="274" t="e">
        <f>AA!N70</f>
        <v>#DIV/0!</v>
      </c>
      <c r="M71" s="274" t="e">
        <f t="shared" si="25"/>
        <v>#DIV/0!</v>
      </c>
      <c r="N71" s="274" t="e">
        <f>AH!K70</f>
        <v>#DIV/0!</v>
      </c>
      <c r="O71" s="274" t="e">
        <f>AH!N70</f>
        <v>#DIV/0!</v>
      </c>
      <c r="P71" s="274" t="e">
        <f t="shared" si="26"/>
        <v>#DIV/0!</v>
      </c>
      <c r="Q71" s="274" t="e">
        <f>FIQH!K70</f>
        <v>#DIV/0!</v>
      </c>
      <c r="R71" s="274" t="e">
        <f>FIQH!N70</f>
        <v>#DIV/0!</v>
      </c>
      <c r="S71" s="274" t="e">
        <f t="shared" si="27"/>
        <v>#DIV/0!</v>
      </c>
      <c r="T71" s="274" t="e">
        <f>SKI!K70</f>
        <v>#DIV/0!</v>
      </c>
      <c r="U71" s="274" t="e">
        <f>SKI!N70</f>
        <v>#DIV/0!</v>
      </c>
      <c r="V71" s="274" t="e">
        <f t="shared" si="28"/>
        <v>#DIV/0!</v>
      </c>
      <c r="W71" s="274" t="e">
        <f>PKn!K70</f>
        <v>#DIV/0!</v>
      </c>
      <c r="X71" s="274">
        <f>PKn!L70</f>
        <v>0</v>
      </c>
      <c r="Y71" s="274" t="e">
        <f t="shared" si="29"/>
        <v>#DIV/0!</v>
      </c>
      <c r="Z71" s="274" t="e">
        <f>'B Ind'!K70</f>
        <v>#DIV/0!</v>
      </c>
      <c r="AA71" s="274" t="e">
        <f>'B Ind'!N70</f>
        <v>#DIV/0!</v>
      </c>
      <c r="AB71" s="274" t="e">
        <f t="shared" si="30"/>
        <v>#DIV/0!</v>
      </c>
      <c r="AC71" s="274" t="e">
        <f>BA!K70</f>
        <v>#DIV/0!</v>
      </c>
      <c r="AD71" s="274" t="e">
        <f>BA!N70</f>
        <v>#DIV/0!</v>
      </c>
      <c r="AE71" s="274" t="e">
        <f t="shared" si="31"/>
        <v>#DIV/0!</v>
      </c>
      <c r="AF71" s="274" t="e">
        <f>Matematik!K70</f>
        <v>#DIV/0!</v>
      </c>
      <c r="AG71" s="274">
        <f>Matematik!L70</f>
        <v>0</v>
      </c>
      <c r="AH71" s="274" t="e">
        <f t="shared" si="32"/>
        <v>#DIV/0!</v>
      </c>
      <c r="AI71" s="274" t="e">
        <f>IPA!K70</f>
        <v>#DIV/0!</v>
      </c>
      <c r="AJ71" s="274" t="e">
        <f>IPA!N70</f>
        <v>#DIV/0!</v>
      </c>
      <c r="AK71" s="274" t="e">
        <f t="shared" si="33"/>
        <v>#DIV/0!</v>
      </c>
      <c r="AL71" s="274" t="e">
        <f>IPS!K70</f>
        <v>#DIV/0!</v>
      </c>
      <c r="AM71" s="274">
        <f>IPS!L70</f>
        <v>0</v>
      </c>
      <c r="AN71" s="274" t="e">
        <f t="shared" si="34"/>
        <v>#DIV/0!</v>
      </c>
      <c r="AO71" s="274" t="e">
        <f>SBK!K70</f>
        <v>#DIV/0!</v>
      </c>
      <c r="AP71" s="274">
        <f>SBK!M70</f>
        <v>0</v>
      </c>
      <c r="AQ71" s="274" t="e">
        <f t="shared" si="35"/>
        <v>#DIV/0!</v>
      </c>
      <c r="AR71" s="274" t="e">
        <f>Penjaskes!K70</f>
        <v>#DIV/0!</v>
      </c>
      <c r="AS71" s="274">
        <f>Penjaskes!M70</f>
        <v>0</v>
      </c>
      <c r="AT71" s="274" t="e">
        <f t="shared" si="36"/>
        <v>#DIV/0!</v>
      </c>
      <c r="AU71" s="274" t="e">
        <f>'Bhs Drh'!K70</f>
        <v>#DIV/0!</v>
      </c>
      <c r="AV71" s="274" t="e">
        <f>'Bhs Drh'!N70</f>
        <v>#DIV/0!</v>
      </c>
      <c r="AW71" s="274" t="e">
        <f t="shared" si="37"/>
        <v>#DIV/0!</v>
      </c>
      <c r="AX71" s="274" t="e">
        <f>B.Inggris!K70</f>
        <v>#DIV/0!</v>
      </c>
      <c r="AY71" s="274" t="e">
        <f>B.Inggris!N70</f>
        <v>#DIV/0!</v>
      </c>
      <c r="AZ71" s="274" t="e">
        <f t="shared" si="38"/>
        <v>#DIV/0!</v>
      </c>
      <c r="BA71" s="52" t="e">
        <f t="shared" si="39"/>
        <v>#DIV/0!</v>
      </c>
      <c r="BB71" s="52" t="e">
        <f t="shared" si="58"/>
        <v>#DIV/0!</v>
      </c>
      <c r="BC71" s="52"/>
      <c r="BD71" s="52" t="e">
        <f t="shared" si="59"/>
        <v>#DIV/0!</v>
      </c>
      <c r="BE71" s="52" t="e">
        <f t="shared" si="60"/>
        <v>#DIV/0!</v>
      </c>
      <c r="BF71" s="52"/>
      <c r="BG71" s="52" t="e">
        <f t="shared" si="61"/>
        <v>#DIV/0!</v>
      </c>
      <c r="BH71" s="52" t="e">
        <f t="shared" si="62"/>
        <v>#DIV/0!</v>
      </c>
      <c r="BI71" s="274">
        <v>0</v>
      </c>
      <c r="BJ71" s="52" t="e">
        <f t="shared" si="63"/>
        <v>#DIV/0!</v>
      </c>
      <c r="BK71" s="152">
        <f t="shared" si="41"/>
        <v>0</v>
      </c>
      <c r="BL71" s="373" t="e">
        <f t="shared" si="64"/>
        <v>#DIV/0!</v>
      </c>
      <c r="BM71" s="373">
        <f t="shared" si="43"/>
        <v>0</v>
      </c>
      <c r="BN71" s="48" t="e">
        <f t="shared" si="44"/>
        <v>#DIV/0!</v>
      </c>
      <c r="BO71" s="48" t="e">
        <f t="shared" si="45"/>
        <v>#DIV/0!</v>
      </c>
      <c r="BP71" s="48" t="e">
        <f t="shared" si="46"/>
        <v>#DIV/0!</v>
      </c>
      <c r="BQ71" s="48" t="e">
        <f t="shared" si="47"/>
        <v>#DIV/0!</v>
      </c>
      <c r="BR71" s="48" t="str">
        <f t="shared" si="47"/>
        <v>0,0</v>
      </c>
      <c r="BS71" s="48" t="e">
        <f t="shared" si="47"/>
        <v>#DIV/0!</v>
      </c>
      <c r="BT71" s="48" t="e">
        <f t="shared" si="47"/>
        <v>#DIV/0!</v>
      </c>
      <c r="BU71" s="48" t="e">
        <f t="shared" si="65"/>
        <v>#DIV/0!</v>
      </c>
      <c r="BV71" s="48" t="e">
        <f t="shared" si="48"/>
        <v>#DIV/0!</v>
      </c>
      <c r="BY71" s="275" t="e">
        <f t="shared" si="49"/>
        <v>#DIV/0!</v>
      </c>
      <c r="BZ71" s="275" t="str">
        <f t="shared" si="50"/>
        <v>0,</v>
      </c>
      <c r="CA71" s="275" t="e">
        <f t="shared" si="51"/>
        <v>#DIV/0!</v>
      </c>
      <c r="CB71" s="275" t="e">
        <f t="shared" si="52"/>
        <v>#DIV/0!</v>
      </c>
      <c r="CC71" s="275" t="str">
        <f t="shared" si="53"/>
        <v>0,</v>
      </c>
      <c r="CD71" s="275" t="e">
        <f t="shared" si="54"/>
        <v>#DIV/0!</v>
      </c>
      <c r="CE71" s="275" t="e">
        <f t="shared" si="55"/>
        <v>#DIV/0!</v>
      </c>
      <c r="CF71" s="275" t="str">
        <f t="shared" si="56"/>
        <v>0,0</v>
      </c>
      <c r="CG71" s="275" t="e">
        <f t="shared" si="57"/>
        <v>#DIV/0!</v>
      </c>
      <c r="CJ71" s="48" t="str">
        <f>SISWA!S69</f>
        <v>113</v>
      </c>
    </row>
    <row r="72" spans="1:88" x14ac:dyDescent="0.3">
      <c r="A72" s="53">
        <f>SISWA!A71</f>
        <v>64</v>
      </c>
      <c r="B72" s="53" t="str">
        <f>IF(SISWA!B71=0,"",SISWA!B71)</f>
        <v/>
      </c>
      <c r="C72" s="53" t="str">
        <f>IF(SISWA!C71=0,"",SISWA!C71)</f>
        <v/>
      </c>
      <c r="D72" s="53" t="str">
        <f>IF(SISWA!D71=0,"",SISWA!D71)</f>
        <v/>
      </c>
      <c r="E72" s="196" t="str">
        <f>IF(SISWA!E71=0,"",SISWA!E71)</f>
        <v/>
      </c>
      <c r="F72" s="196" t="str">
        <f>IF(SISWA!P70=0,"",SISWA!P70)</f>
        <v>, 00 Januari 1900</v>
      </c>
      <c r="G72" s="196" t="str">
        <f>IF(SISWA!H71=0,"",SISWA!H71)</f>
        <v/>
      </c>
      <c r="H72" s="274" t="e">
        <f>#REF!</f>
        <v>#REF!</v>
      </c>
      <c r="I72" s="274" t="e">
        <f>#REF!</f>
        <v>#REF!</v>
      </c>
      <c r="J72" s="274" t="e">
        <f t="shared" si="24"/>
        <v>#REF!</v>
      </c>
      <c r="K72" s="274" t="e">
        <f>AA!K71</f>
        <v>#DIV/0!</v>
      </c>
      <c r="L72" s="274" t="e">
        <f>AA!N71</f>
        <v>#DIV/0!</v>
      </c>
      <c r="M72" s="274" t="e">
        <f t="shared" si="25"/>
        <v>#DIV/0!</v>
      </c>
      <c r="N72" s="274" t="e">
        <f>AH!K71</f>
        <v>#DIV/0!</v>
      </c>
      <c r="O72" s="274" t="e">
        <f>AH!N71</f>
        <v>#DIV/0!</v>
      </c>
      <c r="P72" s="274" t="e">
        <f t="shared" si="26"/>
        <v>#DIV/0!</v>
      </c>
      <c r="Q72" s="274" t="e">
        <f>FIQH!K71</f>
        <v>#DIV/0!</v>
      </c>
      <c r="R72" s="274" t="e">
        <f>FIQH!N71</f>
        <v>#DIV/0!</v>
      </c>
      <c r="S72" s="274" t="e">
        <f t="shared" si="27"/>
        <v>#DIV/0!</v>
      </c>
      <c r="T72" s="274" t="e">
        <f>SKI!K71</f>
        <v>#DIV/0!</v>
      </c>
      <c r="U72" s="274" t="e">
        <f>SKI!N71</f>
        <v>#DIV/0!</v>
      </c>
      <c r="V72" s="274" t="e">
        <f t="shared" si="28"/>
        <v>#DIV/0!</v>
      </c>
      <c r="W72" s="274" t="e">
        <f>PKn!K71</f>
        <v>#DIV/0!</v>
      </c>
      <c r="X72" s="274">
        <f>PKn!L71</f>
        <v>0</v>
      </c>
      <c r="Y72" s="274" t="e">
        <f t="shared" si="29"/>
        <v>#DIV/0!</v>
      </c>
      <c r="Z72" s="274" t="e">
        <f>'B Ind'!K71</f>
        <v>#DIV/0!</v>
      </c>
      <c r="AA72" s="274" t="e">
        <f>'B Ind'!N71</f>
        <v>#DIV/0!</v>
      </c>
      <c r="AB72" s="274" t="e">
        <f t="shared" si="30"/>
        <v>#DIV/0!</v>
      </c>
      <c r="AC72" s="274" t="e">
        <f>BA!K71</f>
        <v>#DIV/0!</v>
      </c>
      <c r="AD72" s="274" t="e">
        <f>BA!N71</f>
        <v>#DIV/0!</v>
      </c>
      <c r="AE72" s="274" t="e">
        <f t="shared" si="31"/>
        <v>#DIV/0!</v>
      </c>
      <c r="AF72" s="274" t="e">
        <f>Matematik!K71</f>
        <v>#DIV/0!</v>
      </c>
      <c r="AG72" s="274">
        <f>Matematik!L71</f>
        <v>0</v>
      </c>
      <c r="AH72" s="274" t="e">
        <f t="shared" si="32"/>
        <v>#DIV/0!</v>
      </c>
      <c r="AI72" s="274" t="e">
        <f>IPA!K71</f>
        <v>#DIV/0!</v>
      </c>
      <c r="AJ72" s="274" t="e">
        <f>IPA!N71</f>
        <v>#DIV/0!</v>
      </c>
      <c r="AK72" s="274" t="e">
        <f t="shared" si="33"/>
        <v>#DIV/0!</v>
      </c>
      <c r="AL72" s="274" t="e">
        <f>IPS!K71</f>
        <v>#DIV/0!</v>
      </c>
      <c r="AM72" s="274">
        <f>IPS!L71</f>
        <v>0</v>
      </c>
      <c r="AN72" s="274" t="e">
        <f t="shared" si="34"/>
        <v>#DIV/0!</v>
      </c>
      <c r="AO72" s="274" t="e">
        <f>SBK!K71</f>
        <v>#DIV/0!</v>
      </c>
      <c r="AP72" s="274">
        <f>SBK!M71</f>
        <v>0</v>
      </c>
      <c r="AQ72" s="274" t="e">
        <f t="shared" si="35"/>
        <v>#DIV/0!</v>
      </c>
      <c r="AR72" s="274" t="e">
        <f>Penjaskes!K71</f>
        <v>#DIV/0!</v>
      </c>
      <c r="AS72" s="274">
        <f>Penjaskes!M71</f>
        <v>0</v>
      </c>
      <c r="AT72" s="274" t="e">
        <f t="shared" si="36"/>
        <v>#DIV/0!</v>
      </c>
      <c r="AU72" s="274" t="e">
        <f>'Bhs Drh'!K71</f>
        <v>#DIV/0!</v>
      </c>
      <c r="AV72" s="274" t="e">
        <f>'Bhs Drh'!N71</f>
        <v>#DIV/0!</v>
      </c>
      <c r="AW72" s="274" t="e">
        <f t="shared" si="37"/>
        <v>#DIV/0!</v>
      </c>
      <c r="AX72" s="274" t="e">
        <f>B.Inggris!K71</f>
        <v>#DIV/0!</v>
      </c>
      <c r="AY72" s="274" t="e">
        <f>B.Inggris!N71</f>
        <v>#DIV/0!</v>
      </c>
      <c r="AZ72" s="274" t="e">
        <f t="shared" si="38"/>
        <v>#DIV/0!</v>
      </c>
      <c r="BA72" s="52" t="e">
        <f t="shared" si="39"/>
        <v>#DIV/0!</v>
      </c>
      <c r="BB72" s="52" t="e">
        <f t="shared" si="58"/>
        <v>#DIV/0!</v>
      </c>
      <c r="BC72" s="52"/>
      <c r="BD72" s="52" t="e">
        <f t="shared" si="59"/>
        <v>#DIV/0!</v>
      </c>
      <c r="BE72" s="52" t="e">
        <f t="shared" si="60"/>
        <v>#DIV/0!</v>
      </c>
      <c r="BF72" s="52"/>
      <c r="BG72" s="52" t="e">
        <f t="shared" si="61"/>
        <v>#DIV/0!</v>
      </c>
      <c r="BH72" s="52" t="e">
        <f t="shared" si="62"/>
        <v>#DIV/0!</v>
      </c>
      <c r="BI72" s="274">
        <v>0</v>
      </c>
      <c r="BJ72" s="52" t="e">
        <f t="shared" si="63"/>
        <v>#DIV/0!</v>
      </c>
      <c r="BK72" s="152">
        <f t="shared" si="41"/>
        <v>0</v>
      </c>
      <c r="BL72" s="373" t="e">
        <f t="shared" si="64"/>
        <v>#DIV/0!</v>
      </c>
      <c r="BM72" s="373">
        <f t="shared" si="43"/>
        <v>0</v>
      </c>
      <c r="BN72" s="48" t="e">
        <f t="shared" si="44"/>
        <v>#DIV/0!</v>
      </c>
      <c r="BO72" s="48" t="e">
        <f t="shared" si="45"/>
        <v>#DIV/0!</v>
      </c>
      <c r="BP72" s="48" t="e">
        <f t="shared" si="46"/>
        <v>#DIV/0!</v>
      </c>
      <c r="BQ72" s="48" t="e">
        <f t="shared" si="47"/>
        <v>#DIV/0!</v>
      </c>
      <c r="BR72" s="48" t="str">
        <f t="shared" si="47"/>
        <v>0,0</v>
      </c>
      <c r="BS72" s="48" t="e">
        <f t="shared" si="47"/>
        <v>#DIV/0!</v>
      </c>
      <c r="BT72" s="48" t="e">
        <f t="shared" si="47"/>
        <v>#DIV/0!</v>
      </c>
      <c r="BU72" s="48" t="e">
        <f t="shared" si="65"/>
        <v>#DIV/0!</v>
      </c>
      <c r="BV72" s="48" t="e">
        <f t="shared" si="48"/>
        <v>#DIV/0!</v>
      </c>
      <c r="BY72" s="275" t="e">
        <f t="shared" si="49"/>
        <v>#DIV/0!</v>
      </c>
      <c r="BZ72" s="275" t="str">
        <f t="shared" si="50"/>
        <v>0,</v>
      </c>
      <c r="CA72" s="275" t="e">
        <f t="shared" si="51"/>
        <v>#DIV/0!</v>
      </c>
      <c r="CB72" s="275" t="e">
        <f t="shared" si="52"/>
        <v>#DIV/0!</v>
      </c>
      <c r="CC72" s="275" t="str">
        <f t="shared" si="53"/>
        <v>0,</v>
      </c>
      <c r="CD72" s="275" t="e">
        <f t="shared" si="54"/>
        <v>#DIV/0!</v>
      </c>
      <c r="CE72" s="275" t="e">
        <f t="shared" si="55"/>
        <v>#DIV/0!</v>
      </c>
      <c r="CF72" s="275" t="str">
        <f t="shared" si="56"/>
        <v>0,0</v>
      </c>
      <c r="CG72" s="275" t="e">
        <f t="shared" si="57"/>
        <v>#DIV/0!</v>
      </c>
      <c r="CJ72" s="48" t="str">
        <f>SISWA!S70</f>
        <v>114</v>
      </c>
    </row>
    <row r="73" spans="1:88" x14ac:dyDescent="0.3">
      <c r="A73" s="53">
        <f>SISWA!A72</f>
        <v>65</v>
      </c>
      <c r="B73" s="53" t="str">
        <f>IF(SISWA!B72=0,"",SISWA!B72)</f>
        <v/>
      </c>
      <c r="C73" s="53" t="str">
        <f>IF(SISWA!C72=0,"",SISWA!C72)</f>
        <v/>
      </c>
      <c r="D73" s="53" t="str">
        <f>IF(SISWA!D72=0,"",SISWA!D72)</f>
        <v/>
      </c>
      <c r="E73" s="196" t="str">
        <f>IF(SISWA!E72=0,"",SISWA!E72)</f>
        <v/>
      </c>
      <c r="F73" s="196" t="str">
        <f>IF(SISWA!P71=0,"",SISWA!P71)</f>
        <v>, 00 Januari 1900</v>
      </c>
      <c r="G73" s="196" t="str">
        <f>IF(SISWA!H72=0,"",SISWA!H72)</f>
        <v/>
      </c>
      <c r="H73" s="274" t="e">
        <f>#REF!</f>
        <v>#REF!</v>
      </c>
      <c r="I73" s="274" t="e">
        <f>#REF!</f>
        <v>#REF!</v>
      </c>
      <c r="J73" s="274" t="e">
        <f t="shared" si="24"/>
        <v>#REF!</v>
      </c>
      <c r="K73" s="274" t="e">
        <f>AA!K72</f>
        <v>#DIV/0!</v>
      </c>
      <c r="L73" s="274" t="e">
        <f>AA!N72</f>
        <v>#DIV/0!</v>
      </c>
      <c r="M73" s="274" t="e">
        <f t="shared" si="25"/>
        <v>#DIV/0!</v>
      </c>
      <c r="N73" s="274" t="e">
        <f>AH!K72</f>
        <v>#DIV/0!</v>
      </c>
      <c r="O73" s="274" t="e">
        <f>AH!N72</f>
        <v>#DIV/0!</v>
      </c>
      <c r="P73" s="274" t="e">
        <f t="shared" si="26"/>
        <v>#DIV/0!</v>
      </c>
      <c r="Q73" s="274" t="e">
        <f>FIQH!K72</f>
        <v>#DIV/0!</v>
      </c>
      <c r="R73" s="274" t="e">
        <f>FIQH!N72</f>
        <v>#DIV/0!</v>
      </c>
      <c r="S73" s="274" t="e">
        <f t="shared" si="27"/>
        <v>#DIV/0!</v>
      </c>
      <c r="T73" s="274" t="e">
        <f>SKI!K72</f>
        <v>#DIV/0!</v>
      </c>
      <c r="U73" s="274" t="e">
        <f>SKI!N72</f>
        <v>#DIV/0!</v>
      </c>
      <c r="V73" s="274" t="e">
        <f t="shared" si="28"/>
        <v>#DIV/0!</v>
      </c>
      <c r="W73" s="274" t="e">
        <f>PKn!K72</f>
        <v>#DIV/0!</v>
      </c>
      <c r="X73" s="274">
        <f>PKn!L72</f>
        <v>0</v>
      </c>
      <c r="Y73" s="274" t="e">
        <f t="shared" si="29"/>
        <v>#DIV/0!</v>
      </c>
      <c r="Z73" s="274" t="e">
        <f>'B Ind'!K72</f>
        <v>#DIV/0!</v>
      </c>
      <c r="AA73" s="274" t="e">
        <f>'B Ind'!N72</f>
        <v>#DIV/0!</v>
      </c>
      <c r="AB73" s="274" t="e">
        <f t="shared" si="30"/>
        <v>#DIV/0!</v>
      </c>
      <c r="AC73" s="274" t="e">
        <f>BA!K72</f>
        <v>#DIV/0!</v>
      </c>
      <c r="AD73" s="274" t="e">
        <f>BA!N72</f>
        <v>#DIV/0!</v>
      </c>
      <c r="AE73" s="274" t="e">
        <f t="shared" si="31"/>
        <v>#DIV/0!</v>
      </c>
      <c r="AF73" s="274" t="e">
        <f>Matematik!K72</f>
        <v>#DIV/0!</v>
      </c>
      <c r="AG73" s="274">
        <f>Matematik!L72</f>
        <v>0</v>
      </c>
      <c r="AH73" s="274" t="e">
        <f t="shared" si="32"/>
        <v>#DIV/0!</v>
      </c>
      <c r="AI73" s="274" t="e">
        <f>IPA!K72</f>
        <v>#DIV/0!</v>
      </c>
      <c r="AJ73" s="274" t="e">
        <f>IPA!N72</f>
        <v>#DIV/0!</v>
      </c>
      <c r="AK73" s="274" t="e">
        <f t="shared" si="33"/>
        <v>#DIV/0!</v>
      </c>
      <c r="AL73" s="274" t="e">
        <f>IPS!K72</f>
        <v>#DIV/0!</v>
      </c>
      <c r="AM73" s="274">
        <f>IPS!L72</f>
        <v>0</v>
      </c>
      <c r="AN73" s="274" t="e">
        <f t="shared" si="34"/>
        <v>#DIV/0!</v>
      </c>
      <c r="AO73" s="274" t="e">
        <f>SBK!K72</f>
        <v>#DIV/0!</v>
      </c>
      <c r="AP73" s="274">
        <f>SBK!M72</f>
        <v>0</v>
      </c>
      <c r="AQ73" s="274" t="e">
        <f t="shared" si="35"/>
        <v>#DIV/0!</v>
      </c>
      <c r="AR73" s="274" t="e">
        <f>Penjaskes!K72</f>
        <v>#DIV/0!</v>
      </c>
      <c r="AS73" s="274">
        <f>Penjaskes!M72</f>
        <v>0</v>
      </c>
      <c r="AT73" s="274" t="e">
        <f t="shared" si="36"/>
        <v>#DIV/0!</v>
      </c>
      <c r="AU73" s="274" t="e">
        <f>'Bhs Drh'!K72</f>
        <v>#DIV/0!</v>
      </c>
      <c r="AV73" s="274" t="e">
        <f>'Bhs Drh'!N72</f>
        <v>#DIV/0!</v>
      </c>
      <c r="AW73" s="274" t="e">
        <f t="shared" si="37"/>
        <v>#DIV/0!</v>
      </c>
      <c r="AX73" s="274" t="e">
        <f>B.Inggris!K72</f>
        <v>#DIV/0!</v>
      </c>
      <c r="AY73" s="274" t="e">
        <f>B.Inggris!N72</f>
        <v>#DIV/0!</v>
      </c>
      <c r="AZ73" s="274" t="e">
        <f t="shared" si="38"/>
        <v>#DIV/0!</v>
      </c>
      <c r="BA73" s="52" t="e">
        <f t="shared" si="39"/>
        <v>#DIV/0!</v>
      </c>
      <c r="BB73" s="52" t="e">
        <f t="shared" ref="BB73:BB104" si="66">AB73</f>
        <v>#DIV/0!</v>
      </c>
      <c r="BC73" s="52"/>
      <c r="BD73" s="52" t="e">
        <f t="shared" ref="BD73:BD104" si="67">(BB73*60%)+(BC73*40%)</f>
        <v>#DIV/0!</v>
      </c>
      <c r="BE73" s="52" t="e">
        <f t="shared" ref="BE73:BE104" si="68">AH73</f>
        <v>#DIV/0!</v>
      </c>
      <c r="BF73" s="52"/>
      <c r="BG73" s="52" t="e">
        <f t="shared" ref="BG73:BG104" si="69">(BE73*60%)+(BF73*40%)</f>
        <v>#DIV/0!</v>
      </c>
      <c r="BH73" s="52" t="e">
        <f t="shared" ref="BH73:BH104" si="70">AK73</f>
        <v>#DIV/0!</v>
      </c>
      <c r="BI73" s="274">
        <v>0</v>
      </c>
      <c r="BJ73" s="52" t="e">
        <f t="shared" ref="BJ73:BJ104" si="71">(BH73*60%)+(BI73*40%)</f>
        <v>#DIV/0!</v>
      </c>
      <c r="BK73" s="152">
        <f t="shared" si="41"/>
        <v>0</v>
      </c>
      <c r="BL73" s="373" t="e">
        <f t="shared" ref="BL73:BL104" si="72">SUM(BD73,BG73,BJ73)</f>
        <v>#DIV/0!</v>
      </c>
      <c r="BM73" s="373">
        <f t="shared" si="43"/>
        <v>0</v>
      </c>
      <c r="BN73" s="48" t="e">
        <f t="shared" si="44"/>
        <v>#DIV/0!</v>
      </c>
      <c r="BO73" s="48" t="e">
        <f t="shared" si="45"/>
        <v>#DIV/0!</v>
      </c>
      <c r="BP73" s="48" t="e">
        <f t="shared" si="46"/>
        <v>#DIV/0!</v>
      </c>
      <c r="BQ73" s="48" t="e">
        <f t="shared" si="47"/>
        <v>#DIV/0!</v>
      </c>
      <c r="BR73" s="48" t="str">
        <f t="shared" si="47"/>
        <v>0,0</v>
      </c>
      <c r="BS73" s="48" t="e">
        <f t="shared" si="47"/>
        <v>#DIV/0!</v>
      </c>
      <c r="BT73" s="48" t="e">
        <f t="shared" si="47"/>
        <v>#DIV/0!</v>
      </c>
      <c r="BU73" s="48" t="e">
        <f t="shared" si="65"/>
        <v>#DIV/0!</v>
      </c>
      <c r="BV73" s="48" t="e">
        <f t="shared" si="48"/>
        <v>#DIV/0!</v>
      </c>
      <c r="BY73" s="275" t="e">
        <f t="shared" si="49"/>
        <v>#DIV/0!</v>
      </c>
      <c r="BZ73" s="275" t="str">
        <f t="shared" si="50"/>
        <v>0,</v>
      </c>
      <c r="CA73" s="275" t="e">
        <f t="shared" si="51"/>
        <v>#DIV/0!</v>
      </c>
      <c r="CB73" s="275" t="e">
        <f t="shared" si="52"/>
        <v>#DIV/0!</v>
      </c>
      <c r="CC73" s="275" t="str">
        <f t="shared" si="53"/>
        <v>0,</v>
      </c>
      <c r="CD73" s="275" t="e">
        <f t="shared" si="54"/>
        <v>#DIV/0!</v>
      </c>
      <c r="CE73" s="275" t="e">
        <f t="shared" si="55"/>
        <v>#DIV/0!</v>
      </c>
      <c r="CF73" s="275" t="str">
        <f t="shared" si="56"/>
        <v>0,0</v>
      </c>
      <c r="CG73" s="275" t="e">
        <f t="shared" si="57"/>
        <v>#DIV/0!</v>
      </c>
      <c r="CJ73" s="48" t="str">
        <f>SISWA!S71</f>
        <v>115</v>
      </c>
    </row>
    <row r="74" spans="1:88" x14ac:dyDescent="0.3">
      <c r="A74" s="53">
        <f>SISWA!A73</f>
        <v>66</v>
      </c>
      <c r="B74" s="53" t="str">
        <f>IF(SISWA!B73=0,"",SISWA!B73)</f>
        <v/>
      </c>
      <c r="C74" s="53" t="str">
        <f>IF(SISWA!C73=0,"",SISWA!C73)</f>
        <v/>
      </c>
      <c r="D74" s="53" t="str">
        <f>IF(SISWA!D73=0,"",SISWA!D73)</f>
        <v/>
      </c>
      <c r="E74" s="196" t="str">
        <f>IF(SISWA!E73=0,"",SISWA!E73)</f>
        <v/>
      </c>
      <c r="F74" s="196" t="str">
        <f>IF(SISWA!P72=0,"",SISWA!P72)</f>
        <v>, 00 Januari 1900</v>
      </c>
      <c r="G74" s="196" t="str">
        <f>IF(SISWA!H73=0,"",SISWA!H73)</f>
        <v/>
      </c>
      <c r="H74" s="274" t="e">
        <f>#REF!</f>
        <v>#REF!</v>
      </c>
      <c r="I74" s="274" t="e">
        <f>#REF!</f>
        <v>#REF!</v>
      </c>
      <c r="J74" s="274" t="e">
        <f t="shared" ref="J74:J129" si="73">(H74*60%)+(I74*40%)</f>
        <v>#REF!</v>
      </c>
      <c r="K74" s="274" t="e">
        <f>AA!K73</f>
        <v>#DIV/0!</v>
      </c>
      <c r="L74" s="274" t="e">
        <f>AA!N73</f>
        <v>#DIV/0!</v>
      </c>
      <c r="M74" s="274" t="e">
        <f t="shared" ref="M74:M129" si="74">(K74*60%)+(L74*40%)</f>
        <v>#DIV/0!</v>
      </c>
      <c r="N74" s="274" t="e">
        <f>AH!K73</f>
        <v>#DIV/0!</v>
      </c>
      <c r="O74" s="274" t="e">
        <f>AH!N73</f>
        <v>#DIV/0!</v>
      </c>
      <c r="P74" s="274" t="e">
        <f t="shared" ref="P74:P129" si="75">(N74*60%)+(O74*40%)</f>
        <v>#DIV/0!</v>
      </c>
      <c r="Q74" s="274" t="e">
        <f>FIQH!K73</f>
        <v>#DIV/0!</v>
      </c>
      <c r="R74" s="274" t="e">
        <f>FIQH!N73</f>
        <v>#DIV/0!</v>
      </c>
      <c r="S74" s="274" t="e">
        <f t="shared" ref="S74:S129" si="76">(Q74*60%)+(R74*40%)</f>
        <v>#DIV/0!</v>
      </c>
      <c r="T74" s="274" t="e">
        <f>SKI!K73</f>
        <v>#DIV/0!</v>
      </c>
      <c r="U74" s="274" t="e">
        <f>SKI!N73</f>
        <v>#DIV/0!</v>
      </c>
      <c r="V74" s="274" t="e">
        <f t="shared" ref="V74:V129" si="77">(T74*60%)+(U74*40%)</f>
        <v>#DIV/0!</v>
      </c>
      <c r="W74" s="274" t="e">
        <f>PKn!K73</f>
        <v>#DIV/0!</v>
      </c>
      <c r="X74" s="274">
        <f>PKn!L73</f>
        <v>0</v>
      </c>
      <c r="Y74" s="274" t="e">
        <f t="shared" ref="Y74:Y129" si="78">(W74*60%)+(X74*40%)</f>
        <v>#DIV/0!</v>
      </c>
      <c r="Z74" s="274" t="e">
        <f>'B Ind'!K73</f>
        <v>#DIV/0!</v>
      </c>
      <c r="AA74" s="274" t="e">
        <f>'B Ind'!N73</f>
        <v>#DIV/0!</v>
      </c>
      <c r="AB74" s="274" t="e">
        <f t="shared" ref="AB74:AB129" si="79">(Z74*60%)+(AA74*40%)</f>
        <v>#DIV/0!</v>
      </c>
      <c r="AC74" s="274" t="e">
        <f>BA!K73</f>
        <v>#DIV/0!</v>
      </c>
      <c r="AD74" s="274" t="e">
        <f>BA!N73</f>
        <v>#DIV/0!</v>
      </c>
      <c r="AE74" s="274" t="e">
        <f t="shared" ref="AE74:AE129" si="80">(AC74*60%)+(AD74*40%)</f>
        <v>#DIV/0!</v>
      </c>
      <c r="AF74" s="274" t="e">
        <f>Matematik!K73</f>
        <v>#DIV/0!</v>
      </c>
      <c r="AG74" s="274">
        <f>Matematik!L73</f>
        <v>0</v>
      </c>
      <c r="AH74" s="274" t="e">
        <f t="shared" ref="AH74:AH129" si="81">(AF74*60%)+(AG74*40%)</f>
        <v>#DIV/0!</v>
      </c>
      <c r="AI74" s="274" t="e">
        <f>IPA!K73</f>
        <v>#DIV/0!</v>
      </c>
      <c r="AJ74" s="274" t="e">
        <f>IPA!N73</f>
        <v>#DIV/0!</v>
      </c>
      <c r="AK74" s="274" t="e">
        <f t="shared" ref="AK74:AK129" si="82">(AI74*60%)+(AJ74*40%)</f>
        <v>#DIV/0!</v>
      </c>
      <c r="AL74" s="274" t="e">
        <f>IPS!K73</f>
        <v>#DIV/0!</v>
      </c>
      <c r="AM74" s="274">
        <f>IPS!L73</f>
        <v>0</v>
      </c>
      <c r="AN74" s="274" t="e">
        <f t="shared" ref="AN74:AN129" si="83">(AL74*60%)+(AM74*40%)</f>
        <v>#DIV/0!</v>
      </c>
      <c r="AO74" s="274" t="e">
        <f>SBK!K73</f>
        <v>#DIV/0!</v>
      </c>
      <c r="AP74" s="274">
        <f>SBK!M73</f>
        <v>0</v>
      </c>
      <c r="AQ74" s="274" t="e">
        <f t="shared" ref="AQ74:AQ129" si="84">(AO74*60%)+(AP74*40%)</f>
        <v>#DIV/0!</v>
      </c>
      <c r="AR74" s="274" t="e">
        <f>Penjaskes!K73</f>
        <v>#DIV/0!</v>
      </c>
      <c r="AS74" s="274">
        <f>Penjaskes!M73</f>
        <v>0</v>
      </c>
      <c r="AT74" s="274" t="e">
        <f t="shared" ref="AT74:AT129" si="85">(AR74*60%)+(AS74*40%)</f>
        <v>#DIV/0!</v>
      </c>
      <c r="AU74" s="274" t="e">
        <f>'Bhs Drh'!K73</f>
        <v>#DIV/0!</v>
      </c>
      <c r="AV74" s="274" t="e">
        <f>'Bhs Drh'!N73</f>
        <v>#DIV/0!</v>
      </c>
      <c r="AW74" s="274" t="e">
        <f t="shared" ref="AW74:AW129" si="86">(AU74*60%)+(AV74*40%)</f>
        <v>#DIV/0!</v>
      </c>
      <c r="AX74" s="274" t="e">
        <f>B.Inggris!K73</f>
        <v>#DIV/0!</v>
      </c>
      <c r="AY74" s="274" t="e">
        <f>B.Inggris!N73</f>
        <v>#DIV/0!</v>
      </c>
      <c r="AZ74" s="274" t="e">
        <f t="shared" ref="AZ74:AZ129" si="87">(AX74*60%)+(AY74*40%)</f>
        <v>#DIV/0!</v>
      </c>
      <c r="BA74" s="52" t="e">
        <f t="shared" ref="BA74:BA137" si="88">AVERAGE(M74,P74,S74,V74,Y74,AB74,AE74,AH74,AK74,AN74,AQ74,AT74,AW74,AZ74)</f>
        <v>#DIV/0!</v>
      </c>
      <c r="BB74" s="52" t="e">
        <f t="shared" si="66"/>
        <v>#DIV/0!</v>
      </c>
      <c r="BC74" s="52"/>
      <c r="BD74" s="52" t="e">
        <f t="shared" si="67"/>
        <v>#DIV/0!</v>
      </c>
      <c r="BE74" s="52" t="e">
        <f t="shared" si="68"/>
        <v>#DIV/0!</v>
      </c>
      <c r="BF74" s="52"/>
      <c r="BG74" s="52" t="e">
        <f t="shared" si="69"/>
        <v>#DIV/0!</v>
      </c>
      <c r="BH74" s="52" t="e">
        <f t="shared" si="70"/>
        <v>#DIV/0!</v>
      </c>
      <c r="BI74" s="274">
        <v>0</v>
      </c>
      <c r="BJ74" s="52" t="e">
        <f t="shared" si="71"/>
        <v>#DIV/0!</v>
      </c>
      <c r="BK74" s="152">
        <f t="shared" ref="BK74:BK137" si="89">AVERAGE(BC74,BF74,BI74)</f>
        <v>0</v>
      </c>
      <c r="BL74" s="373" t="e">
        <f t="shared" si="72"/>
        <v>#DIV/0!</v>
      </c>
      <c r="BM74" s="373">
        <f t="shared" ref="BM74:BM137" si="90">SUM(BC74,BF74,BI74)</f>
        <v>0</v>
      </c>
      <c r="BN74" s="48" t="e">
        <f t="shared" ref="BN74:BN137" si="91">TEXT(Z74,0)&amp;","&amp;RIGHT(Z74,1)</f>
        <v>#DIV/0!</v>
      </c>
      <c r="BO74" s="48" t="e">
        <f t="shared" ref="BO74:BO137" si="92">TEXT(AA74,0)&amp;","&amp;RIGHT(AA74,1)</f>
        <v>#DIV/0!</v>
      </c>
      <c r="BP74" s="48" t="e">
        <f t="shared" ref="BP74:BP137" si="93">TEXT(AB74,0)&amp;","&amp;RIGHT(AB74,1)</f>
        <v>#DIV/0!</v>
      </c>
      <c r="BQ74" s="48" t="e">
        <f t="shared" ref="BQ74:BT137" si="94">TEXT(AF74,0)&amp;","&amp;RIGHT(AF74,1)</f>
        <v>#DIV/0!</v>
      </c>
      <c r="BR74" s="48" t="str">
        <f t="shared" si="94"/>
        <v>0,0</v>
      </c>
      <c r="BS74" s="48" t="e">
        <f t="shared" si="94"/>
        <v>#DIV/0!</v>
      </c>
      <c r="BT74" s="48" t="e">
        <f t="shared" si="94"/>
        <v>#DIV/0!</v>
      </c>
      <c r="BU74" s="48" t="e">
        <f t="shared" si="65"/>
        <v>#DIV/0!</v>
      </c>
      <c r="BV74" s="48" t="e">
        <f t="shared" ref="BV74:BV137" si="95">TEXT(AK74,0)&amp;","&amp;RIGHT(AK74,1)</f>
        <v>#DIV/0!</v>
      </c>
      <c r="BY74" s="275" t="e">
        <f t="shared" ref="BY74:BY137" si="96">TEXT(BB74,0)&amp;","&amp;RIGHT(BB74,1)</f>
        <v>#DIV/0!</v>
      </c>
      <c r="BZ74" s="275" t="str">
        <f t="shared" ref="BZ74:BZ137" si="97">TEXT(BC74,0)&amp;","&amp;RIGHT(BC74,1)</f>
        <v>0,</v>
      </c>
      <c r="CA74" s="275" t="e">
        <f t="shared" ref="CA74:CA137" si="98">TEXT(BD74,0)&amp;","&amp;RIGHT(BD74,1)</f>
        <v>#DIV/0!</v>
      </c>
      <c r="CB74" s="275" t="e">
        <f t="shared" ref="CB74:CB137" si="99">TEXT(BE74,0)&amp;","&amp;RIGHT(BE74,1)</f>
        <v>#DIV/0!</v>
      </c>
      <c r="CC74" s="275" t="str">
        <f t="shared" ref="CC74:CC137" si="100">TEXT(BF74,0)&amp;","&amp;RIGHT(BF74,1)</f>
        <v>0,</v>
      </c>
      <c r="CD74" s="275" t="e">
        <f t="shared" ref="CD74:CD137" si="101">TEXT(BG74,0)&amp;","&amp;RIGHT(BG74,1)</f>
        <v>#DIV/0!</v>
      </c>
      <c r="CE74" s="275" t="e">
        <f t="shared" ref="CE74:CE137" si="102">TEXT(BH74,0)&amp;","&amp;RIGHT(BH74,1)</f>
        <v>#DIV/0!</v>
      </c>
      <c r="CF74" s="275" t="str">
        <f t="shared" ref="CF74:CF137" si="103">TEXT(BI74,0)&amp;","&amp;RIGHT(BI74,1)</f>
        <v>0,0</v>
      </c>
      <c r="CG74" s="275" t="e">
        <f t="shared" ref="CG74:CG137" si="104">TEXT(BJ74,0)&amp;","&amp;RIGHT(BJ74,1)</f>
        <v>#DIV/0!</v>
      </c>
      <c r="CJ74" s="48" t="str">
        <f>SISWA!S72</f>
        <v>116</v>
      </c>
    </row>
    <row r="75" spans="1:88" x14ac:dyDescent="0.3">
      <c r="A75" s="53">
        <f>SISWA!A74</f>
        <v>67</v>
      </c>
      <c r="B75" s="53" t="str">
        <f>IF(SISWA!B74=0,"",SISWA!B74)</f>
        <v/>
      </c>
      <c r="C75" s="53" t="str">
        <f>IF(SISWA!C74=0,"",SISWA!C74)</f>
        <v/>
      </c>
      <c r="D75" s="53" t="str">
        <f>IF(SISWA!D74=0,"",SISWA!D74)</f>
        <v/>
      </c>
      <c r="E75" s="196" t="str">
        <f>IF(SISWA!E74=0,"",SISWA!E74)</f>
        <v/>
      </c>
      <c r="F75" s="196" t="str">
        <f>IF(SISWA!P73=0,"",SISWA!P73)</f>
        <v>, 00 Januari 1900</v>
      </c>
      <c r="G75" s="196" t="str">
        <f>IF(SISWA!H74=0,"",SISWA!H74)</f>
        <v/>
      </c>
      <c r="H75" s="274" t="e">
        <f>#REF!</f>
        <v>#REF!</v>
      </c>
      <c r="I75" s="274" t="e">
        <f>#REF!</f>
        <v>#REF!</v>
      </c>
      <c r="J75" s="274" t="e">
        <f t="shared" si="73"/>
        <v>#REF!</v>
      </c>
      <c r="K75" s="274" t="e">
        <f>AA!K74</f>
        <v>#DIV/0!</v>
      </c>
      <c r="L75" s="274" t="e">
        <f>AA!N74</f>
        <v>#DIV/0!</v>
      </c>
      <c r="M75" s="274" t="e">
        <f t="shared" si="74"/>
        <v>#DIV/0!</v>
      </c>
      <c r="N75" s="274" t="e">
        <f>AH!K74</f>
        <v>#DIV/0!</v>
      </c>
      <c r="O75" s="274" t="e">
        <f>AH!N74</f>
        <v>#DIV/0!</v>
      </c>
      <c r="P75" s="274" t="e">
        <f t="shared" si="75"/>
        <v>#DIV/0!</v>
      </c>
      <c r="Q75" s="274" t="e">
        <f>FIQH!K74</f>
        <v>#DIV/0!</v>
      </c>
      <c r="R75" s="274" t="e">
        <f>FIQH!N74</f>
        <v>#DIV/0!</v>
      </c>
      <c r="S75" s="274" t="e">
        <f t="shared" si="76"/>
        <v>#DIV/0!</v>
      </c>
      <c r="T75" s="274" t="e">
        <f>SKI!K74</f>
        <v>#DIV/0!</v>
      </c>
      <c r="U75" s="274" t="e">
        <f>SKI!N74</f>
        <v>#DIV/0!</v>
      </c>
      <c r="V75" s="274" t="e">
        <f t="shared" si="77"/>
        <v>#DIV/0!</v>
      </c>
      <c r="W75" s="274" t="e">
        <f>PKn!K74</f>
        <v>#DIV/0!</v>
      </c>
      <c r="X75" s="274">
        <f>PKn!L74</f>
        <v>0</v>
      </c>
      <c r="Y75" s="274" t="e">
        <f t="shared" si="78"/>
        <v>#DIV/0!</v>
      </c>
      <c r="Z75" s="274" t="e">
        <f>'B Ind'!K74</f>
        <v>#DIV/0!</v>
      </c>
      <c r="AA75" s="274" t="e">
        <f>'B Ind'!N74</f>
        <v>#DIV/0!</v>
      </c>
      <c r="AB75" s="274" t="e">
        <f t="shared" si="79"/>
        <v>#DIV/0!</v>
      </c>
      <c r="AC75" s="274" t="e">
        <f>BA!K74</f>
        <v>#DIV/0!</v>
      </c>
      <c r="AD75" s="274" t="e">
        <f>BA!N74</f>
        <v>#DIV/0!</v>
      </c>
      <c r="AE75" s="274" t="e">
        <f t="shared" si="80"/>
        <v>#DIV/0!</v>
      </c>
      <c r="AF75" s="274" t="e">
        <f>Matematik!K74</f>
        <v>#DIV/0!</v>
      </c>
      <c r="AG75" s="274">
        <f>Matematik!L74</f>
        <v>0</v>
      </c>
      <c r="AH75" s="274" t="e">
        <f t="shared" si="81"/>
        <v>#DIV/0!</v>
      </c>
      <c r="AI75" s="274" t="e">
        <f>IPA!K74</f>
        <v>#DIV/0!</v>
      </c>
      <c r="AJ75" s="274" t="e">
        <f>IPA!N74</f>
        <v>#DIV/0!</v>
      </c>
      <c r="AK75" s="274" t="e">
        <f t="shared" si="82"/>
        <v>#DIV/0!</v>
      </c>
      <c r="AL75" s="274" t="e">
        <f>IPS!K74</f>
        <v>#DIV/0!</v>
      </c>
      <c r="AM75" s="274">
        <f>IPS!L74</f>
        <v>0</v>
      </c>
      <c r="AN75" s="274" t="e">
        <f t="shared" si="83"/>
        <v>#DIV/0!</v>
      </c>
      <c r="AO75" s="274" t="e">
        <f>SBK!K74</f>
        <v>#DIV/0!</v>
      </c>
      <c r="AP75" s="274">
        <f>SBK!M74</f>
        <v>0</v>
      </c>
      <c r="AQ75" s="274" t="e">
        <f t="shared" si="84"/>
        <v>#DIV/0!</v>
      </c>
      <c r="AR75" s="274" t="e">
        <f>Penjaskes!K74</f>
        <v>#DIV/0!</v>
      </c>
      <c r="AS75" s="274">
        <f>Penjaskes!M74</f>
        <v>0</v>
      </c>
      <c r="AT75" s="274" t="e">
        <f t="shared" si="85"/>
        <v>#DIV/0!</v>
      </c>
      <c r="AU75" s="274" t="e">
        <f>'Bhs Drh'!K74</f>
        <v>#DIV/0!</v>
      </c>
      <c r="AV75" s="274" t="e">
        <f>'Bhs Drh'!N74</f>
        <v>#DIV/0!</v>
      </c>
      <c r="AW75" s="274" t="e">
        <f t="shared" si="86"/>
        <v>#DIV/0!</v>
      </c>
      <c r="AX75" s="274" t="e">
        <f>B.Inggris!K74</f>
        <v>#DIV/0!</v>
      </c>
      <c r="AY75" s="274" t="e">
        <f>B.Inggris!N74</f>
        <v>#DIV/0!</v>
      </c>
      <c r="AZ75" s="274" t="e">
        <f t="shared" si="87"/>
        <v>#DIV/0!</v>
      </c>
      <c r="BA75" s="52" t="e">
        <f t="shared" si="88"/>
        <v>#DIV/0!</v>
      </c>
      <c r="BB75" s="52" t="e">
        <f t="shared" si="66"/>
        <v>#DIV/0!</v>
      </c>
      <c r="BC75" s="52"/>
      <c r="BD75" s="52" t="e">
        <f t="shared" si="67"/>
        <v>#DIV/0!</v>
      </c>
      <c r="BE75" s="52" t="e">
        <f t="shared" si="68"/>
        <v>#DIV/0!</v>
      </c>
      <c r="BF75" s="52"/>
      <c r="BG75" s="52" t="e">
        <f t="shared" si="69"/>
        <v>#DIV/0!</v>
      </c>
      <c r="BH75" s="52" t="e">
        <f t="shared" si="70"/>
        <v>#DIV/0!</v>
      </c>
      <c r="BI75" s="274">
        <v>0</v>
      </c>
      <c r="BJ75" s="52" t="e">
        <f t="shared" si="71"/>
        <v>#DIV/0!</v>
      </c>
      <c r="BK75" s="152">
        <f t="shared" si="89"/>
        <v>0</v>
      </c>
      <c r="BL75" s="373" t="e">
        <f t="shared" si="72"/>
        <v>#DIV/0!</v>
      </c>
      <c r="BM75" s="373">
        <f t="shared" si="90"/>
        <v>0</v>
      </c>
      <c r="BN75" s="48" t="e">
        <f t="shared" si="91"/>
        <v>#DIV/0!</v>
      </c>
      <c r="BO75" s="48" t="e">
        <f t="shared" si="92"/>
        <v>#DIV/0!</v>
      </c>
      <c r="BP75" s="48" t="e">
        <f t="shared" si="93"/>
        <v>#DIV/0!</v>
      </c>
      <c r="BQ75" s="48" t="e">
        <f t="shared" si="94"/>
        <v>#DIV/0!</v>
      </c>
      <c r="BR75" s="48" t="str">
        <f t="shared" si="94"/>
        <v>0,0</v>
      </c>
      <c r="BS75" s="48" t="e">
        <f t="shared" si="94"/>
        <v>#DIV/0!</v>
      </c>
      <c r="BT75" s="48" t="e">
        <f t="shared" si="94"/>
        <v>#DIV/0!</v>
      </c>
      <c r="BU75" s="48" t="e">
        <f t="shared" si="65"/>
        <v>#DIV/0!</v>
      </c>
      <c r="BV75" s="48" t="e">
        <f t="shared" si="95"/>
        <v>#DIV/0!</v>
      </c>
      <c r="BY75" s="275" t="e">
        <f t="shared" si="96"/>
        <v>#DIV/0!</v>
      </c>
      <c r="BZ75" s="275" t="str">
        <f t="shared" si="97"/>
        <v>0,</v>
      </c>
      <c r="CA75" s="275" t="e">
        <f t="shared" si="98"/>
        <v>#DIV/0!</v>
      </c>
      <c r="CB75" s="275" t="e">
        <f t="shared" si="99"/>
        <v>#DIV/0!</v>
      </c>
      <c r="CC75" s="275" t="str">
        <f t="shared" si="100"/>
        <v>0,</v>
      </c>
      <c r="CD75" s="275" t="e">
        <f t="shared" si="101"/>
        <v>#DIV/0!</v>
      </c>
      <c r="CE75" s="275" t="e">
        <f t="shared" si="102"/>
        <v>#DIV/0!</v>
      </c>
      <c r="CF75" s="275" t="str">
        <f t="shared" si="103"/>
        <v>0,0</v>
      </c>
      <c r="CG75" s="275" t="e">
        <f t="shared" si="104"/>
        <v>#DIV/0!</v>
      </c>
      <c r="CJ75" s="48" t="str">
        <f>SISWA!S73</f>
        <v>117</v>
      </c>
    </row>
    <row r="76" spans="1:88" x14ac:dyDescent="0.3">
      <c r="A76" s="53">
        <f>SISWA!A75</f>
        <v>68</v>
      </c>
      <c r="B76" s="53" t="str">
        <f>IF(SISWA!B75=0,"",SISWA!B75)</f>
        <v/>
      </c>
      <c r="C76" s="53" t="str">
        <f>IF(SISWA!C75=0,"",SISWA!C75)</f>
        <v/>
      </c>
      <c r="D76" s="53" t="str">
        <f>IF(SISWA!D75=0,"",SISWA!D75)</f>
        <v/>
      </c>
      <c r="E76" s="196" t="str">
        <f>IF(SISWA!E75=0,"",SISWA!E75)</f>
        <v/>
      </c>
      <c r="F76" s="196" t="str">
        <f>IF(SISWA!P74=0,"",SISWA!P74)</f>
        <v>, 00 Januari 1900</v>
      </c>
      <c r="G76" s="196" t="str">
        <f>IF(SISWA!H75=0,"",SISWA!H75)</f>
        <v/>
      </c>
      <c r="H76" s="274" t="e">
        <f>#REF!</f>
        <v>#REF!</v>
      </c>
      <c r="I76" s="274" t="e">
        <f>#REF!</f>
        <v>#REF!</v>
      </c>
      <c r="J76" s="274" t="e">
        <f t="shared" si="73"/>
        <v>#REF!</v>
      </c>
      <c r="K76" s="274" t="e">
        <f>AA!K75</f>
        <v>#DIV/0!</v>
      </c>
      <c r="L76" s="274" t="e">
        <f>AA!N75</f>
        <v>#DIV/0!</v>
      </c>
      <c r="M76" s="274" t="e">
        <f t="shared" si="74"/>
        <v>#DIV/0!</v>
      </c>
      <c r="N76" s="274" t="e">
        <f>AH!K75</f>
        <v>#DIV/0!</v>
      </c>
      <c r="O76" s="274" t="e">
        <f>AH!N75</f>
        <v>#DIV/0!</v>
      </c>
      <c r="P76" s="274" t="e">
        <f t="shared" si="75"/>
        <v>#DIV/0!</v>
      </c>
      <c r="Q76" s="274" t="e">
        <f>FIQH!K75</f>
        <v>#DIV/0!</v>
      </c>
      <c r="R76" s="274" t="e">
        <f>FIQH!N75</f>
        <v>#DIV/0!</v>
      </c>
      <c r="S76" s="274" t="e">
        <f t="shared" si="76"/>
        <v>#DIV/0!</v>
      </c>
      <c r="T76" s="274" t="e">
        <f>SKI!K75</f>
        <v>#DIV/0!</v>
      </c>
      <c r="U76" s="274" t="e">
        <f>SKI!N75</f>
        <v>#DIV/0!</v>
      </c>
      <c r="V76" s="274" t="e">
        <f t="shared" si="77"/>
        <v>#DIV/0!</v>
      </c>
      <c r="W76" s="274" t="e">
        <f>PKn!K75</f>
        <v>#DIV/0!</v>
      </c>
      <c r="X76" s="274">
        <f>PKn!L75</f>
        <v>0</v>
      </c>
      <c r="Y76" s="274" t="e">
        <f t="shared" si="78"/>
        <v>#DIV/0!</v>
      </c>
      <c r="Z76" s="274" t="e">
        <f>'B Ind'!K75</f>
        <v>#DIV/0!</v>
      </c>
      <c r="AA76" s="274" t="e">
        <f>'B Ind'!N75</f>
        <v>#DIV/0!</v>
      </c>
      <c r="AB76" s="274" t="e">
        <f t="shared" si="79"/>
        <v>#DIV/0!</v>
      </c>
      <c r="AC76" s="274" t="e">
        <f>BA!K75</f>
        <v>#DIV/0!</v>
      </c>
      <c r="AD76" s="274" t="e">
        <f>BA!N75</f>
        <v>#DIV/0!</v>
      </c>
      <c r="AE76" s="274" t="e">
        <f t="shared" si="80"/>
        <v>#DIV/0!</v>
      </c>
      <c r="AF76" s="274" t="e">
        <f>Matematik!K75</f>
        <v>#DIV/0!</v>
      </c>
      <c r="AG76" s="274">
        <f>Matematik!L75</f>
        <v>0</v>
      </c>
      <c r="AH76" s="274" t="e">
        <f t="shared" si="81"/>
        <v>#DIV/0!</v>
      </c>
      <c r="AI76" s="274" t="e">
        <f>IPA!K75</f>
        <v>#DIV/0!</v>
      </c>
      <c r="AJ76" s="274" t="e">
        <f>IPA!N75</f>
        <v>#DIV/0!</v>
      </c>
      <c r="AK76" s="274" t="e">
        <f t="shared" si="82"/>
        <v>#DIV/0!</v>
      </c>
      <c r="AL76" s="274" t="e">
        <f>IPS!K75</f>
        <v>#DIV/0!</v>
      </c>
      <c r="AM76" s="274">
        <f>IPS!L75</f>
        <v>0</v>
      </c>
      <c r="AN76" s="274" t="e">
        <f t="shared" si="83"/>
        <v>#DIV/0!</v>
      </c>
      <c r="AO76" s="274" t="e">
        <f>SBK!K75</f>
        <v>#DIV/0!</v>
      </c>
      <c r="AP76" s="274">
        <f>SBK!M75</f>
        <v>0</v>
      </c>
      <c r="AQ76" s="274" t="e">
        <f t="shared" si="84"/>
        <v>#DIV/0!</v>
      </c>
      <c r="AR76" s="274" t="e">
        <f>Penjaskes!K75</f>
        <v>#DIV/0!</v>
      </c>
      <c r="AS76" s="274">
        <f>Penjaskes!M75</f>
        <v>0</v>
      </c>
      <c r="AT76" s="274" t="e">
        <f t="shared" si="85"/>
        <v>#DIV/0!</v>
      </c>
      <c r="AU76" s="274" t="e">
        <f>'Bhs Drh'!K75</f>
        <v>#DIV/0!</v>
      </c>
      <c r="AV76" s="274" t="e">
        <f>'Bhs Drh'!N75</f>
        <v>#DIV/0!</v>
      </c>
      <c r="AW76" s="274" t="e">
        <f t="shared" si="86"/>
        <v>#DIV/0!</v>
      </c>
      <c r="AX76" s="274" t="e">
        <f>B.Inggris!K75</f>
        <v>#DIV/0!</v>
      </c>
      <c r="AY76" s="274" t="e">
        <f>B.Inggris!N75</f>
        <v>#DIV/0!</v>
      </c>
      <c r="AZ76" s="274" t="e">
        <f t="shared" si="87"/>
        <v>#DIV/0!</v>
      </c>
      <c r="BA76" s="52" t="e">
        <f t="shared" si="88"/>
        <v>#DIV/0!</v>
      </c>
      <c r="BB76" s="52" t="e">
        <f t="shared" si="66"/>
        <v>#DIV/0!</v>
      </c>
      <c r="BC76" s="52"/>
      <c r="BD76" s="52" t="e">
        <f t="shared" si="67"/>
        <v>#DIV/0!</v>
      </c>
      <c r="BE76" s="52" t="e">
        <f t="shared" si="68"/>
        <v>#DIV/0!</v>
      </c>
      <c r="BF76" s="52"/>
      <c r="BG76" s="52" t="e">
        <f t="shared" si="69"/>
        <v>#DIV/0!</v>
      </c>
      <c r="BH76" s="52" t="e">
        <f t="shared" si="70"/>
        <v>#DIV/0!</v>
      </c>
      <c r="BI76" s="274">
        <v>0</v>
      </c>
      <c r="BJ76" s="52" t="e">
        <f t="shared" si="71"/>
        <v>#DIV/0!</v>
      </c>
      <c r="BK76" s="152">
        <f t="shared" si="89"/>
        <v>0</v>
      </c>
      <c r="BL76" s="373" t="e">
        <f t="shared" si="72"/>
        <v>#DIV/0!</v>
      </c>
      <c r="BM76" s="373">
        <f t="shared" si="90"/>
        <v>0</v>
      </c>
      <c r="BN76" s="48" t="e">
        <f t="shared" si="91"/>
        <v>#DIV/0!</v>
      </c>
      <c r="BO76" s="48" t="e">
        <f t="shared" si="92"/>
        <v>#DIV/0!</v>
      </c>
      <c r="BP76" s="48" t="e">
        <f t="shared" si="93"/>
        <v>#DIV/0!</v>
      </c>
      <c r="BQ76" s="48" t="e">
        <f t="shared" si="94"/>
        <v>#DIV/0!</v>
      </c>
      <c r="BR76" s="48" t="str">
        <f t="shared" si="94"/>
        <v>0,0</v>
      </c>
      <c r="BS76" s="48" t="e">
        <f t="shared" si="94"/>
        <v>#DIV/0!</v>
      </c>
      <c r="BT76" s="48" t="e">
        <f t="shared" si="94"/>
        <v>#DIV/0!</v>
      </c>
      <c r="BU76" s="48" t="e">
        <f t="shared" si="65"/>
        <v>#DIV/0!</v>
      </c>
      <c r="BV76" s="48" t="e">
        <f t="shared" si="95"/>
        <v>#DIV/0!</v>
      </c>
      <c r="BY76" s="275" t="e">
        <f t="shared" si="96"/>
        <v>#DIV/0!</v>
      </c>
      <c r="BZ76" s="275" t="str">
        <f t="shared" si="97"/>
        <v>0,</v>
      </c>
      <c r="CA76" s="275" t="e">
        <f t="shared" si="98"/>
        <v>#DIV/0!</v>
      </c>
      <c r="CB76" s="275" t="e">
        <f t="shared" si="99"/>
        <v>#DIV/0!</v>
      </c>
      <c r="CC76" s="275" t="str">
        <f t="shared" si="100"/>
        <v>0,</v>
      </c>
      <c r="CD76" s="275" t="e">
        <f t="shared" si="101"/>
        <v>#DIV/0!</v>
      </c>
      <c r="CE76" s="275" t="e">
        <f t="shared" si="102"/>
        <v>#DIV/0!</v>
      </c>
      <c r="CF76" s="275" t="str">
        <f t="shared" si="103"/>
        <v>0,0</v>
      </c>
      <c r="CG76" s="275" t="e">
        <f t="shared" si="104"/>
        <v>#DIV/0!</v>
      </c>
      <c r="CJ76" s="48" t="str">
        <f>SISWA!S74</f>
        <v>118</v>
      </c>
    </row>
    <row r="77" spans="1:88" x14ac:dyDescent="0.3">
      <c r="A77" s="53">
        <f>SISWA!A76</f>
        <v>69</v>
      </c>
      <c r="B77" s="53" t="str">
        <f>IF(SISWA!B76=0,"",SISWA!B76)</f>
        <v/>
      </c>
      <c r="C77" s="53" t="str">
        <f>IF(SISWA!C76=0,"",SISWA!C76)</f>
        <v/>
      </c>
      <c r="D77" s="53" t="str">
        <f>IF(SISWA!D76=0,"",SISWA!D76)</f>
        <v/>
      </c>
      <c r="E77" s="196" t="str">
        <f>IF(SISWA!E76=0,"",SISWA!E76)</f>
        <v/>
      </c>
      <c r="F77" s="196" t="str">
        <f>IF(SISWA!P75=0,"",SISWA!P75)</f>
        <v>, 00 Januari 1900</v>
      </c>
      <c r="G77" s="196" t="str">
        <f>IF(SISWA!H76=0,"",SISWA!H76)</f>
        <v/>
      </c>
      <c r="H77" s="274" t="e">
        <f>#REF!</f>
        <v>#REF!</v>
      </c>
      <c r="I77" s="274" t="e">
        <f>#REF!</f>
        <v>#REF!</v>
      </c>
      <c r="J77" s="274" t="e">
        <f t="shared" si="73"/>
        <v>#REF!</v>
      </c>
      <c r="K77" s="274" t="e">
        <f>AA!K76</f>
        <v>#DIV/0!</v>
      </c>
      <c r="L77" s="274" t="e">
        <f>AA!N76</f>
        <v>#DIV/0!</v>
      </c>
      <c r="M77" s="274" t="e">
        <f t="shared" si="74"/>
        <v>#DIV/0!</v>
      </c>
      <c r="N77" s="274" t="e">
        <f>AH!K76</f>
        <v>#DIV/0!</v>
      </c>
      <c r="O77" s="274" t="e">
        <f>AH!N76</f>
        <v>#DIV/0!</v>
      </c>
      <c r="P77" s="274" t="e">
        <f t="shared" si="75"/>
        <v>#DIV/0!</v>
      </c>
      <c r="Q77" s="274" t="e">
        <f>FIQH!K76</f>
        <v>#DIV/0!</v>
      </c>
      <c r="R77" s="274" t="e">
        <f>FIQH!N76</f>
        <v>#DIV/0!</v>
      </c>
      <c r="S77" s="274" t="e">
        <f t="shared" si="76"/>
        <v>#DIV/0!</v>
      </c>
      <c r="T77" s="274" t="e">
        <f>SKI!K76</f>
        <v>#DIV/0!</v>
      </c>
      <c r="U77" s="274" t="e">
        <f>SKI!N76</f>
        <v>#DIV/0!</v>
      </c>
      <c r="V77" s="274" t="e">
        <f t="shared" si="77"/>
        <v>#DIV/0!</v>
      </c>
      <c r="W77" s="274" t="e">
        <f>PKn!K76</f>
        <v>#DIV/0!</v>
      </c>
      <c r="X77" s="274">
        <f>PKn!L76</f>
        <v>0</v>
      </c>
      <c r="Y77" s="274" t="e">
        <f t="shared" si="78"/>
        <v>#DIV/0!</v>
      </c>
      <c r="Z77" s="274" t="e">
        <f>'B Ind'!K76</f>
        <v>#DIV/0!</v>
      </c>
      <c r="AA77" s="274" t="e">
        <f>'B Ind'!N76</f>
        <v>#DIV/0!</v>
      </c>
      <c r="AB77" s="274" t="e">
        <f t="shared" si="79"/>
        <v>#DIV/0!</v>
      </c>
      <c r="AC77" s="274" t="e">
        <f>BA!K76</f>
        <v>#DIV/0!</v>
      </c>
      <c r="AD77" s="274" t="e">
        <f>BA!N76</f>
        <v>#DIV/0!</v>
      </c>
      <c r="AE77" s="274" t="e">
        <f t="shared" si="80"/>
        <v>#DIV/0!</v>
      </c>
      <c r="AF77" s="274" t="e">
        <f>Matematik!K76</f>
        <v>#DIV/0!</v>
      </c>
      <c r="AG77" s="274">
        <f>Matematik!L76</f>
        <v>0</v>
      </c>
      <c r="AH77" s="274" t="e">
        <f t="shared" si="81"/>
        <v>#DIV/0!</v>
      </c>
      <c r="AI77" s="274" t="e">
        <f>IPA!K76</f>
        <v>#DIV/0!</v>
      </c>
      <c r="AJ77" s="274" t="e">
        <f>IPA!N76</f>
        <v>#DIV/0!</v>
      </c>
      <c r="AK77" s="274" t="e">
        <f t="shared" si="82"/>
        <v>#DIV/0!</v>
      </c>
      <c r="AL77" s="274" t="e">
        <f>IPS!K76</f>
        <v>#DIV/0!</v>
      </c>
      <c r="AM77" s="274">
        <f>IPS!L76</f>
        <v>0</v>
      </c>
      <c r="AN77" s="274" t="e">
        <f t="shared" si="83"/>
        <v>#DIV/0!</v>
      </c>
      <c r="AO77" s="274" t="e">
        <f>SBK!K76</f>
        <v>#DIV/0!</v>
      </c>
      <c r="AP77" s="274">
        <f>SBK!M76</f>
        <v>0</v>
      </c>
      <c r="AQ77" s="274" t="e">
        <f t="shared" si="84"/>
        <v>#DIV/0!</v>
      </c>
      <c r="AR77" s="274" t="e">
        <f>Penjaskes!K76</f>
        <v>#DIV/0!</v>
      </c>
      <c r="AS77" s="274">
        <f>Penjaskes!M76</f>
        <v>0</v>
      </c>
      <c r="AT77" s="274" t="e">
        <f t="shared" si="85"/>
        <v>#DIV/0!</v>
      </c>
      <c r="AU77" s="274" t="e">
        <f>'Bhs Drh'!K76</f>
        <v>#DIV/0!</v>
      </c>
      <c r="AV77" s="274" t="e">
        <f>'Bhs Drh'!N76</f>
        <v>#DIV/0!</v>
      </c>
      <c r="AW77" s="274" t="e">
        <f t="shared" si="86"/>
        <v>#DIV/0!</v>
      </c>
      <c r="AX77" s="274" t="e">
        <f>B.Inggris!K76</f>
        <v>#DIV/0!</v>
      </c>
      <c r="AY77" s="274" t="e">
        <f>B.Inggris!N76</f>
        <v>#DIV/0!</v>
      </c>
      <c r="AZ77" s="274" t="e">
        <f t="shared" si="87"/>
        <v>#DIV/0!</v>
      </c>
      <c r="BA77" s="52" t="e">
        <f t="shared" si="88"/>
        <v>#DIV/0!</v>
      </c>
      <c r="BB77" s="52" t="e">
        <f t="shared" si="66"/>
        <v>#DIV/0!</v>
      </c>
      <c r="BC77" s="52"/>
      <c r="BD77" s="52" t="e">
        <f t="shared" si="67"/>
        <v>#DIV/0!</v>
      </c>
      <c r="BE77" s="52" t="e">
        <f t="shared" si="68"/>
        <v>#DIV/0!</v>
      </c>
      <c r="BF77" s="52"/>
      <c r="BG77" s="52" t="e">
        <f t="shared" si="69"/>
        <v>#DIV/0!</v>
      </c>
      <c r="BH77" s="52" t="e">
        <f t="shared" si="70"/>
        <v>#DIV/0!</v>
      </c>
      <c r="BI77" s="274">
        <v>0</v>
      </c>
      <c r="BJ77" s="52" t="e">
        <f t="shared" si="71"/>
        <v>#DIV/0!</v>
      </c>
      <c r="BK77" s="152">
        <f t="shared" si="89"/>
        <v>0</v>
      </c>
      <c r="BL77" s="373" t="e">
        <f t="shared" si="72"/>
        <v>#DIV/0!</v>
      </c>
      <c r="BM77" s="373">
        <f t="shared" si="90"/>
        <v>0</v>
      </c>
      <c r="BN77" s="48" t="e">
        <f t="shared" si="91"/>
        <v>#DIV/0!</v>
      </c>
      <c r="BO77" s="48" t="e">
        <f t="shared" si="92"/>
        <v>#DIV/0!</v>
      </c>
      <c r="BP77" s="48" t="e">
        <f t="shared" si="93"/>
        <v>#DIV/0!</v>
      </c>
      <c r="BQ77" s="48" t="e">
        <f t="shared" si="94"/>
        <v>#DIV/0!</v>
      </c>
      <c r="BR77" s="48" t="str">
        <f t="shared" si="94"/>
        <v>0,0</v>
      </c>
      <c r="BS77" s="48" t="e">
        <f t="shared" si="94"/>
        <v>#DIV/0!</v>
      </c>
      <c r="BT77" s="48" t="e">
        <f t="shared" si="94"/>
        <v>#DIV/0!</v>
      </c>
      <c r="BU77" s="48" t="e">
        <f t="shared" si="65"/>
        <v>#DIV/0!</v>
      </c>
      <c r="BV77" s="48" t="e">
        <f t="shared" si="95"/>
        <v>#DIV/0!</v>
      </c>
      <c r="BY77" s="275" t="e">
        <f t="shared" si="96"/>
        <v>#DIV/0!</v>
      </c>
      <c r="BZ77" s="275" t="str">
        <f t="shared" si="97"/>
        <v>0,</v>
      </c>
      <c r="CA77" s="275" t="e">
        <f t="shared" si="98"/>
        <v>#DIV/0!</v>
      </c>
      <c r="CB77" s="275" t="e">
        <f t="shared" si="99"/>
        <v>#DIV/0!</v>
      </c>
      <c r="CC77" s="275" t="str">
        <f t="shared" si="100"/>
        <v>0,</v>
      </c>
      <c r="CD77" s="275" t="e">
        <f t="shared" si="101"/>
        <v>#DIV/0!</v>
      </c>
      <c r="CE77" s="275" t="e">
        <f t="shared" si="102"/>
        <v>#DIV/0!</v>
      </c>
      <c r="CF77" s="275" t="str">
        <f t="shared" si="103"/>
        <v>0,0</v>
      </c>
      <c r="CG77" s="275" t="e">
        <f t="shared" si="104"/>
        <v>#DIV/0!</v>
      </c>
      <c r="CJ77" s="48" t="str">
        <f>SISWA!S75</f>
        <v>119</v>
      </c>
    </row>
    <row r="78" spans="1:88" x14ac:dyDescent="0.3">
      <c r="A78" s="53">
        <f>SISWA!A77</f>
        <v>70</v>
      </c>
      <c r="B78" s="53" t="str">
        <f>IF(SISWA!B77=0,"",SISWA!B77)</f>
        <v/>
      </c>
      <c r="C78" s="53" t="str">
        <f>IF(SISWA!C77=0,"",SISWA!C77)</f>
        <v/>
      </c>
      <c r="D78" s="53" t="str">
        <f>IF(SISWA!D77=0,"",SISWA!D77)</f>
        <v/>
      </c>
      <c r="E78" s="196" t="str">
        <f>IF(SISWA!E77=0,"",SISWA!E77)</f>
        <v/>
      </c>
      <c r="F78" s="196" t="str">
        <f>IF(SISWA!P76=0,"",SISWA!P76)</f>
        <v>, 00 Januari 1900</v>
      </c>
      <c r="G78" s="196" t="str">
        <f>IF(SISWA!H77=0,"",SISWA!H77)</f>
        <v/>
      </c>
      <c r="H78" s="274" t="e">
        <f>#REF!</f>
        <v>#REF!</v>
      </c>
      <c r="I78" s="274" t="e">
        <f>#REF!</f>
        <v>#REF!</v>
      </c>
      <c r="J78" s="274" t="e">
        <f t="shared" si="73"/>
        <v>#REF!</v>
      </c>
      <c r="K78" s="274" t="e">
        <f>AA!K77</f>
        <v>#DIV/0!</v>
      </c>
      <c r="L78" s="274" t="e">
        <f>AA!N77</f>
        <v>#DIV/0!</v>
      </c>
      <c r="M78" s="274" t="e">
        <f t="shared" si="74"/>
        <v>#DIV/0!</v>
      </c>
      <c r="N78" s="274" t="e">
        <f>AH!K77</f>
        <v>#DIV/0!</v>
      </c>
      <c r="O78" s="274" t="e">
        <f>AH!N77</f>
        <v>#DIV/0!</v>
      </c>
      <c r="P78" s="274" t="e">
        <f t="shared" si="75"/>
        <v>#DIV/0!</v>
      </c>
      <c r="Q78" s="274" t="e">
        <f>FIQH!K77</f>
        <v>#DIV/0!</v>
      </c>
      <c r="R78" s="274" t="e">
        <f>FIQH!N77</f>
        <v>#DIV/0!</v>
      </c>
      <c r="S78" s="274" t="e">
        <f t="shared" si="76"/>
        <v>#DIV/0!</v>
      </c>
      <c r="T78" s="274" t="e">
        <f>SKI!K77</f>
        <v>#DIV/0!</v>
      </c>
      <c r="U78" s="274" t="e">
        <f>SKI!N77</f>
        <v>#DIV/0!</v>
      </c>
      <c r="V78" s="274" t="e">
        <f t="shared" si="77"/>
        <v>#DIV/0!</v>
      </c>
      <c r="W78" s="274" t="e">
        <f>PKn!K77</f>
        <v>#DIV/0!</v>
      </c>
      <c r="X78" s="274">
        <f>PKn!L77</f>
        <v>0</v>
      </c>
      <c r="Y78" s="274" t="e">
        <f t="shared" si="78"/>
        <v>#DIV/0!</v>
      </c>
      <c r="Z78" s="274" t="e">
        <f>'B Ind'!K77</f>
        <v>#DIV/0!</v>
      </c>
      <c r="AA78" s="274" t="e">
        <f>'B Ind'!N77</f>
        <v>#DIV/0!</v>
      </c>
      <c r="AB78" s="274" t="e">
        <f t="shared" si="79"/>
        <v>#DIV/0!</v>
      </c>
      <c r="AC78" s="274" t="e">
        <f>BA!K77</f>
        <v>#DIV/0!</v>
      </c>
      <c r="AD78" s="274" t="e">
        <f>BA!N77</f>
        <v>#DIV/0!</v>
      </c>
      <c r="AE78" s="274" t="e">
        <f t="shared" si="80"/>
        <v>#DIV/0!</v>
      </c>
      <c r="AF78" s="274" t="e">
        <f>Matematik!K77</f>
        <v>#DIV/0!</v>
      </c>
      <c r="AG78" s="274">
        <f>Matematik!L77</f>
        <v>0</v>
      </c>
      <c r="AH78" s="274" t="e">
        <f t="shared" si="81"/>
        <v>#DIV/0!</v>
      </c>
      <c r="AI78" s="274" t="e">
        <f>IPA!K77</f>
        <v>#DIV/0!</v>
      </c>
      <c r="AJ78" s="274" t="e">
        <f>IPA!N77</f>
        <v>#DIV/0!</v>
      </c>
      <c r="AK78" s="274" t="e">
        <f t="shared" si="82"/>
        <v>#DIV/0!</v>
      </c>
      <c r="AL78" s="274" t="e">
        <f>IPS!K77</f>
        <v>#DIV/0!</v>
      </c>
      <c r="AM78" s="274">
        <f>IPS!L77</f>
        <v>0</v>
      </c>
      <c r="AN78" s="274" t="e">
        <f t="shared" si="83"/>
        <v>#DIV/0!</v>
      </c>
      <c r="AO78" s="274" t="e">
        <f>SBK!K77</f>
        <v>#DIV/0!</v>
      </c>
      <c r="AP78" s="274">
        <f>SBK!M77</f>
        <v>0</v>
      </c>
      <c r="AQ78" s="274" t="e">
        <f t="shared" si="84"/>
        <v>#DIV/0!</v>
      </c>
      <c r="AR78" s="274" t="e">
        <f>Penjaskes!K77</f>
        <v>#DIV/0!</v>
      </c>
      <c r="AS78" s="274">
        <f>Penjaskes!M77</f>
        <v>0</v>
      </c>
      <c r="AT78" s="274" t="e">
        <f t="shared" si="85"/>
        <v>#DIV/0!</v>
      </c>
      <c r="AU78" s="274" t="e">
        <f>'Bhs Drh'!K77</f>
        <v>#DIV/0!</v>
      </c>
      <c r="AV78" s="274" t="e">
        <f>'Bhs Drh'!N77</f>
        <v>#DIV/0!</v>
      </c>
      <c r="AW78" s="274" t="e">
        <f t="shared" si="86"/>
        <v>#DIV/0!</v>
      </c>
      <c r="AX78" s="274" t="e">
        <f>B.Inggris!K77</f>
        <v>#DIV/0!</v>
      </c>
      <c r="AY78" s="274" t="e">
        <f>B.Inggris!N77</f>
        <v>#DIV/0!</v>
      </c>
      <c r="AZ78" s="274" t="e">
        <f t="shared" si="87"/>
        <v>#DIV/0!</v>
      </c>
      <c r="BA78" s="52" t="e">
        <f t="shared" si="88"/>
        <v>#DIV/0!</v>
      </c>
      <c r="BB78" s="52" t="e">
        <f t="shared" si="66"/>
        <v>#DIV/0!</v>
      </c>
      <c r="BC78" s="52"/>
      <c r="BD78" s="52" t="e">
        <f t="shared" si="67"/>
        <v>#DIV/0!</v>
      </c>
      <c r="BE78" s="52" t="e">
        <f t="shared" si="68"/>
        <v>#DIV/0!</v>
      </c>
      <c r="BF78" s="52"/>
      <c r="BG78" s="52" t="e">
        <f t="shared" si="69"/>
        <v>#DIV/0!</v>
      </c>
      <c r="BH78" s="52" t="e">
        <f t="shared" si="70"/>
        <v>#DIV/0!</v>
      </c>
      <c r="BI78" s="274">
        <v>0</v>
      </c>
      <c r="BJ78" s="52" t="e">
        <f t="shared" si="71"/>
        <v>#DIV/0!</v>
      </c>
      <c r="BK78" s="152">
        <f t="shared" si="89"/>
        <v>0</v>
      </c>
      <c r="BL78" s="373" t="e">
        <f t="shared" si="72"/>
        <v>#DIV/0!</v>
      </c>
      <c r="BM78" s="373">
        <f t="shared" si="90"/>
        <v>0</v>
      </c>
      <c r="BN78" s="48" t="e">
        <f t="shared" si="91"/>
        <v>#DIV/0!</v>
      </c>
      <c r="BO78" s="48" t="e">
        <f t="shared" si="92"/>
        <v>#DIV/0!</v>
      </c>
      <c r="BP78" s="48" t="e">
        <f t="shared" si="93"/>
        <v>#DIV/0!</v>
      </c>
      <c r="BQ78" s="48" t="e">
        <f t="shared" si="94"/>
        <v>#DIV/0!</v>
      </c>
      <c r="BR78" s="48" t="str">
        <f t="shared" si="94"/>
        <v>0,0</v>
      </c>
      <c r="BS78" s="48" t="e">
        <f t="shared" si="94"/>
        <v>#DIV/0!</v>
      </c>
      <c r="BT78" s="48" t="e">
        <f t="shared" si="94"/>
        <v>#DIV/0!</v>
      </c>
      <c r="BU78" s="48" t="e">
        <f t="shared" si="65"/>
        <v>#DIV/0!</v>
      </c>
      <c r="BV78" s="48" t="e">
        <f t="shared" si="95"/>
        <v>#DIV/0!</v>
      </c>
      <c r="BY78" s="275" t="e">
        <f t="shared" si="96"/>
        <v>#DIV/0!</v>
      </c>
      <c r="BZ78" s="275" t="str">
        <f t="shared" si="97"/>
        <v>0,</v>
      </c>
      <c r="CA78" s="275" t="e">
        <f t="shared" si="98"/>
        <v>#DIV/0!</v>
      </c>
      <c r="CB78" s="275" t="e">
        <f t="shared" si="99"/>
        <v>#DIV/0!</v>
      </c>
      <c r="CC78" s="275" t="str">
        <f t="shared" si="100"/>
        <v>0,</v>
      </c>
      <c r="CD78" s="275" t="e">
        <f t="shared" si="101"/>
        <v>#DIV/0!</v>
      </c>
      <c r="CE78" s="275" t="e">
        <f t="shared" si="102"/>
        <v>#DIV/0!</v>
      </c>
      <c r="CF78" s="275" t="str">
        <f t="shared" si="103"/>
        <v>0,0</v>
      </c>
      <c r="CG78" s="275" t="e">
        <f t="shared" si="104"/>
        <v>#DIV/0!</v>
      </c>
      <c r="CJ78" s="48" t="str">
        <f>SISWA!S76</f>
        <v>120</v>
      </c>
    </row>
    <row r="79" spans="1:88" x14ac:dyDescent="0.3">
      <c r="A79" s="53">
        <f>SISWA!A78</f>
        <v>71</v>
      </c>
      <c r="B79" s="53" t="str">
        <f>IF(SISWA!B78=0,"",SISWA!B78)</f>
        <v/>
      </c>
      <c r="C79" s="53" t="str">
        <f>IF(SISWA!C78=0,"",SISWA!C78)</f>
        <v/>
      </c>
      <c r="D79" s="53" t="str">
        <f>IF(SISWA!D78=0,"",SISWA!D78)</f>
        <v/>
      </c>
      <c r="E79" s="196" t="str">
        <f>IF(SISWA!E78=0,"",SISWA!E78)</f>
        <v/>
      </c>
      <c r="F79" s="196" t="str">
        <f>IF(SISWA!P77=0,"",SISWA!P77)</f>
        <v>, 00 Januari 1900</v>
      </c>
      <c r="G79" s="196" t="str">
        <f>IF(SISWA!H78=0,"",SISWA!H78)</f>
        <v/>
      </c>
      <c r="H79" s="274" t="e">
        <f>#REF!</f>
        <v>#REF!</v>
      </c>
      <c r="I79" s="274" t="e">
        <f>#REF!</f>
        <v>#REF!</v>
      </c>
      <c r="J79" s="274" t="e">
        <f t="shared" si="73"/>
        <v>#REF!</v>
      </c>
      <c r="K79" s="274" t="e">
        <f>AA!K78</f>
        <v>#DIV/0!</v>
      </c>
      <c r="L79" s="274" t="e">
        <f>AA!N78</f>
        <v>#DIV/0!</v>
      </c>
      <c r="M79" s="274" t="e">
        <f t="shared" si="74"/>
        <v>#DIV/0!</v>
      </c>
      <c r="N79" s="274" t="e">
        <f>AH!K78</f>
        <v>#DIV/0!</v>
      </c>
      <c r="O79" s="274" t="e">
        <f>AH!N78</f>
        <v>#DIV/0!</v>
      </c>
      <c r="P79" s="274" t="e">
        <f t="shared" si="75"/>
        <v>#DIV/0!</v>
      </c>
      <c r="Q79" s="274" t="e">
        <f>FIQH!K78</f>
        <v>#DIV/0!</v>
      </c>
      <c r="R79" s="274" t="e">
        <f>FIQH!N78</f>
        <v>#DIV/0!</v>
      </c>
      <c r="S79" s="274" t="e">
        <f t="shared" si="76"/>
        <v>#DIV/0!</v>
      </c>
      <c r="T79" s="274" t="e">
        <f>SKI!K78</f>
        <v>#DIV/0!</v>
      </c>
      <c r="U79" s="274" t="e">
        <f>SKI!N78</f>
        <v>#DIV/0!</v>
      </c>
      <c r="V79" s="274" t="e">
        <f t="shared" si="77"/>
        <v>#DIV/0!</v>
      </c>
      <c r="W79" s="274" t="e">
        <f>PKn!K78</f>
        <v>#DIV/0!</v>
      </c>
      <c r="X79" s="274">
        <f>PKn!L78</f>
        <v>0</v>
      </c>
      <c r="Y79" s="274" t="e">
        <f t="shared" si="78"/>
        <v>#DIV/0!</v>
      </c>
      <c r="Z79" s="274" t="e">
        <f>'B Ind'!K78</f>
        <v>#DIV/0!</v>
      </c>
      <c r="AA79" s="274" t="e">
        <f>'B Ind'!N78</f>
        <v>#DIV/0!</v>
      </c>
      <c r="AB79" s="274" t="e">
        <f t="shared" si="79"/>
        <v>#DIV/0!</v>
      </c>
      <c r="AC79" s="274" t="e">
        <f>BA!K78</f>
        <v>#DIV/0!</v>
      </c>
      <c r="AD79" s="274" t="e">
        <f>BA!N78</f>
        <v>#DIV/0!</v>
      </c>
      <c r="AE79" s="274" t="e">
        <f t="shared" si="80"/>
        <v>#DIV/0!</v>
      </c>
      <c r="AF79" s="274" t="e">
        <f>Matematik!K78</f>
        <v>#DIV/0!</v>
      </c>
      <c r="AG79" s="274">
        <f>Matematik!L78</f>
        <v>0</v>
      </c>
      <c r="AH79" s="274" t="e">
        <f t="shared" si="81"/>
        <v>#DIV/0!</v>
      </c>
      <c r="AI79" s="274" t="e">
        <f>IPA!K78</f>
        <v>#DIV/0!</v>
      </c>
      <c r="AJ79" s="274" t="e">
        <f>IPA!N78</f>
        <v>#DIV/0!</v>
      </c>
      <c r="AK79" s="274" t="e">
        <f t="shared" si="82"/>
        <v>#DIV/0!</v>
      </c>
      <c r="AL79" s="274" t="e">
        <f>IPS!K78</f>
        <v>#DIV/0!</v>
      </c>
      <c r="AM79" s="274">
        <f>IPS!L78</f>
        <v>0</v>
      </c>
      <c r="AN79" s="274" t="e">
        <f t="shared" si="83"/>
        <v>#DIV/0!</v>
      </c>
      <c r="AO79" s="274" t="e">
        <f>SBK!K78</f>
        <v>#DIV/0!</v>
      </c>
      <c r="AP79" s="274">
        <f>SBK!M78</f>
        <v>0</v>
      </c>
      <c r="AQ79" s="274" t="e">
        <f t="shared" si="84"/>
        <v>#DIV/0!</v>
      </c>
      <c r="AR79" s="274" t="e">
        <f>Penjaskes!K78</f>
        <v>#DIV/0!</v>
      </c>
      <c r="AS79" s="274">
        <f>Penjaskes!M78</f>
        <v>0</v>
      </c>
      <c r="AT79" s="274" t="e">
        <f t="shared" si="85"/>
        <v>#DIV/0!</v>
      </c>
      <c r="AU79" s="274" t="e">
        <f>'Bhs Drh'!K78</f>
        <v>#DIV/0!</v>
      </c>
      <c r="AV79" s="274" t="e">
        <f>'Bhs Drh'!N78</f>
        <v>#DIV/0!</v>
      </c>
      <c r="AW79" s="274" t="e">
        <f t="shared" si="86"/>
        <v>#DIV/0!</v>
      </c>
      <c r="AX79" s="274" t="e">
        <f>B.Inggris!K78</f>
        <v>#DIV/0!</v>
      </c>
      <c r="AY79" s="274" t="e">
        <f>B.Inggris!N78</f>
        <v>#DIV/0!</v>
      </c>
      <c r="AZ79" s="274" t="e">
        <f t="shared" si="87"/>
        <v>#DIV/0!</v>
      </c>
      <c r="BA79" s="52" t="e">
        <f t="shared" si="88"/>
        <v>#DIV/0!</v>
      </c>
      <c r="BB79" s="52" t="e">
        <f t="shared" si="66"/>
        <v>#DIV/0!</v>
      </c>
      <c r="BC79" s="52"/>
      <c r="BD79" s="52" t="e">
        <f t="shared" si="67"/>
        <v>#DIV/0!</v>
      </c>
      <c r="BE79" s="52" t="e">
        <f t="shared" si="68"/>
        <v>#DIV/0!</v>
      </c>
      <c r="BF79" s="52"/>
      <c r="BG79" s="52" t="e">
        <f t="shared" si="69"/>
        <v>#DIV/0!</v>
      </c>
      <c r="BH79" s="52" t="e">
        <f t="shared" si="70"/>
        <v>#DIV/0!</v>
      </c>
      <c r="BI79" s="274">
        <v>0</v>
      </c>
      <c r="BJ79" s="52" t="e">
        <f t="shared" si="71"/>
        <v>#DIV/0!</v>
      </c>
      <c r="BK79" s="152">
        <f t="shared" si="89"/>
        <v>0</v>
      </c>
      <c r="BL79" s="373" t="e">
        <f t="shared" si="72"/>
        <v>#DIV/0!</v>
      </c>
      <c r="BM79" s="373">
        <f t="shared" si="90"/>
        <v>0</v>
      </c>
      <c r="BN79" s="48" t="e">
        <f t="shared" si="91"/>
        <v>#DIV/0!</v>
      </c>
      <c r="BO79" s="48" t="e">
        <f t="shared" si="92"/>
        <v>#DIV/0!</v>
      </c>
      <c r="BP79" s="48" t="e">
        <f t="shared" si="93"/>
        <v>#DIV/0!</v>
      </c>
      <c r="BQ79" s="48" t="e">
        <f t="shared" si="94"/>
        <v>#DIV/0!</v>
      </c>
      <c r="BR79" s="48" t="str">
        <f t="shared" si="94"/>
        <v>0,0</v>
      </c>
      <c r="BS79" s="48" t="e">
        <f t="shared" si="94"/>
        <v>#DIV/0!</v>
      </c>
      <c r="BT79" s="48" t="e">
        <f t="shared" si="94"/>
        <v>#DIV/0!</v>
      </c>
      <c r="BU79" s="48" t="e">
        <f t="shared" si="65"/>
        <v>#DIV/0!</v>
      </c>
      <c r="BV79" s="48" t="e">
        <f t="shared" si="95"/>
        <v>#DIV/0!</v>
      </c>
      <c r="BY79" s="275" t="e">
        <f t="shared" si="96"/>
        <v>#DIV/0!</v>
      </c>
      <c r="BZ79" s="275" t="str">
        <f t="shared" si="97"/>
        <v>0,</v>
      </c>
      <c r="CA79" s="275" t="e">
        <f t="shared" si="98"/>
        <v>#DIV/0!</v>
      </c>
      <c r="CB79" s="275" t="e">
        <f t="shared" si="99"/>
        <v>#DIV/0!</v>
      </c>
      <c r="CC79" s="275" t="str">
        <f t="shared" si="100"/>
        <v>0,</v>
      </c>
      <c r="CD79" s="275" t="e">
        <f t="shared" si="101"/>
        <v>#DIV/0!</v>
      </c>
      <c r="CE79" s="275" t="e">
        <f t="shared" si="102"/>
        <v>#DIV/0!</v>
      </c>
      <c r="CF79" s="275" t="str">
        <f t="shared" si="103"/>
        <v>0,0</v>
      </c>
      <c r="CG79" s="275" t="e">
        <f t="shared" si="104"/>
        <v>#DIV/0!</v>
      </c>
      <c r="CJ79" s="48" t="str">
        <f>SISWA!S77</f>
        <v>121</v>
      </c>
    </row>
    <row r="80" spans="1:88" x14ac:dyDescent="0.3">
      <c r="A80" s="53">
        <f>SISWA!A79</f>
        <v>72</v>
      </c>
      <c r="B80" s="53" t="str">
        <f>IF(SISWA!B79=0,"",SISWA!B79)</f>
        <v/>
      </c>
      <c r="C80" s="53" t="str">
        <f>IF(SISWA!C79=0,"",SISWA!C79)</f>
        <v/>
      </c>
      <c r="D80" s="53" t="str">
        <f>IF(SISWA!D79=0,"",SISWA!D79)</f>
        <v/>
      </c>
      <c r="E80" s="196" t="str">
        <f>IF(SISWA!E79=0,"",SISWA!E79)</f>
        <v/>
      </c>
      <c r="F80" s="196" t="str">
        <f>IF(SISWA!P78=0,"",SISWA!P78)</f>
        <v>, 00 Januari 1900</v>
      </c>
      <c r="G80" s="196" t="str">
        <f>IF(SISWA!H79=0,"",SISWA!H79)</f>
        <v/>
      </c>
      <c r="H80" s="274" t="e">
        <f>#REF!</f>
        <v>#REF!</v>
      </c>
      <c r="I80" s="274" t="e">
        <f>#REF!</f>
        <v>#REF!</v>
      </c>
      <c r="J80" s="274" t="e">
        <f t="shared" si="73"/>
        <v>#REF!</v>
      </c>
      <c r="K80" s="274" t="e">
        <f>AA!K79</f>
        <v>#DIV/0!</v>
      </c>
      <c r="L80" s="274" t="e">
        <f>AA!N79</f>
        <v>#DIV/0!</v>
      </c>
      <c r="M80" s="274" t="e">
        <f t="shared" si="74"/>
        <v>#DIV/0!</v>
      </c>
      <c r="N80" s="274" t="e">
        <f>AH!K79</f>
        <v>#DIV/0!</v>
      </c>
      <c r="O80" s="274" t="e">
        <f>AH!N79</f>
        <v>#DIV/0!</v>
      </c>
      <c r="P80" s="274" t="e">
        <f t="shared" si="75"/>
        <v>#DIV/0!</v>
      </c>
      <c r="Q80" s="274" t="e">
        <f>FIQH!K79</f>
        <v>#DIV/0!</v>
      </c>
      <c r="R80" s="274" t="e">
        <f>FIQH!N79</f>
        <v>#DIV/0!</v>
      </c>
      <c r="S80" s="274" t="e">
        <f t="shared" si="76"/>
        <v>#DIV/0!</v>
      </c>
      <c r="T80" s="274" t="e">
        <f>SKI!K79</f>
        <v>#DIV/0!</v>
      </c>
      <c r="U80" s="274" t="e">
        <f>SKI!N79</f>
        <v>#DIV/0!</v>
      </c>
      <c r="V80" s="274" t="e">
        <f t="shared" si="77"/>
        <v>#DIV/0!</v>
      </c>
      <c r="W80" s="274" t="e">
        <f>PKn!K79</f>
        <v>#DIV/0!</v>
      </c>
      <c r="X80" s="274">
        <f>PKn!L79</f>
        <v>0</v>
      </c>
      <c r="Y80" s="274" t="e">
        <f t="shared" si="78"/>
        <v>#DIV/0!</v>
      </c>
      <c r="Z80" s="274" t="e">
        <f>'B Ind'!K79</f>
        <v>#DIV/0!</v>
      </c>
      <c r="AA80" s="274" t="e">
        <f>'B Ind'!N79</f>
        <v>#DIV/0!</v>
      </c>
      <c r="AB80" s="274" t="e">
        <f t="shared" si="79"/>
        <v>#DIV/0!</v>
      </c>
      <c r="AC80" s="274" t="e">
        <f>BA!K79</f>
        <v>#DIV/0!</v>
      </c>
      <c r="AD80" s="274" t="e">
        <f>BA!N79</f>
        <v>#DIV/0!</v>
      </c>
      <c r="AE80" s="274" t="e">
        <f t="shared" si="80"/>
        <v>#DIV/0!</v>
      </c>
      <c r="AF80" s="274" t="e">
        <f>Matematik!K79</f>
        <v>#DIV/0!</v>
      </c>
      <c r="AG80" s="274">
        <f>Matematik!L79</f>
        <v>0</v>
      </c>
      <c r="AH80" s="274" t="e">
        <f t="shared" si="81"/>
        <v>#DIV/0!</v>
      </c>
      <c r="AI80" s="274" t="e">
        <f>IPA!K79</f>
        <v>#DIV/0!</v>
      </c>
      <c r="AJ80" s="274" t="e">
        <f>IPA!N79</f>
        <v>#DIV/0!</v>
      </c>
      <c r="AK80" s="274" t="e">
        <f t="shared" si="82"/>
        <v>#DIV/0!</v>
      </c>
      <c r="AL80" s="274" t="e">
        <f>IPS!K79</f>
        <v>#DIV/0!</v>
      </c>
      <c r="AM80" s="274">
        <f>IPS!L79</f>
        <v>0</v>
      </c>
      <c r="AN80" s="274" t="e">
        <f t="shared" si="83"/>
        <v>#DIV/0!</v>
      </c>
      <c r="AO80" s="274" t="e">
        <f>SBK!K79</f>
        <v>#DIV/0!</v>
      </c>
      <c r="AP80" s="274">
        <f>SBK!M79</f>
        <v>0</v>
      </c>
      <c r="AQ80" s="274" t="e">
        <f t="shared" si="84"/>
        <v>#DIV/0!</v>
      </c>
      <c r="AR80" s="274" t="e">
        <f>Penjaskes!K79</f>
        <v>#DIV/0!</v>
      </c>
      <c r="AS80" s="274">
        <f>Penjaskes!M79</f>
        <v>0</v>
      </c>
      <c r="AT80" s="274" t="e">
        <f t="shared" si="85"/>
        <v>#DIV/0!</v>
      </c>
      <c r="AU80" s="274" t="e">
        <f>'Bhs Drh'!K79</f>
        <v>#DIV/0!</v>
      </c>
      <c r="AV80" s="274" t="e">
        <f>'Bhs Drh'!N79</f>
        <v>#DIV/0!</v>
      </c>
      <c r="AW80" s="274" t="e">
        <f t="shared" si="86"/>
        <v>#DIV/0!</v>
      </c>
      <c r="AX80" s="274" t="e">
        <f>B.Inggris!K79</f>
        <v>#DIV/0!</v>
      </c>
      <c r="AY80" s="274" t="e">
        <f>B.Inggris!N79</f>
        <v>#DIV/0!</v>
      </c>
      <c r="AZ80" s="274" t="e">
        <f t="shared" si="87"/>
        <v>#DIV/0!</v>
      </c>
      <c r="BA80" s="52" t="e">
        <f t="shared" si="88"/>
        <v>#DIV/0!</v>
      </c>
      <c r="BB80" s="52" t="e">
        <f t="shared" si="66"/>
        <v>#DIV/0!</v>
      </c>
      <c r="BC80" s="52"/>
      <c r="BD80" s="52" t="e">
        <f t="shared" si="67"/>
        <v>#DIV/0!</v>
      </c>
      <c r="BE80" s="52" t="e">
        <f t="shared" si="68"/>
        <v>#DIV/0!</v>
      </c>
      <c r="BF80" s="52"/>
      <c r="BG80" s="52" t="e">
        <f t="shared" si="69"/>
        <v>#DIV/0!</v>
      </c>
      <c r="BH80" s="52" t="e">
        <f t="shared" si="70"/>
        <v>#DIV/0!</v>
      </c>
      <c r="BI80" s="274">
        <v>0</v>
      </c>
      <c r="BJ80" s="52" t="e">
        <f t="shared" si="71"/>
        <v>#DIV/0!</v>
      </c>
      <c r="BK80" s="152">
        <f t="shared" si="89"/>
        <v>0</v>
      </c>
      <c r="BL80" s="373" t="e">
        <f t="shared" si="72"/>
        <v>#DIV/0!</v>
      </c>
      <c r="BM80" s="373">
        <f t="shared" si="90"/>
        <v>0</v>
      </c>
      <c r="BN80" s="48" t="e">
        <f t="shared" si="91"/>
        <v>#DIV/0!</v>
      </c>
      <c r="BO80" s="48" t="e">
        <f t="shared" si="92"/>
        <v>#DIV/0!</v>
      </c>
      <c r="BP80" s="48" t="e">
        <f t="shared" si="93"/>
        <v>#DIV/0!</v>
      </c>
      <c r="BQ80" s="48" t="e">
        <f t="shared" si="94"/>
        <v>#DIV/0!</v>
      </c>
      <c r="BR80" s="48" t="str">
        <f t="shared" si="94"/>
        <v>0,0</v>
      </c>
      <c r="BS80" s="48" t="e">
        <f t="shared" si="94"/>
        <v>#DIV/0!</v>
      </c>
      <c r="BT80" s="48" t="e">
        <f t="shared" si="94"/>
        <v>#DIV/0!</v>
      </c>
      <c r="BU80" s="48" t="e">
        <f t="shared" si="65"/>
        <v>#DIV/0!</v>
      </c>
      <c r="BV80" s="48" t="e">
        <f t="shared" si="95"/>
        <v>#DIV/0!</v>
      </c>
      <c r="BY80" s="275" t="e">
        <f t="shared" si="96"/>
        <v>#DIV/0!</v>
      </c>
      <c r="BZ80" s="275" t="str">
        <f t="shared" si="97"/>
        <v>0,</v>
      </c>
      <c r="CA80" s="275" t="e">
        <f t="shared" si="98"/>
        <v>#DIV/0!</v>
      </c>
      <c r="CB80" s="275" t="e">
        <f t="shared" si="99"/>
        <v>#DIV/0!</v>
      </c>
      <c r="CC80" s="275" t="str">
        <f t="shared" si="100"/>
        <v>0,</v>
      </c>
      <c r="CD80" s="275" t="e">
        <f t="shared" si="101"/>
        <v>#DIV/0!</v>
      </c>
      <c r="CE80" s="275" t="e">
        <f t="shared" si="102"/>
        <v>#DIV/0!</v>
      </c>
      <c r="CF80" s="275" t="str">
        <f t="shared" si="103"/>
        <v>0,0</v>
      </c>
      <c r="CG80" s="275" t="e">
        <f t="shared" si="104"/>
        <v>#DIV/0!</v>
      </c>
      <c r="CJ80" s="48" t="str">
        <f>SISWA!S78</f>
        <v>122</v>
      </c>
    </row>
    <row r="81" spans="1:88" x14ac:dyDescent="0.3">
      <c r="A81" s="53">
        <f>SISWA!A80</f>
        <v>73</v>
      </c>
      <c r="B81" s="53" t="str">
        <f>IF(SISWA!B80=0,"",SISWA!B80)</f>
        <v/>
      </c>
      <c r="C81" s="53" t="str">
        <f>IF(SISWA!C80=0,"",SISWA!C80)</f>
        <v/>
      </c>
      <c r="D81" s="53" t="str">
        <f>IF(SISWA!D80=0,"",SISWA!D80)</f>
        <v/>
      </c>
      <c r="E81" s="196" t="str">
        <f>IF(SISWA!E80=0,"",SISWA!E80)</f>
        <v/>
      </c>
      <c r="F81" s="196" t="str">
        <f>IF(SISWA!P79=0,"",SISWA!P79)</f>
        <v>, 00 Januari 1900</v>
      </c>
      <c r="G81" s="196" t="str">
        <f>IF(SISWA!H80=0,"",SISWA!H80)</f>
        <v/>
      </c>
      <c r="H81" s="274" t="e">
        <f>#REF!</f>
        <v>#REF!</v>
      </c>
      <c r="I81" s="274" t="e">
        <f>#REF!</f>
        <v>#REF!</v>
      </c>
      <c r="J81" s="274" t="e">
        <f t="shared" si="73"/>
        <v>#REF!</v>
      </c>
      <c r="K81" s="274" t="e">
        <f>AA!K80</f>
        <v>#DIV/0!</v>
      </c>
      <c r="L81" s="274" t="e">
        <f>AA!N80</f>
        <v>#DIV/0!</v>
      </c>
      <c r="M81" s="274" t="e">
        <f t="shared" si="74"/>
        <v>#DIV/0!</v>
      </c>
      <c r="N81" s="274" t="e">
        <f>AH!K80</f>
        <v>#DIV/0!</v>
      </c>
      <c r="O81" s="274" t="e">
        <f>AH!N80</f>
        <v>#DIV/0!</v>
      </c>
      <c r="P81" s="274" t="e">
        <f t="shared" si="75"/>
        <v>#DIV/0!</v>
      </c>
      <c r="Q81" s="274" t="e">
        <f>FIQH!K80</f>
        <v>#DIV/0!</v>
      </c>
      <c r="R81" s="274" t="e">
        <f>FIQH!N80</f>
        <v>#DIV/0!</v>
      </c>
      <c r="S81" s="274" t="e">
        <f t="shared" si="76"/>
        <v>#DIV/0!</v>
      </c>
      <c r="T81" s="274" t="e">
        <f>SKI!K80</f>
        <v>#DIV/0!</v>
      </c>
      <c r="U81" s="274" t="e">
        <f>SKI!N80</f>
        <v>#DIV/0!</v>
      </c>
      <c r="V81" s="274" t="e">
        <f t="shared" si="77"/>
        <v>#DIV/0!</v>
      </c>
      <c r="W81" s="274" t="e">
        <f>PKn!K80</f>
        <v>#DIV/0!</v>
      </c>
      <c r="X81" s="274">
        <f>PKn!L80</f>
        <v>0</v>
      </c>
      <c r="Y81" s="274" t="e">
        <f t="shared" si="78"/>
        <v>#DIV/0!</v>
      </c>
      <c r="Z81" s="274" t="e">
        <f>'B Ind'!K80</f>
        <v>#DIV/0!</v>
      </c>
      <c r="AA81" s="274" t="e">
        <f>'B Ind'!N80</f>
        <v>#DIV/0!</v>
      </c>
      <c r="AB81" s="274" t="e">
        <f t="shared" si="79"/>
        <v>#DIV/0!</v>
      </c>
      <c r="AC81" s="274" t="e">
        <f>BA!K80</f>
        <v>#DIV/0!</v>
      </c>
      <c r="AD81" s="274" t="e">
        <f>BA!N80</f>
        <v>#DIV/0!</v>
      </c>
      <c r="AE81" s="274" t="e">
        <f t="shared" si="80"/>
        <v>#DIV/0!</v>
      </c>
      <c r="AF81" s="274" t="e">
        <f>Matematik!K80</f>
        <v>#DIV/0!</v>
      </c>
      <c r="AG81" s="274">
        <f>Matematik!L80</f>
        <v>0</v>
      </c>
      <c r="AH81" s="274" t="e">
        <f t="shared" si="81"/>
        <v>#DIV/0!</v>
      </c>
      <c r="AI81" s="274" t="e">
        <f>IPA!K80</f>
        <v>#DIV/0!</v>
      </c>
      <c r="AJ81" s="274" t="e">
        <f>IPA!N80</f>
        <v>#DIV/0!</v>
      </c>
      <c r="AK81" s="274" t="e">
        <f t="shared" si="82"/>
        <v>#DIV/0!</v>
      </c>
      <c r="AL81" s="274" t="e">
        <f>IPS!K80</f>
        <v>#DIV/0!</v>
      </c>
      <c r="AM81" s="274">
        <f>IPS!L80</f>
        <v>0</v>
      </c>
      <c r="AN81" s="274" t="e">
        <f t="shared" si="83"/>
        <v>#DIV/0!</v>
      </c>
      <c r="AO81" s="274" t="e">
        <f>SBK!K80</f>
        <v>#DIV/0!</v>
      </c>
      <c r="AP81" s="274">
        <f>SBK!M80</f>
        <v>0</v>
      </c>
      <c r="AQ81" s="274" t="e">
        <f t="shared" si="84"/>
        <v>#DIV/0!</v>
      </c>
      <c r="AR81" s="274" t="e">
        <f>Penjaskes!K80</f>
        <v>#DIV/0!</v>
      </c>
      <c r="AS81" s="274">
        <f>Penjaskes!M80</f>
        <v>0</v>
      </c>
      <c r="AT81" s="274" t="e">
        <f t="shared" si="85"/>
        <v>#DIV/0!</v>
      </c>
      <c r="AU81" s="274" t="e">
        <f>'Bhs Drh'!K80</f>
        <v>#DIV/0!</v>
      </c>
      <c r="AV81" s="274" t="e">
        <f>'Bhs Drh'!N80</f>
        <v>#DIV/0!</v>
      </c>
      <c r="AW81" s="274" t="e">
        <f t="shared" si="86"/>
        <v>#DIV/0!</v>
      </c>
      <c r="AX81" s="274" t="e">
        <f>B.Inggris!K80</f>
        <v>#DIV/0!</v>
      </c>
      <c r="AY81" s="274" t="e">
        <f>B.Inggris!N80</f>
        <v>#DIV/0!</v>
      </c>
      <c r="AZ81" s="274" t="e">
        <f t="shared" si="87"/>
        <v>#DIV/0!</v>
      </c>
      <c r="BA81" s="52" t="e">
        <f t="shared" si="88"/>
        <v>#DIV/0!</v>
      </c>
      <c r="BB81" s="52" t="e">
        <f t="shared" si="66"/>
        <v>#DIV/0!</v>
      </c>
      <c r="BC81" s="52"/>
      <c r="BD81" s="52" t="e">
        <f t="shared" si="67"/>
        <v>#DIV/0!</v>
      </c>
      <c r="BE81" s="52" t="e">
        <f t="shared" si="68"/>
        <v>#DIV/0!</v>
      </c>
      <c r="BF81" s="52"/>
      <c r="BG81" s="52" t="e">
        <f t="shared" si="69"/>
        <v>#DIV/0!</v>
      </c>
      <c r="BH81" s="52" t="e">
        <f t="shared" si="70"/>
        <v>#DIV/0!</v>
      </c>
      <c r="BI81" s="274">
        <v>0</v>
      </c>
      <c r="BJ81" s="52" t="e">
        <f t="shared" si="71"/>
        <v>#DIV/0!</v>
      </c>
      <c r="BK81" s="152">
        <f t="shared" si="89"/>
        <v>0</v>
      </c>
      <c r="BL81" s="373" t="e">
        <f t="shared" si="72"/>
        <v>#DIV/0!</v>
      </c>
      <c r="BM81" s="373">
        <f t="shared" si="90"/>
        <v>0</v>
      </c>
      <c r="BN81" s="48" t="e">
        <f t="shared" si="91"/>
        <v>#DIV/0!</v>
      </c>
      <c r="BO81" s="48" t="e">
        <f t="shared" si="92"/>
        <v>#DIV/0!</v>
      </c>
      <c r="BP81" s="48" t="e">
        <f t="shared" si="93"/>
        <v>#DIV/0!</v>
      </c>
      <c r="BQ81" s="48" t="e">
        <f t="shared" si="94"/>
        <v>#DIV/0!</v>
      </c>
      <c r="BR81" s="48" t="str">
        <f t="shared" si="94"/>
        <v>0,0</v>
      </c>
      <c r="BS81" s="48" t="e">
        <f t="shared" si="94"/>
        <v>#DIV/0!</v>
      </c>
      <c r="BT81" s="48" t="e">
        <f t="shared" si="94"/>
        <v>#DIV/0!</v>
      </c>
      <c r="BU81" s="48" t="e">
        <f t="shared" si="65"/>
        <v>#DIV/0!</v>
      </c>
      <c r="BV81" s="48" t="e">
        <f t="shared" si="95"/>
        <v>#DIV/0!</v>
      </c>
      <c r="BY81" s="275" t="e">
        <f t="shared" si="96"/>
        <v>#DIV/0!</v>
      </c>
      <c r="BZ81" s="275" t="str">
        <f t="shared" si="97"/>
        <v>0,</v>
      </c>
      <c r="CA81" s="275" t="e">
        <f t="shared" si="98"/>
        <v>#DIV/0!</v>
      </c>
      <c r="CB81" s="275" t="e">
        <f t="shared" si="99"/>
        <v>#DIV/0!</v>
      </c>
      <c r="CC81" s="275" t="str">
        <f t="shared" si="100"/>
        <v>0,</v>
      </c>
      <c r="CD81" s="275" t="e">
        <f t="shared" si="101"/>
        <v>#DIV/0!</v>
      </c>
      <c r="CE81" s="275" t="e">
        <f t="shared" si="102"/>
        <v>#DIV/0!</v>
      </c>
      <c r="CF81" s="275" t="str">
        <f t="shared" si="103"/>
        <v>0,0</v>
      </c>
      <c r="CG81" s="275" t="e">
        <f t="shared" si="104"/>
        <v>#DIV/0!</v>
      </c>
      <c r="CJ81" s="48" t="str">
        <f>SISWA!S79</f>
        <v>123</v>
      </c>
    </row>
    <row r="82" spans="1:88" x14ac:dyDescent="0.3">
      <c r="A82" s="53">
        <f>SISWA!A81</f>
        <v>74</v>
      </c>
      <c r="B82" s="53" t="str">
        <f>IF(SISWA!B81=0,"",SISWA!B81)</f>
        <v/>
      </c>
      <c r="C82" s="53" t="str">
        <f>IF(SISWA!C81=0,"",SISWA!C81)</f>
        <v/>
      </c>
      <c r="D82" s="53" t="str">
        <f>IF(SISWA!D81=0,"",SISWA!D81)</f>
        <v/>
      </c>
      <c r="E82" s="196" t="str">
        <f>IF(SISWA!E81=0,"",SISWA!E81)</f>
        <v/>
      </c>
      <c r="F82" s="196" t="str">
        <f>IF(SISWA!P80=0,"",SISWA!P80)</f>
        <v>, 00 Januari 1900</v>
      </c>
      <c r="G82" s="196" t="str">
        <f>IF(SISWA!H81=0,"",SISWA!H81)</f>
        <v/>
      </c>
      <c r="H82" s="274" t="e">
        <f>#REF!</f>
        <v>#REF!</v>
      </c>
      <c r="I82" s="274" t="e">
        <f>#REF!</f>
        <v>#REF!</v>
      </c>
      <c r="J82" s="274" t="e">
        <f t="shared" si="73"/>
        <v>#REF!</v>
      </c>
      <c r="K82" s="274" t="e">
        <f>AA!K81</f>
        <v>#DIV/0!</v>
      </c>
      <c r="L82" s="274" t="e">
        <f>AA!N81</f>
        <v>#DIV/0!</v>
      </c>
      <c r="M82" s="274" t="e">
        <f t="shared" si="74"/>
        <v>#DIV/0!</v>
      </c>
      <c r="N82" s="274" t="e">
        <f>AH!K81</f>
        <v>#DIV/0!</v>
      </c>
      <c r="O82" s="274" t="e">
        <f>AH!N81</f>
        <v>#DIV/0!</v>
      </c>
      <c r="P82" s="274" t="e">
        <f t="shared" si="75"/>
        <v>#DIV/0!</v>
      </c>
      <c r="Q82" s="274" t="e">
        <f>FIQH!K81</f>
        <v>#DIV/0!</v>
      </c>
      <c r="R82" s="274" t="e">
        <f>FIQH!N81</f>
        <v>#DIV/0!</v>
      </c>
      <c r="S82" s="274" t="e">
        <f t="shared" si="76"/>
        <v>#DIV/0!</v>
      </c>
      <c r="T82" s="274" t="e">
        <f>SKI!K81</f>
        <v>#DIV/0!</v>
      </c>
      <c r="U82" s="274" t="e">
        <f>SKI!N81</f>
        <v>#DIV/0!</v>
      </c>
      <c r="V82" s="274" t="e">
        <f t="shared" si="77"/>
        <v>#DIV/0!</v>
      </c>
      <c r="W82" s="274" t="e">
        <f>PKn!K81</f>
        <v>#DIV/0!</v>
      </c>
      <c r="X82" s="274">
        <f>PKn!L81</f>
        <v>0</v>
      </c>
      <c r="Y82" s="274" t="e">
        <f t="shared" si="78"/>
        <v>#DIV/0!</v>
      </c>
      <c r="Z82" s="274" t="e">
        <f>'B Ind'!K81</f>
        <v>#DIV/0!</v>
      </c>
      <c r="AA82" s="274" t="e">
        <f>'B Ind'!N81</f>
        <v>#DIV/0!</v>
      </c>
      <c r="AB82" s="274" t="e">
        <f t="shared" si="79"/>
        <v>#DIV/0!</v>
      </c>
      <c r="AC82" s="274" t="e">
        <f>BA!K81</f>
        <v>#DIV/0!</v>
      </c>
      <c r="AD82" s="274" t="e">
        <f>BA!N81</f>
        <v>#DIV/0!</v>
      </c>
      <c r="AE82" s="274" t="e">
        <f t="shared" si="80"/>
        <v>#DIV/0!</v>
      </c>
      <c r="AF82" s="274" t="e">
        <f>Matematik!K81</f>
        <v>#DIV/0!</v>
      </c>
      <c r="AG82" s="274">
        <f>Matematik!L81</f>
        <v>0</v>
      </c>
      <c r="AH82" s="274" t="e">
        <f t="shared" si="81"/>
        <v>#DIV/0!</v>
      </c>
      <c r="AI82" s="274" t="e">
        <f>IPA!K81</f>
        <v>#DIV/0!</v>
      </c>
      <c r="AJ82" s="274" t="e">
        <f>IPA!N81</f>
        <v>#DIV/0!</v>
      </c>
      <c r="AK82" s="274" t="e">
        <f t="shared" si="82"/>
        <v>#DIV/0!</v>
      </c>
      <c r="AL82" s="274" t="e">
        <f>IPS!K81</f>
        <v>#DIV/0!</v>
      </c>
      <c r="AM82" s="274">
        <f>IPS!L81</f>
        <v>0</v>
      </c>
      <c r="AN82" s="274" t="e">
        <f t="shared" si="83"/>
        <v>#DIV/0!</v>
      </c>
      <c r="AO82" s="274" t="e">
        <f>SBK!K81</f>
        <v>#DIV/0!</v>
      </c>
      <c r="AP82" s="274">
        <f>SBK!M81</f>
        <v>0</v>
      </c>
      <c r="AQ82" s="274" t="e">
        <f t="shared" si="84"/>
        <v>#DIV/0!</v>
      </c>
      <c r="AR82" s="274" t="e">
        <f>Penjaskes!K81</f>
        <v>#DIV/0!</v>
      </c>
      <c r="AS82" s="274">
        <f>Penjaskes!M81</f>
        <v>0</v>
      </c>
      <c r="AT82" s="274" t="e">
        <f t="shared" si="85"/>
        <v>#DIV/0!</v>
      </c>
      <c r="AU82" s="274" t="e">
        <f>'Bhs Drh'!K81</f>
        <v>#DIV/0!</v>
      </c>
      <c r="AV82" s="274" t="e">
        <f>'Bhs Drh'!N81</f>
        <v>#DIV/0!</v>
      </c>
      <c r="AW82" s="274" t="e">
        <f t="shared" si="86"/>
        <v>#DIV/0!</v>
      </c>
      <c r="AX82" s="274" t="e">
        <f>B.Inggris!K81</f>
        <v>#DIV/0!</v>
      </c>
      <c r="AY82" s="274" t="e">
        <f>B.Inggris!N81</f>
        <v>#DIV/0!</v>
      </c>
      <c r="AZ82" s="274" t="e">
        <f t="shared" si="87"/>
        <v>#DIV/0!</v>
      </c>
      <c r="BA82" s="52" t="e">
        <f t="shared" si="88"/>
        <v>#DIV/0!</v>
      </c>
      <c r="BB82" s="52" t="e">
        <f t="shared" si="66"/>
        <v>#DIV/0!</v>
      </c>
      <c r="BC82" s="52"/>
      <c r="BD82" s="52" t="e">
        <f t="shared" si="67"/>
        <v>#DIV/0!</v>
      </c>
      <c r="BE82" s="52" t="e">
        <f t="shared" si="68"/>
        <v>#DIV/0!</v>
      </c>
      <c r="BF82" s="52"/>
      <c r="BG82" s="52" t="e">
        <f t="shared" si="69"/>
        <v>#DIV/0!</v>
      </c>
      <c r="BH82" s="52" t="e">
        <f t="shared" si="70"/>
        <v>#DIV/0!</v>
      </c>
      <c r="BI82" s="274">
        <v>0</v>
      </c>
      <c r="BJ82" s="52" t="e">
        <f t="shared" si="71"/>
        <v>#DIV/0!</v>
      </c>
      <c r="BK82" s="152">
        <f t="shared" si="89"/>
        <v>0</v>
      </c>
      <c r="BL82" s="373" t="e">
        <f t="shared" si="72"/>
        <v>#DIV/0!</v>
      </c>
      <c r="BM82" s="373">
        <f t="shared" si="90"/>
        <v>0</v>
      </c>
      <c r="BN82" s="48" t="e">
        <f t="shared" si="91"/>
        <v>#DIV/0!</v>
      </c>
      <c r="BO82" s="48" t="e">
        <f t="shared" si="92"/>
        <v>#DIV/0!</v>
      </c>
      <c r="BP82" s="48" t="e">
        <f t="shared" si="93"/>
        <v>#DIV/0!</v>
      </c>
      <c r="BQ82" s="48" t="e">
        <f t="shared" si="94"/>
        <v>#DIV/0!</v>
      </c>
      <c r="BR82" s="48" t="str">
        <f t="shared" si="94"/>
        <v>0,0</v>
      </c>
      <c r="BS82" s="48" t="e">
        <f t="shared" si="94"/>
        <v>#DIV/0!</v>
      </c>
      <c r="BT82" s="48" t="e">
        <f t="shared" si="94"/>
        <v>#DIV/0!</v>
      </c>
      <c r="BU82" s="48" t="e">
        <f t="shared" si="65"/>
        <v>#DIV/0!</v>
      </c>
      <c r="BV82" s="48" t="e">
        <f t="shared" si="95"/>
        <v>#DIV/0!</v>
      </c>
      <c r="BY82" s="275" t="e">
        <f t="shared" si="96"/>
        <v>#DIV/0!</v>
      </c>
      <c r="BZ82" s="275" t="str">
        <f t="shared" si="97"/>
        <v>0,</v>
      </c>
      <c r="CA82" s="275" t="e">
        <f t="shared" si="98"/>
        <v>#DIV/0!</v>
      </c>
      <c r="CB82" s="275" t="e">
        <f t="shared" si="99"/>
        <v>#DIV/0!</v>
      </c>
      <c r="CC82" s="275" t="str">
        <f t="shared" si="100"/>
        <v>0,</v>
      </c>
      <c r="CD82" s="275" t="e">
        <f t="shared" si="101"/>
        <v>#DIV/0!</v>
      </c>
      <c r="CE82" s="275" t="e">
        <f t="shared" si="102"/>
        <v>#DIV/0!</v>
      </c>
      <c r="CF82" s="275" t="str">
        <f t="shared" si="103"/>
        <v>0,0</v>
      </c>
      <c r="CG82" s="275" t="e">
        <f t="shared" si="104"/>
        <v>#DIV/0!</v>
      </c>
      <c r="CJ82" s="48" t="str">
        <f>SISWA!S80</f>
        <v>124</v>
      </c>
    </row>
    <row r="83" spans="1:88" x14ac:dyDescent="0.3">
      <c r="A83" s="53">
        <f>SISWA!A82</f>
        <v>75</v>
      </c>
      <c r="B83" s="53" t="str">
        <f>IF(SISWA!B82=0,"",SISWA!B82)</f>
        <v/>
      </c>
      <c r="C83" s="53" t="str">
        <f>IF(SISWA!C82=0,"",SISWA!C82)</f>
        <v/>
      </c>
      <c r="D83" s="53" t="str">
        <f>IF(SISWA!D82=0,"",SISWA!D82)</f>
        <v/>
      </c>
      <c r="E83" s="196" t="str">
        <f>IF(SISWA!E82=0,"",SISWA!E82)</f>
        <v/>
      </c>
      <c r="F83" s="196" t="str">
        <f>IF(SISWA!P81=0,"",SISWA!P81)</f>
        <v>, 00 Januari 1900</v>
      </c>
      <c r="G83" s="196" t="str">
        <f>IF(SISWA!H82=0,"",SISWA!H82)</f>
        <v/>
      </c>
      <c r="H83" s="274" t="e">
        <f>#REF!</f>
        <v>#REF!</v>
      </c>
      <c r="I83" s="274" t="e">
        <f>#REF!</f>
        <v>#REF!</v>
      </c>
      <c r="J83" s="274" t="e">
        <f t="shared" si="73"/>
        <v>#REF!</v>
      </c>
      <c r="K83" s="274" t="e">
        <f>AA!K82</f>
        <v>#DIV/0!</v>
      </c>
      <c r="L83" s="274" t="e">
        <f>AA!N82</f>
        <v>#DIV/0!</v>
      </c>
      <c r="M83" s="274" t="e">
        <f t="shared" si="74"/>
        <v>#DIV/0!</v>
      </c>
      <c r="N83" s="274" t="e">
        <f>AH!K82</f>
        <v>#DIV/0!</v>
      </c>
      <c r="O83" s="274" t="e">
        <f>AH!N82</f>
        <v>#DIV/0!</v>
      </c>
      <c r="P83" s="274" t="e">
        <f t="shared" si="75"/>
        <v>#DIV/0!</v>
      </c>
      <c r="Q83" s="274" t="e">
        <f>FIQH!K82</f>
        <v>#DIV/0!</v>
      </c>
      <c r="R83" s="274" t="e">
        <f>FIQH!N82</f>
        <v>#DIV/0!</v>
      </c>
      <c r="S83" s="274" t="e">
        <f t="shared" si="76"/>
        <v>#DIV/0!</v>
      </c>
      <c r="T83" s="274" t="e">
        <f>SKI!K82</f>
        <v>#DIV/0!</v>
      </c>
      <c r="U83" s="274" t="e">
        <f>SKI!N82</f>
        <v>#DIV/0!</v>
      </c>
      <c r="V83" s="274" t="e">
        <f t="shared" si="77"/>
        <v>#DIV/0!</v>
      </c>
      <c r="W83" s="274" t="e">
        <f>PKn!K82</f>
        <v>#DIV/0!</v>
      </c>
      <c r="X83" s="274">
        <f>PKn!L82</f>
        <v>0</v>
      </c>
      <c r="Y83" s="274" t="e">
        <f t="shared" si="78"/>
        <v>#DIV/0!</v>
      </c>
      <c r="Z83" s="274" t="e">
        <f>'B Ind'!K82</f>
        <v>#DIV/0!</v>
      </c>
      <c r="AA83" s="274" t="e">
        <f>'B Ind'!N82</f>
        <v>#DIV/0!</v>
      </c>
      <c r="AB83" s="274" t="e">
        <f t="shared" si="79"/>
        <v>#DIV/0!</v>
      </c>
      <c r="AC83" s="274" t="e">
        <f>BA!K82</f>
        <v>#DIV/0!</v>
      </c>
      <c r="AD83" s="274" t="e">
        <f>BA!N82</f>
        <v>#DIV/0!</v>
      </c>
      <c r="AE83" s="274" t="e">
        <f t="shared" si="80"/>
        <v>#DIV/0!</v>
      </c>
      <c r="AF83" s="274" t="e">
        <f>Matematik!K82</f>
        <v>#DIV/0!</v>
      </c>
      <c r="AG83" s="274">
        <f>Matematik!L82</f>
        <v>0</v>
      </c>
      <c r="AH83" s="274" t="e">
        <f t="shared" si="81"/>
        <v>#DIV/0!</v>
      </c>
      <c r="AI83" s="274" t="e">
        <f>IPA!K82</f>
        <v>#DIV/0!</v>
      </c>
      <c r="AJ83" s="274" t="e">
        <f>IPA!N82</f>
        <v>#DIV/0!</v>
      </c>
      <c r="AK83" s="274" t="e">
        <f t="shared" si="82"/>
        <v>#DIV/0!</v>
      </c>
      <c r="AL83" s="274" t="e">
        <f>IPS!K82</f>
        <v>#DIV/0!</v>
      </c>
      <c r="AM83" s="274">
        <f>IPS!L82</f>
        <v>0</v>
      </c>
      <c r="AN83" s="274" t="e">
        <f t="shared" si="83"/>
        <v>#DIV/0!</v>
      </c>
      <c r="AO83" s="274" t="e">
        <f>SBK!K82</f>
        <v>#DIV/0!</v>
      </c>
      <c r="AP83" s="274">
        <f>SBK!M82</f>
        <v>0</v>
      </c>
      <c r="AQ83" s="274" t="e">
        <f t="shared" si="84"/>
        <v>#DIV/0!</v>
      </c>
      <c r="AR83" s="274" t="e">
        <f>Penjaskes!K82</f>
        <v>#DIV/0!</v>
      </c>
      <c r="AS83" s="274">
        <f>Penjaskes!M82</f>
        <v>0</v>
      </c>
      <c r="AT83" s="274" t="e">
        <f t="shared" si="85"/>
        <v>#DIV/0!</v>
      </c>
      <c r="AU83" s="274" t="e">
        <f>'Bhs Drh'!K82</f>
        <v>#DIV/0!</v>
      </c>
      <c r="AV83" s="274" t="e">
        <f>'Bhs Drh'!N82</f>
        <v>#DIV/0!</v>
      </c>
      <c r="AW83" s="274" t="e">
        <f t="shared" si="86"/>
        <v>#DIV/0!</v>
      </c>
      <c r="AX83" s="274" t="e">
        <f>B.Inggris!K82</f>
        <v>#DIV/0!</v>
      </c>
      <c r="AY83" s="274" t="e">
        <f>B.Inggris!N82</f>
        <v>#DIV/0!</v>
      </c>
      <c r="AZ83" s="274" t="e">
        <f t="shared" si="87"/>
        <v>#DIV/0!</v>
      </c>
      <c r="BA83" s="52" t="e">
        <f t="shared" si="88"/>
        <v>#DIV/0!</v>
      </c>
      <c r="BB83" s="52" t="e">
        <f t="shared" si="66"/>
        <v>#DIV/0!</v>
      </c>
      <c r="BC83" s="52"/>
      <c r="BD83" s="52" t="e">
        <f t="shared" si="67"/>
        <v>#DIV/0!</v>
      </c>
      <c r="BE83" s="52" t="e">
        <f t="shared" si="68"/>
        <v>#DIV/0!</v>
      </c>
      <c r="BF83" s="52"/>
      <c r="BG83" s="52" t="e">
        <f t="shared" si="69"/>
        <v>#DIV/0!</v>
      </c>
      <c r="BH83" s="52" t="e">
        <f t="shared" si="70"/>
        <v>#DIV/0!</v>
      </c>
      <c r="BI83" s="274">
        <v>0</v>
      </c>
      <c r="BJ83" s="52" t="e">
        <f t="shared" si="71"/>
        <v>#DIV/0!</v>
      </c>
      <c r="BK83" s="152">
        <f t="shared" si="89"/>
        <v>0</v>
      </c>
      <c r="BL83" s="373" t="e">
        <f t="shared" si="72"/>
        <v>#DIV/0!</v>
      </c>
      <c r="BM83" s="373">
        <f t="shared" si="90"/>
        <v>0</v>
      </c>
      <c r="BN83" s="48" t="e">
        <f t="shared" si="91"/>
        <v>#DIV/0!</v>
      </c>
      <c r="BO83" s="48" t="e">
        <f t="shared" si="92"/>
        <v>#DIV/0!</v>
      </c>
      <c r="BP83" s="48" t="e">
        <f t="shared" si="93"/>
        <v>#DIV/0!</v>
      </c>
      <c r="BQ83" s="48" t="e">
        <f t="shared" si="94"/>
        <v>#DIV/0!</v>
      </c>
      <c r="BR83" s="48" t="str">
        <f t="shared" si="94"/>
        <v>0,0</v>
      </c>
      <c r="BS83" s="48" t="e">
        <f t="shared" si="94"/>
        <v>#DIV/0!</v>
      </c>
      <c r="BT83" s="48" t="e">
        <f t="shared" si="94"/>
        <v>#DIV/0!</v>
      </c>
      <c r="BU83" s="48" t="e">
        <f t="shared" si="65"/>
        <v>#DIV/0!</v>
      </c>
      <c r="BV83" s="48" t="e">
        <f t="shared" si="95"/>
        <v>#DIV/0!</v>
      </c>
      <c r="BY83" s="275" t="e">
        <f t="shared" si="96"/>
        <v>#DIV/0!</v>
      </c>
      <c r="BZ83" s="275" t="str">
        <f t="shared" si="97"/>
        <v>0,</v>
      </c>
      <c r="CA83" s="275" t="e">
        <f t="shared" si="98"/>
        <v>#DIV/0!</v>
      </c>
      <c r="CB83" s="275" t="e">
        <f t="shared" si="99"/>
        <v>#DIV/0!</v>
      </c>
      <c r="CC83" s="275" t="str">
        <f t="shared" si="100"/>
        <v>0,</v>
      </c>
      <c r="CD83" s="275" t="e">
        <f t="shared" si="101"/>
        <v>#DIV/0!</v>
      </c>
      <c r="CE83" s="275" t="e">
        <f t="shared" si="102"/>
        <v>#DIV/0!</v>
      </c>
      <c r="CF83" s="275" t="str">
        <f t="shared" si="103"/>
        <v>0,0</v>
      </c>
      <c r="CG83" s="275" t="e">
        <f t="shared" si="104"/>
        <v>#DIV/0!</v>
      </c>
      <c r="CJ83" s="48" t="str">
        <f>SISWA!S81</f>
        <v>125</v>
      </c>
    </row>
    <row r="84" spans="1:88" x14ac:dyDescent="0.3">
      <c r="A84" s="53">
        <f>SISWA!A83</f>
        <v>76</v>
      </c>
      <c r="B84" s="53" t="str">
        <f>IF(SISWA!B83=0,"",SISWA!B83)</f>
        <v/>
      </c>
      <c r="C84" s="53" t="str">
        <f>IF(SISWA!C83=0,"",SISWA!C83)</f>
        <v/>
      </c>
      <c r="D84" s="53" t="str">
        <f>IF(SISWA!D83=0,"",SISWA!D83)</f>
        <v/>
      </c>
      <c r="E84" s="196" t="str">
        <f>IF(SISWA!E83=0,"",SISWA!E83)</f>
        <v/>
      </c>
      <c r="F84" s="196" t="str">
        <f>IF(SISWA!P82=0,"",SISWA!P82)</f>
        <v>, 00 Januari 1900</v>
      </c>
      <c r="G84" s="196" t="str">
        <f>IF(SISWA!H83=0,"",SISWA!H83)</f>
        <v/>
      </c>
      <c r="H84" s="274" t="e">
        <f>#REF!</f>
        <v>#REF!</v>
      </c>
      <c r="I84" s="274" t="e">
        <f>#REF!</f>
        <v>#REF!</v>
      </c>
      <c r="J84" s="274" t="e">
        <f t="shared" si="73"/>
        <v>#REF!</v>
      </c>
      <c r="K84" s="274" t="e">
        <f>AA!K83</f>
        <v>#DIV/0!</v>
      </c>
      <c r="L84" s="274" t="e">
        <f>AA!N83</f>
        <v>#DIV/0!</v>
      </c>
      <c r="M84" s="274" t="e">
        <f t="shared" si="74"/>
        <v>#DIV/0!</v>
      </c>
      <c r="N84" s="274" t="e">
        <f>AH!K83</f>
        <v>#DIV/0!</v>
      </c>
      <c r="O84" s="274" t="e">
        <f>AH!N83</f>
        <v>#DIV/0!</v>
      </c>
      <c r="P84" s="274" t="e">
        <f t="shared" si="75"/>
        <v>#DIV/0!</v>
      </c>
      <c r="Q84" s="274" t="e">
        <f>FIQH!K83</f>
        <v>#DIV/0!</v>
      </c>
      <c r="R84" s="274" t="e">
        <f>FIQH!N83</f>
        <v>#DIV/0!</v>
      </c>
      <c r="S84" s="274" t="e">
        <f t="shared" si="76"/>
        <v>#DIV/0!</v>
      </c>
      <c r="T84" s="274" t="e">
        <f>SKI!K83</f>
        <v>#DIV/0!</v>
      </c>
      <c r="U84" s="274" t="e">
        <f>SKI!N83</f>
        <v>#DIV/0!</v>
      </c>
      <c r="V84" s="274" t="e">
        <f t="shared" si="77"/>
        <v>#DIV/0!</v>
      </c>
      <c r="W84" s="274" t="e">
        <f>PKn!K83</f>
        <v>#DIV/0!</v>
      </c>
      <c r="X84" s="274">
        <f>PKn!L83</f>
        <v>0</v>
      </c>
      <c r="Y84" s="274" t="e">
        <f t="shared" si="78"/>
        <v>#DIV/0!</v>
      </c>
      <c r="Z84" s="274" t="e">
        <f>'B Ind'!K83</f>
        <v>#DIV/0!</v>
      </c>
      <c r="AA84" s="274" t="e">
        <f>'B Ind'!N83</f>
        <v>#DIV/0!</v>
      </c>
      <c r="AB84" s="274" t="e">
        <f t="shared" si="79"/>
        <v>#DIV/0!</v>
      </c>
      <c r="AC84" s="274" t="e">
        <f>BA!K83</f>
        <v>#DIV/0!</v>
      </c>
      <c r="AD84" s="274" t="e">
        <f>BA!N83</f>
        <v>#DIV/0!</v>
      </c>
      <c r="AE84" s="274" t="e">
        <f t="shared" si="80"/>
        <v>#DIV/0!</v>
      </c>
      <c r="AF84" s="274" t="e">
        <f>Matematik!K83</f>
        <v>#DIV/0!</v>
      </c>
      <c r="AG84" s="274">
        <f>Matematik!L83</f>
        <v>0</v>
      </c>
      <c r="AH84" s="274" t="e">
        <f t="shared" si="81"/>
        <v>#DIV/0!</v>
      </c>
      <c r="AI84" s="274" t="e">
        <f>IPA!K83</f>
        <v>#DIV/0!</v>
      </c>
      <c r="AJ84" s="274" t="e">
        <f>IPA!N83</f>
        <v>#DIV/0!</v>
      </c>
      <c r="AK84" s="274" t="e">
        <f t="shared" si="82"/>
        <v>#DIV/0!</v>
      </c>
      <c r="AL84" s="274" t="e">
        <f>IPS!K83</f>
        <v>#DIV/0!</v>
      </c>
      <c r="AM84" s="274">
        <f>IPS!L83</f>
        <v>0</v>
      </c>
      <c r="AN84" s="274" t="e">
        <f t="shared" si="83"/>
        <v>#DIV/0!</v>
      </c>
      <c r="AO84" s="274" t="e">
        <f>SBK!K83</f>
        <v>#DIV/0!</v>
      </c>
      <c r="AP84" s="274">
        <f>SBK!M83</f>
        <v>0</v>
      </c>
      <c r="AQ84" s="274" t="e">
        <f t="shared" si="84"/>
        <v>#DIV/0!</v>
      </c>
      <c r="AR84" s="274" t="e">
        <f>Penjaskes!K83</f>
        <v>#DIV/0!</v>
      </c>
      <c r="AS84" s="274">
        <f>Penjaskes!M83</f>
        <v>0</v>
      </c>
      <c r="AT84" s="274" t="e">
        <f t="shared" si="85"/>
        <v>#DIV/0!</v>
      </c>
      <c r="AU84" s="274" t="e">
        <f>'Bhs Drh'!K83</f>
        <v>#DIV/0!</v>
      </c>
      <c r="AV84" s="274" t="e">
        <f>'Bhs Drh'!N83</f>
        <v>#DIV/0!</v>
      </c>
      <c r="AW84" s="274" t="e">
        <f t="shared" si="86"/>
        <v>#DIV/0!</v>
      </c>
      <c r="AX84" s="274" t="e">
        <f>B.Inggris!K83</f>
        <v>#DIV/0!</v>
      </c>
      <c r="AY84" s="274" t="e">
        <f>B.Inggris!N83</f>
        <v>#DIV/0!</v>
      </c>
      <c r="AZ84" s="274" t="e">
        <f t="shared" si="87"/>
        <v>#DIV/0!</v>
      </c>
      <c r="BA84" s="52" t="e">
        <f t="shared" si="88"/>
        <v>#DIV/0!</v>
      </c>
      <c r="BB84" s="52" t="e">
        <f t="shared" si="66"/>
        <v>#DIV/0!</v>
      </c>
      <c r="BC84" s="52"/>
      <c r="BD84" s="52" t="e">
        <f t="shared" si="67"/>
        <v>#DIV/0!</v>
      </c>
      <c r="BE84" s="52" t="e">
        <f t="shared" si="68"/>
        <v>#DIV/0!</v>
      </c>
      <c r="BF84" s="52"/>
      <c r="BG84" s="52" t="e">
        <f t="shared" si="69"/>
        <v>#DIV/0!</v>
      </c>
      <c r="BH84" s="52" t="e">
        <f t="shared" si="70"/>
        <v>#DIV/0!</v>
      </c>
      <c r="BI84" s="274">
        <v>0</v>
      </c>
      <c r="BJ84" s="52" t="e">
        <f t="shared" si="71"/>
        <v>#DIV/0!</v>
      </c>
      <c r="BK84" s="152">
        <f t="shared" si="89"/>
        <v>0</v>
      </c>
      <c r="BL84" s="373" t="e">
        <f t="shared" si="72"/>
        <v>#DIV/0!</v>
      </c>
      <c r="BM84" s="373">
        <f t="shared" si="90"/>
        <v>0</v>
      </c>
      <c r="BN84" s="48" t="e">
        <f t="shared" si="91"/>
        <v>#DIV/0!</v>
      </c>
      <c r="BO84" s="48" t="e">
        <f t="shared" si="92"/>
        <v>#DIV/0!</v>
      </c>
      <c r="BP84" s="48" t="e">
        <f t="shared" si="93"/>
        <v>#DIV/0!</v>
      </c>
      <c r="BQ84" s="48" t="e">
        <f t="shared" si="94"/>
        <v>#DIV/0!</v>
      </c>
      <c r="BR84" s="48" t="str">
        <f t="shared" si="94"/>
        <v>0,0</v>
      </c>
      <c r="BS84" s="48" t="e">
        <f t="shared" si="94"/>
        <v>#DIV/0!</v>
      </c>
      <c r="BT84" s="48" t="e">
        <f t="shared" si="94"/>
        <v>#DIV/0!</v>
      </c>
      <c r="BU84" s="48" t="e">
        <f t="shared" si="65"/>
        <v>#DIV/0!</v>
      </c>
      <c r="BV84" s="48" t="e">
        <f t="shared" si="95"/>
        <v>#DIV/0!</v>
      </c>
      <c r="BY84" s="275" t="e">
        <f t="shared" si="96"/>
        <v>#DIV/0!</v>
      </c>
      <c r="BZ84" s="275" t="str">
        <f t="shared" si="97"/>
        <v>0,</v>
      </c>
      <c r="CA84" s="275" t="e">
        <f t="shared" si="98"/>
        <v>#DIV/0!</v>
      </c>
      <c r="CB84" s="275" t="e">
        <f t="shared" si="99"/>
        <v>#DIV/0!</v>
      </c>
      <c r="CC84" s="275" t="str">
        <f t="shared" si="100"/>
        <v>0,</v>
      </c>
      <c r="CD84" s="275" t="e">
        <f t="shared" si="101"/>
        <v>#DIV/0!</v>
      </c>
      <c r="CE84" s="275" t="e">
        <f t="shared" si="102"/>
        <v>#DIV/0!</v>
      </c>
      <c r="CF84" s="275" t="str">
        <f t="shared" si="103"/>
        <v>0,0</v>
      </c>
      <c r="CG84" s="275" t="e">
        <f t="shared" si="104"/>
        <v>#DIV/0!</v>
      </c>
      <c r="CJ84" s="48" t="str">
        <f>SISWA!S82</f>
        <v>126</v>
      </c>
    </row>
    <row r="85" spans="1:88" x14ac:dyDescent="0.3">
      <c r="A85" s="53">
        <f>SISWA!A84</f>
        <v>77</v>
      </c>
      <c r="B85" s="53" t="str">
        <f>IF(SISWA!B84=0,"",SISWA!B84)</f>
        <v/>
      </c>
      <c r="C85" s="53" t="str">
        <f>IF(SISWA!C84=0,"",SISWA!C84)</f>
        <v/>
      </c>
      <c r="D85" s="53" t="str">
        <f>IF(SISWA!D84=0,"",SISWA!D84)</f>
        <v/>
      </c>
      <c r="E85" s="196" t="str">
        <f>IF(SISWA!E84=0,"",SISWA!E84)</f>
        <v/>
      </c>
      <c r="F85" s="196" t="str">
        <f>IF(SISWA!P83=0,"",SISWA!P83)</f>
        <v>, 00 Januari 1900</v>
      </c>
      <c r="G85" s="196" t="str">
        <f>IF(SISWA!H84=0,"",SISWA!H84)</f>
        <v/>
      </c>
      <c r="H85" s="274" t="e">
        <f>#REF!</f>
        <v>#REF!</v>
      </c>
      <c r="I85" s="274" t="e">
        <f>#REF!</f>
        <v>#REF!</v>
      </c>
      <c r="J85" s="274" t="e">
        <f t="shared" si="73"/>
        <v>#REF!</v>
      </c>
      <c r="K85" s="274" t="e">
        <f>AA!K84</f>
        <v>#DIV/0!</v>
      </c>
      <c r="L85" s="274" t="e">
        <f>AA!N84</f>
        <v>#DIV/0!</v>
      </c>
      <c r="M85" s="274" t="e">
        <f t="shared" si="74"/>
        <v>#DIV/0!</v>
      </c>
      <c r="N85" s="274" t="e">
        <f>AH!K84</f>
        <v>#DIV/0!</v>
      </c>
      <c r="O85" s="274" t="e">
        <f>AH!N84</f>
        <v>#DIV/0!</v>
      </c>
      <c r="P85" s="274" t="e">
        <f t="shared" si="75"/>
        <v>#DIV/0!</v>
      </c>
      <c r="Q85" s="274" t="e">
        <f>FIQH!K84</f>
        <v>#DIV/0!</v>
      </c>
      <c r="R85" s="274" t="e">
        <f>FIQH!N84</f>
        <v>#DIV/0!</v>
      </c>
      <c r="S85" s="274" t="e">
        <f t="shared" si="76"/>
        <v>#DIV/0!</v>
      </c>
      <c r="T85" s="274" t="e">
        <f>SKI!K84</f>
        <v>#DIV/0!</v>
      </c>
      <c r="U85" s="274" t="e">
        <f>SKI!N84</f>
        <v>#DIV/0!</v>
      </c>
      <c r="V85" s="274" t="e">
        <f t="shared" si="77"/>
        <v>#DIV/0!</v>
      </c>
      <c r="W85" s="274" t="e">
        <f>PKn!K84</f>
        <v>#DIV/0!</v>
      </c>
      <c r="X85" s="274">
        <f>PKn!L84</f>
        <v>0</v>
      </c>
      <c r="Y85" s="274" t="e">
        <f t="shared" si="78"/>
        <v>#DIV/0!</v>
      </c>
      <c r="Z85" s="274" t="e">
        <f>'B Ind'!K84</f>
        <v>#DIV/0!</v>
      </c>
      <c r="AA85" s="274" t="e">
        <f>'B Ind'!N84</f>
        <v>#DIV/0!</v>
      </c>
      <c r="AB85" s="274" t="e">
        <f t="shared" si="79"/>
        <v>#DIV/0!</v>
      </c>
      <c r="AC85" s="274" t="e">
        <f>BA!K84</f>
        <v>#DIV/0!</v>
      </c>
      <c r="AD85" s="274" t="e">
        <f>BA!N84</f>
        <v>#DIV/0!</v>
      </c>
      <c r="AE85" s="274" t="e">
        <f t="shared" si="80"/>
        <v>#DIV/0!</v>
      </c>
      <c r="AF85" s="274" t="e">
        <f>Matematik!K84</f>
        <v>#DIV/0!</v>
      </c>
      <c r="AG85" s="274">
        <f>Matematik!L84</f>
        <v>0</v>
      </c>
      <c r="AH85" s="274" t="e">
        <f t="shared" si="81"/>
        <v>#DIV/0!</v>
      </c>
      <c r="AI85" s="274" t="e">
        <f>IPA!K84</f>
        <v>#DIV/0!</v>
      </c>
      <c r="AJ85" s="274" t="e">
        <f>IPA!N84</f>
        <v>#DIV/0!</v>
      </c>
      <c r="AK85" s="274" t="e">
        <f t="shared" si="82"/>
        <v>#DIV/0!</v>
      </c>
      <c r="AL85" s="274" t="e">
        <f>IPS!K84</f>
        <v>#DIV/0!</v>
      </c>
      <c r="AM85" s="274">
        <f>IPS!L84</f>
        <v>0</v>
      </c>
      <c r="AN85" s="274" t="e">
        <f t="shared" si="83"/>
        <v>#DIV/0!</v>
      </c>
      <c r="AO85" s="274" t="e">
        <f>SBK!K84</f>
        <v>#DIV/0!</v>
      </c>
      <c r="AP85" s="274">
        <f>SBK!M84</f>
        <v>0</v>
      </c>
      <c r="AQ85" s="274" t="e">
        <f t="shared" si="84"/>
        <v>#DIV/0!</v>
      </c>
      <c r="AR85" s="274" t="e">
        <f>Penjaskes!K84</f>
        <v>#DIV/0!</v>
      </c>
      <c r="AS85" s="274">
        <f>Penjaskes!M84</f>
        <v>0</v>
      </c>
      <c r="AT85" s="274" t="e">
        <f t="shared" si="85"/>
        <v>#DIV/0!</v>
      </c>
      <c r="AU85" s="274" t="e">
        <f>'Bhs Drh'!K84</f>
        <v>#DIV/0!</v>
      </c>
      <c r="AV85" s="274" t="e">
        <f>'Bhs Drh'!N84</f>
        <v>#DIV/0!</v>
      </c>
      <c r="AW85" s="274" t="e">
        <f t="shared" si="86"/>
        <v>#DIV/0!</v>
      </c>
      <c r="AX85" s="274" t="e">
        <f>B.Inggris!K84</f>
        <v>#DIV/0!</v>
      </c>
      <c r="AY85" s="274" t="e">
        <f>B.Inggris!N84</f>
        <v>#DIV/0!</v>
      </c>
      <c r="AZ85" s="274" t="e">
        <f t="shared" si="87"/>
        <v>#DIV/0!</v>
      </c>
      <c r="BA85" s="52" t="e">
        <f t="shared" si="88"/>
        <v>#DIV/0!</v>
      </c>
      <c r="BB85" s="52" t="e">
        <f t="shared" si="66"/>
        <v>#DIV/0!</v>
      </c>
      <c r="BC85" s="52"/>
      <c r="BD85" s="52" t="e">
        <f t="shared" si="67"/>
        <v>#DIV/0!</v>
      </c>
      <c r="BE85" s="52" t="e">
        <f t="shared" si="68"/>
        <v>#DIV/0!</v>
      </c>
      <c r="BF85" s="52"/>
      <c r="BG85" s="52" t="e">
        <f t="shared" si="69"/>
        <v>#DIV/0!</v>
      </c>
      <c r="BH85" s="52" t="e">
        <f t="shared" si="70"/>
        <v>#DIV/0!</v>
      </c>
      <c r="BI85" s="274">
        <v>0</v>
      </c>
      <c r="BJ85" s="52" t="e">
        <f t="shared" si="71"/>
        <v>#DIV/0!</v>
      </c>
      <c r="BK85" s="152">
        <f t="shared" si="89"/>
        <v>0</v>
      </c>
      <c r="BL85" s="373" t="e">
        <f t="shared" si="72"/>
        <v>#DIV/0!</v>
      </c>
      <c r="BM85" s="373">
        <f t="shared" si="90"/>
        <v>0</v>
      </c>
      <c r="BN85" s="48" t="e">
        <f t="shared" si="91"/>
        <v>#DIV/0!</v>
      </c>
      <c r="BO85" s="48" t="e">
        <f t="shared" si="92"/>
        <v>#DIV/0!</v>
      </c>
      <c r="BP85" s="48" t="e">
        <f t="shared" si="93"/>
        <v>#DIV/0!</v>
      </c>
      <c r="BQ85" s="48" t="e">
        <f t="shared" si="94"/>
        <v>#DIV/0!</v>
      </c>
      <c r="BR85" s="48" t="str">
        <f t="shared" si="94"/>
        <v>0,0</v>
      </c>
      <c r="BS85" s="48" t="e">
        <f t="shared" si="94"/>
        <v>#DIV/0!</v>
      </c>
      <c r="BT85" s="48" t="e">
        <f t="shared" si="94"/>
        <v>#DIV/0!</v>
      </c>
      <c r="BU85" s="48" t="e">
        <f t="shared" si="65"/>
        <v>#DIV/0!</v>
      </c>
      <c r="BV85" s="48" t="e">
        <f t="shared" si="95"/>
        <v>#DIV/0!</v>
      </c>
      <c r="BY85" s="275" t="e">
        <f t="shared" si="96"/>
        <v>#DIV/0!</v>
      </c>
      <c r="BZ85" s="275" t="str">
        <f t="shared" si="97"/>
        <v>0,</v>
      </c>
      <c r="CA85" s="275" t="e">
        <f t="shared" si="98"/>
        <v>#DIV/0!</v>
      </c>
      <c r="CB85" s="275" t="e">
        <f t="shared" si="99"/>
        <v>#DIV/0!</v>
      </c>
      <c r="CC85" s="275" t="str">
        <f t="shared" si="100"/>
        <v>0,</v>
      </c>
      <c r="CD85" s="275" t="e">
        <f t="shared" si="101"/>
        <v>#DIV/0!</v>
      </c>
      <c r="CE85" s="275" t="e">
        <f t="shared" si="102"/>
        <v>#DIV/0!</v>
      </c>
      <c r="CF85" s="275" t="str">
        <f t="shared" si="103"/>
        <v>0,0</v>
      </c>
      <c r="CG85" s="275" t="e">
        <f t="shared" si="104"/>
        <v>#DIV/0!</v>
      </c>
      <c r="CJ85" s="48" t="str">
        <f>SISWA!S83</f>
        <v>127</v>
      </c>
    </row>
    <row r="86" spans="1:88" x14ac:dyDescent="0.3">
      <c r="A86" s="53">
        <f>SISWA!A85</f>
        <v>78</v>
      </c>
      <c r="B86" s="53" t="str">
        <f>IF(SISWA!B85=0,"",SISWA!B85)</f>
        <v/>
      </c>
      <c r="C86" s="53" t="str">
        <f>IF(SISWA!C85=0,"",SISWA!C85)</f>
        <v/>
      </c>
      <c r="D86" s="53" t="str">
        <f>IF(SISWA!D85=0,"",SISWA!D85)</f>
        <v/>
      </c>
      <c r="E86" s="196" t="str">
        <f>IF(SISWA!E85=0,"",SISWA!E85)</f>
        <v/>
      </c>
      <c r="F86" s="196" t="str">
        <f>IF(SISWA!P84=0,"",SISWA!P84)</f>
        <v>, 00 Januari 1900</v>
      </c>
      <c r="G86" s="196" t="str">
        <f>IF(SISWA!H85=0,"",SISWA!H85)</f>
        <v/>
      </c>
      <c r="H86" s="274" t="e">
        <f>#REF!</f>
        <v>#REF!</v>
      </c>
      <c r="I86" s="274" t="e">
        <f>#REF!</f>
        <v>#REF!</v>
      </c>
      <c r="J86" s="274" t="e">
        <f t="shared" si="73"/>
        <v>#REF!</v>
      </c>
      <c r="K86" s="274" t="e">
        <f>AA!K85</f>
        <v>#DIV/0!</v>
      </c>
      <c r="L86" s="274" t="e">
        <f>AA!N85</f>
        <v>#DIV/0!</v>
      </c>
      <c r="M86" s="274" t="e">
        <f t="shared" si="74"/>
        <v>#DIV/0!</v>
      </c>
      <c r="N86" s="274" t="e">
        <f>AH!K85</f>
        <v>#DIV/0!</v>
      </c>
      <c r="O86" s="274" t="e">
        <f>AH!N85</f>
        <v>#DIV/0!</v>
      </c>
      <c r="P86" s="274" t="e">
        <f t="shared" si="75"/>
        <v>#DIV/0!</v>
      </c>
      <c r="Q86" s="274" t="e">
        <f>FIQH!K85</f>
        <v>#DIV/0!</v>
      </c>
      <c r="R86" s="274" t="e">
        <f>FIQH!N85</f>
        <v>#DIV/0!</v>
      </c>
      <c r="S86" s="274" t="e">
        <f t="shared" si="76"/>
        <v>#DIV/0!</v>
      </c>
      <c r="T86" s="274" t="e">
        <f>SKI!K85</f>
        <v>#DIV/0!</v>
      </c>
      <c r="U86" s="274" t="e">
        <f>SKI!N85</f>
        <v>#DIV/0!</v>
      </c>
      <c r="V86" s="274" t="e">
        <f t="shared" si="77"/>
        <v>#DIV/0!</v>
      </c>
      <c r="W86" s="274" t="e">
        <f>PKn!K85</f>
        <v>#DIV/0!</v>
      </c>
      <c r="X86" s="274">
        <f>PKn!L85</f>
        <v>0</v>
      </c>
      <c r="Y86" s="274" t="e">
        <f t="shared" si="78"/>
        <v>#DIV/0!</v>
      </c>
      <c r="Z86" s="274" t="e">
        <f>'B Ind'!K85</f>
        <v>#DIV/0!</v>
      </c>
      <c r="AA86" s="274" t="e">
        <f>'B Ind'!N85</f>
        <v>#DIV/0!</v>
      </c>
      <c r="AB86" s="274" t="e">
        <f t="shared" si="79"/>
        <v>#DIV/0!</v>
      </c>
      <c r="AC86" s="274" t="e">
        <f>BA!K85</f>
        <v>#DIV/0!</v>
      </c>
      <c r="AD86" s="274" t="e">
        <f>BA!N85</f>
        <v>#DIV/0!</v>
      </c>
      <c r="AE86" s="274" t="e">
        <f t="shared" si="80"/>
        <v>#DIV/0!</v>
      </c>
      <c r="AF86" s="274" t="e">
        <f>Matematik!K85</f>
        <v>#DIV/0!</v>
      </c>
      <c r="AG86" s="274">
        <f>Matematik!L85</f>
        <v>0</v>
      </c>
      <c r="AH86" s="274" t="e">
        <f t="shared" si="81"/>
        <v>#DIV/0!</v>
      </c>
      <c r="AI86" s="274" t="e">
        <f>IPA!K85</f>
        <v>#DIV/0!</v>
      </c>
      <c r="AJ86" s="274" t="e">
        <f>IPA!N85</f>
        <v>#DIV/0!</v>
      </c>
      <c r="AK86" s="274" t="e">
        <f t="shared" si="82"/>
        <v>#DIV/0!</v>
      </c>
      <c r="AL86" s="274" t="e">
        <f>IPS!K85</f>
        <v>#DIV/0!</v>
      </c>
      <c r="AM86" s="274">
        <f>IPS!L85</f>
        <v>0</v>
      </c>
      <c r="AN86" s="274" t="e">
        <f t="shared" si="83"/>
        <v>#DIV/0!</v>
      </c>
      <c r="AO86" s="274" t="e">
        <f>SBK!K85</f>
        <v>#DIV/0!</v>
      </c>
      <c r="AP86" s="274">
        <f>SBK!M85</f>
        <v>0</v>
      </c>
      <c r="AQ86" s="274" t="e">
        <f t="shared" si="84"/>
        <v>#DIV/0!</v>
      </c>
      <c r="AR86" s="274" t="e">
        <f>Penjaskes!K85</f>
        <v>#DIV/0!</v>
      </c>
      <c r="AS86" s="274">
        <f>Penjaskes!M85</f>
        <v>0</v>
      </c>
      <c r="AT86" s="274" t="e">
        <f t="shared" si="85"/>
        <v>#DIV/0!</v>
      </c>
      <c r="AU86" s="274" t="e">
        <f>'Bhs Drh'!K85</f>
        <v>#DIV/0!</v>
      </c>
      <c r="AV86" s="274" t="e">
        <f>'Bhs Drh'!N85</f>
        <v>#DIV/0!</v>
      </c>
      <c r="AW86" s="274" t="e">
        <f t="shared" si="86"/>
        <v>#DIV/0!</v>
      </c>
      <c r="AX86" s="274" t="e">
        <f>B.Inggris!K85</f>
        <v>#DIV/0!</v>
      </c>
      <c r="AY86" s="274" t="e">
        <f>B.Inggris!N85</f>
        <v>#DIV/0!</v>
      </c>
      <c r="AZ86" s="274" t="e">
        <f t="shared" si="87"/>
        <v>#DIV/0!</v>
      </c>
      <c r="BA86" s="52" t="e">
        <f t="shared" si="88"/>
        <v>#DIV/0!</v>
      </c>
      <c r="BB86" s="52" t="e">
        <f t="shared" si="66"/>
        <v>#DIV/0!</v>
      </c>
      <c r="BC86" s="52"/>
      <c r="BD86" s="52" t="e">
        <f t="shared" si="67"/>
        <v>#DIV/0!</v>
      </c>
      <c r="BE86" s="52" t="e">
        <f t="shared" si="68"/>
        <v>#DIV/0!</v>
      </c>
      <c r="BF86" s="52"/>
      <c r="BG86" s="52" t="e">
        <f t="shared" si="69"/>
        <v>#DIV/0!</v>
      </c>
      <c r="BH86" s="52" t="e">
        <f t="shared" si="70"/>
        <v>#DIV/0!</v>
      </c>
      <c r="BI86" s="274">
        <v>0</v>
      </c>
      <c r="BJ86" s="52" t="e">
        <f t="shared" si="71"/>
        <v>#DIV/0!</v>
      </c>
      <c r="BK86" s="152">
        <f t="shared" si="89"/>
        <v>0</v>
      </c>
      <c r="BL86" s="373" t="e">
        <f t="shared" si="72"/>
        <v>#DIV/0!</v>
      </c>
      <c r="BM86" s="373">
        <f t="shared" si="90"/>
        <v>0</v>
      </c>
      <c r="BN86" s="48" t="e">
        <f t="shared" si="91"/>
        <v>#DIV/0!</v>
      </c>
      <c r="BO86" s="48" t="e">
        <f t="shared" si="92"/>
        <v>#DIV/0!</v>
      </c>
      <c r="BP86" s="48" t="e">
        <f t="shared" si="93"/>
        <v>#DIV/0!</v>
      </c>
      <c r="BQ86" s="48" t="e">
        <f t="shared" si="94"/>
        <v>#DIV/0!</v>
      </c>
      <c r="BR86" s="48" t="str">
        <f t="shared" si="94"/>
        <v>0,0</v>
      </c>
      <c r="BS86" s="48" t="e">
        <f t="shared" si="94"/>
        <v>#DIV/0!</v>
      </c>
      <c r="BT86" s="48" t="e">
        <f t="shared" si="94"/>
        <v>#DIV/0!</v>
      </c>
      <c r="BU86" s="48" t="e">
        <f t="shared" si="65"/>
        <v>#DIV/0!</v>
      </c>
      <c r="BV86" s="48" t="e">
        <f t="shared" si="95"/>
        <v>#DIV/0!</v>
      </c>
      <c r="BY86" s="275" t="e">
        <f t="shared" si="96"/>
        <v>#DIV/0!</v>
      </c>
      <c r="BZ86" s="275" t="str">
        <f t="shared" si="97"/>
        <v>0,</v>
      </c>
      <c r="CA86" s="275" t="e">
        <f t="shared" si="98"/>
        <v>#DIV/0!</v>
      </c>
      <c r="CB86" s="275" t="e">
        <f t="shared" si="99"/>
        <v>#DIV/0!</v>
      </c>
      <c r="CC86" s="275" t="str">
        <f t="shared" si="100"/>
        <v>0,</v>
      </c>
      <c r="CD86" s="275" t="e">
        <f t="shared" si="101"/>
        <v>#DIV/0!</v>
      </c>
      <c r="CE86" s="275" t="e">
        <f t="shared" si="102"/>
        <v>#DIV/0!</v>
      </c>
      <c r="CF86" s="275" t="str">
        <f t="shared" si="103"/>
        <v>0,0</v>
      </c>
      <c r="CG86" s="275" t="e">
        <f t="shared" si="104"/>
        <v>#DIV/0!</v>
      </c>
      <c r="CJ86" s="48" t="str">
        <f>SISWA!S84</f>
        <v>128</v>
      </c>
    </row>
    <row r="87" spans="1:88" x14ac:dyDescent="0.3">
      <c r="A87" s="53">
        <f>SISWA!A86</f>
        <v>79</v>
      </c>
      <c r="B87" s="53" t="str">
        <f>IF(SISWA!B86=0,"",SISWA!B86)</f>
        <v/>
      </c>
      <c r="C87" s="53" t="str">
        <f>IF(SISWA!C86=0,"",SISWA!C86)</f>
        <v/>
      </c>
      <c r="D87" s="53" t="str">
        <f>IF(SISWA!D86=0,"",SISWA!D86)</f>
        <v/>
      </c>
      <c r="E87" s="196" t="str">
        <f>IF(SISWA!E86=0,"",SISWA!E86)</f>
        <v/>
      </c>
      <c r="F87" s="196" t="str">
        <f>IF(SISWA!P85=0,"",SISWA!P85)</f>
        <v>, 00 Januari 1900</v>
      </c>
      <c r="G87" s="196" t="str">
        <f>IF(SISWA!H86=0,"",SISWA!H86)</f>
        <v/>
      </c>
      <c r="H87" s="274" t="e">
        <f>#REF!</f>
        <v>#REF!</v>
      </c>
      <c r="I87" s="274" t="e">
        <f>#REF!</f>
        <v>#REF!</v>
      </c>
      <c r="J87" s="274" t="e">
        <f t="shared" si="73"/>
        <v>#REF!</v>
      </c>
      <c r="K87" s="274" t="e">
        <f>AA!K86</f>
        <v>#DIV/0!</v>
      </c>
      <c r="L87" s="274" t="e">
        <f>AA!N86</f>
        <v>#DIV/0!</v>
      </c>
      <c r="M87" s="274" t="e">
        <f t="shared" si="74"/>
        <v>#DIV/0!</v>
      </c>
      <c r="N87" s="274" t="e">
        <f>AH!K86</f>
        <v>#DIV/0!</v>
      </c>
      <c r="O87" s="274" t="e">
        <f>AH!N86</f>
        <v>#DIV/0!</v>
      </c>
      <c r="P87" s="274" t="e">
        <f t="shared" si="75"/>
        <v>#DIV/0!</v>
      </c>
      <c r="Q87" s="274" t="e">
        <f>FIQH!K86</f>
        <v>#DIV/0!</v>
      </c>
      <c r="R87" s="274" t="e">
        <f>FIQH!N86</f>
        <v>#DIV/0!</v>
      </c>
      <c r="S87" s="274" t="e">
        <f t="shared" si="76"/>
        <v>#DIV/0!</v>
      </c>
      <c r="T87" s="274" t="e">
        <f>SKI!K86</f>
        <v>#DIV/0!</v>
      </c>
      <c r="U87" s="274" t="e">
        <f>SKI!N86</f>
        <v>#DIV/0!</v>
      </c>
      <c r="V87" s="274" t="e">
        <f t="shared" si="77"/>
        <v>#DIV/0!</v>
      </c>
      <c r="W87" s="274" t="e">
        <f>PKn!K86</f>
        <v>#DIV/0!</v>
      </c>
      <c r="X87" s="274">
        <f>PKn!L86</f>
        <v>0</v>
      </c>
      <c r="Y87" s="274" t="e">
        <f t="shared" si="78"/>
        <v>#DIV/0!</v>
      </c>
      <c r="Z87" s="274" t="e">
        <f>'B Ind'!K86</f>
        <v>#DIV/0!</v>
      </c>
      <c r="AA87" s="274" t="e">
        <f>'B Ind'!N86</f>
        <v>#DIV/0!</v>
      </c>
      <c r="AB87" s="274" t="e">
        <f t="shared" si="79"/>
        <v>#DIV/0!</v>
      </c>
      <c r="AC87" s="274" t="e">
        <f>BA!K86</f>
        <v>#DIV/0!</v>
      </c>
      <c r="AD87" s="274" t="e">
        <f>BA!N86</f>
        <v>#DIV/0!</v>
      </c>
      <c r="AE87" s="274" t="e">
        <f t="shared" si="80"/>
        <v>#DIV/0!</v>
      </c>
      <c r="AF87" s="274" t="e">
        <f>Matematik!K86</f>
        <v>#DIV/0!</v>
      </c>
      <c r="AG87" s="274">
        <f>Matematik!L86</f>
        <v>0</v>
      </c>
      <c r="AH87" s="274" t="e">
        <f t="shared" si="81"/>
        <v>#DIV/0!</v>
      </c>
      <c r="AI87" s="274" t="e">
        <f>IPA!K86</f>
        <v>#DIV/0!</v>
      </c>
      <c r="AJ87" s="274" t="e">
        <f>IPA!N86</f>
        <v>#DIV/0!</v>
      </c>
      <c r="AK87" s="274" t="e">
        <f t="shared" si="82"/>
        <v>#DIV/0!</v>
      </c>
      <c r="AL87" s="274" t="e">
        <f>IPS!K86</f>
        <v>#DIV/0!</v>
      </c>
      <c r="AM87" s="274">
        <f>IPS!L86</f>
        <v>0</v>
      </c>
      <c r="AN87" s="274" t="e">
        <f t="shared" si="83"/>
        <v>#DIV/0!</v>
      </c>
      <c r="AO87" s="274" t="e">
        <f>SBK!K86</f>
        <v>#DIV/0!</v>
      </c>
      <c r="AP87" s="274">
        <f>SBK!M86</f>
        <v>0</v>
      </c>
      <c r="AQ87" s="274" t="e">
        <f t="shared" si="84"/>
        <v>#DIV/0!</v>
      </c>
      <c r="AR87" s="274" t="e">
        <f>Penjaskes!K86</f>
        <v>#DIV/0!</v>
      </c>
      <c r="AS87" s="274">
        <f>Penjaskes!M86</f>
        <v>0</v>
      </c>
      <c r="AT87" s="274" t="e">
        <f t="shared" si="85"/>
        <v>#DIV/0!</v>
      </c>
      <c r="AU87" s="274" t="e">
        <f>'Bhs Drh'!K86</f>
        <v>#DIV/0!</v>
      </c>
      <c r="AV87" s="274" t="e">
        <f>'Bhs Drh'!N86</f>
        <v>#DIV/0!</v>
      </c>
      <c r="AW87" s="274" t="e">
        <f t="shared" si="86"/>
        <v>#DIV/0!</v>
      </c>
      <c r="AX87" s="274" t="e">
        <f>B.Inggris!K86</f>
        <v>#DIV/0!</v>
      </c>
      <c r="AY87" s="274" t="e">
        <f>B.Inggris!N86</f>
        <v>#DIV/0!</v>
      </c>
      <c r="AZ87" s="274" t="e">
        <f t="shared" si="87"/>
        <v>#DIV/0!</v>
      </c>
      <c r="BA87" s="52" t="e">
        <f t="shared" si="88"/>
        <v>#DIV/0!</v>
      </c>
      <c r="BB87" s="52" t="e">
        <f t="shared" si="66"/>
        <v>#DIV/0!</v>
      </c>
      <c r="BC87" s="52"/>
      <c r="BD87" s="52" t="e">
        <f t="shared" si="67"/>
        <v>#DIV/0!</v>
      </c>
      <c r="BE87" s="52" t="e">
        <f t="shared" si="68"/>
        <v>#DIV/0!</v>
      </c>
      <c r="BF87" s="52"/>
      <c r="BG87" s="52" t="e">
        <f t="shared" si="69"/>
        <v>#DIV/0!</v>
      </c>
      <c r="BH87" s="52" t="e">
        <f t="shared" si="70"/>
        <v>#DIV/0!</v>
      </c>
      <c r="BI87" s="274">
        <v>0</v>
      </c>
      <c r="BJ87" s="52" t="e">
        <f t="shared" si="71"/>
        <v>#DIV/0!</v>
      </c>
      <c r="BK87" s="152">
        <f t="shared" si="89"/>
        <v>0</v>
      </c>
      <c r="BL87" s="373" t="e">
        <f t="shared" si="72"/>
        <v>#DIV/0!</v>
      </c>
      <c r="BM87" s="373">
        <f t="shared" si="90"/>
        <v>0</v>
      </c>
      <c r="BN87" s="48" t="e">
        <f t="shared" si="91"/>
        <v>#DIV/0!</v>
      </c>
      <c r="BO87" s="48" t="e">
        <f t="shared" si="92"/>
        <v>#DIV/0!</v>
      </c>
      <c r="BP87" s="48" t="e">
        <f t="shared" si="93"/>
        <v>#DIV/0!</v>
      </c>
      <c r="BQ87" s="48" t="e">
        <f t="shared" si="94"/>
        <v>#DIV/0!</v>
      </c>
      <c r="BR87" s="48" t="str">
        <f t="shared" si="94"/>
        <v>0,0</v>
      </c>
      <c r="BS87" s="48" t="e">
        <f t="shared" si="94"/>
        <v>#DIV/0!</v>
      </c>
      <c r="BT87" s="48" t="e">
        <f t="shared" si="94"/>
        <v>#DIV/0!</v>
      </c>
      <c r="BU87" s="48" t="e">
        <f t="shared" si="65"/>
        <v>#DIV/0!</v>
      </c>
      <c r="BV87" s="48" t="e">
        <f t="shared" si="95"/>
        <v>#DIV/0!</v>
      </c>
      <c r="BY87" s="275" t="e">
        <f t="shared" si="96"/>
        <v>#DIV/0!</v>
      </c>
      <c r="BZ87" s="275" t="str">
        <f t="shared" si="97"/>
        <v>0,</v>
      </c>
      <c r="CA87" s="275" t="e">
        <f t="shared" si="98"/>
        <v>#DIV/0!</v>
      </c>
      <c r="CB87" s="275" t="e">
        <f t="shared" si="99"/>
        <v>#DIV/0!</v>
      </c>
      <c r="CC87" s="275" t="str">
        <f t="shared" si="100"/>
        <v>0,</v>
      </c>
      <c r="CD87" s="275" t="e">
        <f t="shared" si="101"/>
        <v>#DIV/0!</v>
      </c>
      <c r="CE87" s="275" t="e">
        <f t="shared" si="102"/>
        <v>#DIV/0!</v>
      </c>
      <c r="CF87" s="275" t="str">
        <f t="shared" si="103"/>
        <v>0,0</v>
      </c>
      <c r="CG87" s="275" t="e">
        <f t="shared" si="104"/>
        <v>#DIV/0!</v>
      </c>
      <c r="CJ87" s="48" t="str">
        <f>SISWA!S85</f>
        <v>129</v>
      </c>
    </row>
    <row r="88" spans="1:88" x14ac:dyDescent="0.3">
      <c r="A88" s="53">
        <f>SISWA!A87</f>
        <v>80</v>
      </c>
      <c r="B88" s="53" t="str">
        <f>IF(SISWA!B87=0,"",SISWA!B87)</f>
        <v/>
      </c>
      <c r="C88" s="53" t="str">
        <f>IF(SISWA!C87=0,"",SISWA!C87)</f>
        <v/>
      </c>
      <c r="D88" s="53" t="str">
        <f>IF(SISWA!D87=0,"",SISWA!D87)</f>
        <v/>
      </c>
      <c r="E88" s="196" t="str">
        <f>IF(SISWA!E87=0,"",SISWA!E87)</f>
        <v/>
      </c>
      <c r="F88" s="196" t="str">
        <f>IF(SISWA!P86=0,"",SISWA!P86)</f>
        <v>, 00 Januari 1900</v>
      </c>
      <c r="G88" s="196" t="str">
        <f>IF(SISWA!H87=0,"",SISWA!H87)</f>
        <v/>
      </c>
      <c r="H88" s="274" t="e">
        <f>#REF!</f>
        <v>#REF!</v>
      </c>
      <c r="I88" s="274" t="e">
        <f>#REF!</f>
        <v>#REF!</v>
      </c>
      <c r="J88" s="274" t="e">
        <f t="shared" si="73"/>
        <v>#REF!</v>
      </c>
      <c r="K88" s="274" t="e">
        <f>AA!K87</f>
        <v>#DIV/0!</v>
      </c>
      <c r="L88" s="274" t="e">
        <f>AA!N87</f>
        <v>#DIV/0!</v>
      </c>
      <c r="M88" s="274" t="e">
        <f t="shared" si="74"/>
        <v>#DIV/0!</v>
      </c>
      <c r="N88" s="274" t="e">
        <f>AH!K87</f>
        <v>#DIV/0!</v>
      </c>
      <c r="O88" s="274" t="e">
        <f>AH!N87</f>
        <v>#DIV/0!</v>
      </c>
      <c r="P88" s="274" t="e">
        <f t="shared" si="75"/>
        <v>#DIV/0!</v>
      </c>
      <c r="Q88" s="274" t="e">
        <f>FIQH!K87</f>
        <v>#DIV/0!</v>
      </c>
      <c r="R88" s="274" t="e">
        <f>FIQH!N87</f>
        <v>#DIV/0!</v>
      </c>
      <c r="S88" s="274" t="e">
        <f t="shared" si="76"/>
        <v>#DIV/0!</v>
      </c>
      <c r="T88" s="274" t="e">
        <f>SKI!K87</f>
        <v>#DIV/0!</v>
      </c>
      <c r="U88" s="274" t="e">
        <f>SKI!N87</f>
        <v>#DIV/0!</v>
      </c>
      <c r="V88" s="274" t="e">
        <f t="shared" si="77"/>
        <v>#DIV/0!</v>
      </c>
      <c r="W88" s="274" t="e">
        <f>PKn!K87</f>
        <v>#DIV/0!</v>
      </c>
      <c r="X88" s="274">
        <f>PKn!L87</f>
        <v>0</v>
      </c>
      <c r="Y88" s="274" t="e">
        <f t="shared" si="78"/>
        <v>#DIV/0!</v>
      </c>
      <c r="Z88" s="274" t="e">
        <f>'B Ind'!K87</f>
        <v>#DIV/0!</v>
      </c>
      <c r="AA88" s="274" t="e">
        <f>'B Ind'!N87</f>
        <v>#DIV/0!</v>
      </c>
      <c r="AB88" s="274" t="e">
        <f t="shared" si="79"/>
        <v>#DIV/0!</v>
      </c>
      <c r="AC88" s="274" t="e">
        <f>BA!K87</f>
        <v>#DIV/0!</v>
      </c>
      <c r="AD88" s="274" t="e">
        <f>BA!N87</f>
        <v>#DIV/0!</v>
      </c>
      <c r="AE88" s="274" t="e">
        <f t="shared" si="80"/>
        <v>#DIV/0!</v>
      </c>
      <c r="AF88" s="274" t="e">
        <f>Matematik!K87</f>
        <v>#DIV/0!</v>
      </c>
      <c r="AG88" s="274">
        <f>Matematik!L87</f>
        <v>0</v>
      </c>
      <c r="AH88" s="274" t="e">
        <f t="shared" si="81"/>
        <v>#DIV/0!</v>
      </c>
      <c r="AI88" s="274" t="e">
        <f>IPA!K87</f>
        <v>#DIV/0!</v>
      </c>
      <c r="AJ88" s="274" t="e">
        <f>IPA!N87</f>
        <v>#DIV/0!</v>
      </c>
      <c r="AK88" s="274" t="e">
        <f t="shared" si="82"/>
        <v>#DIV/0!</v>
      </c>
      <c r="AL88" s="274" t="e">
        <f>IPS!K87</f>
        <v>#DIV/0!</v>
      </c>
      <c r="AM88" s="274">
        <f>IPS!L87</f>
        <v>0</v>
      </c>
      <c r="AN88" s="274" t="e">
        <f t="shared" si="83"/>
        <v>#DIV/0!</v>
      </c>
      <c r="AO88" s="274" t="e">
        <f>SBK!K87</f>
        <v>#DIV/0!</v>
      </c>
      <c r="AP88" s="274">
        <f>SBK!M87</f>
        <v>0</v>
      </c>
      <c r="AQ88" s="274" t="e">
        <f t="shared" si="84"/>
        <v>#DIV/0!</v>
      </c>
      <c r="AR88" s="274" t="e">
        <f>Penjaskes!K87</f>
        <v>#DIV/0!</v>
      </c>
      <c r="AS88" s="274">
        <f>Penjaskes!M87</f>
        <v>0</v>
      </c>
      <c r="AT88" s="274" t="e">
        <f t="shared" si="85"/>
        <v>#DIV/0!</v>
      </c>
      <c r="AU88" s="274" t="e">
        <f>'Bhs Drh'!K87</f>
        <v>#DIV/0!</v>
      </c>
      <c r="AV88" s="274" t="e">
        <f>'Bhs Drh'!N87</f>
        <v>#DIV/0!</v>
      </c>
      <c r="AW88" s="274" t="e">
        <f t="shared" si="86"/>
        <v>#DIV/0!</v>
      </c>
      <c r="AX88" s="274" t="e">
        <f>B.Inggris!K87</f>
        <v>#DIV/0!</v>
      </c>
      <c r="AY88" s="274" t="e">
        <f>B.Inggris!N87</f>
        <v>#DIV/0!</v>
      </c>
      <c r="AZ88" s="274" t="e">
        <f t="shared" si="87"/>
        <v>#DIV/0!</v>
      </c>
      <c r="BA88" s="52" t="e">
        <f t="shared" si="88"/>
        <v>#DIV/0!</v>
      </c>
      <c r="BB88" s="52" t="e">
        <f t="shared" si="66"/>
        <v>#DIV/0!</v>
      </c>
      <c r="BC88" s="52"/>
      <c r="BD88" s="52" t="e">
        <f t="shared" si="67"/>
        <v>#DIV/0!</v>
      </c>
      <c r="BE88" s="52" t="e">
        <f t="shared" si="68"/>
        <v>#DIV/0!</v>
      </c>
      <c r="BF88" s="52"/>
      <c r="BG88" s="52" t="e">
        <f t="shared" si="69"/>
        <v>#DIV/0!</v>
      </c>
      <c r="BH88" s="52" t="e">
        <f t="shared" si="70"/>
        <v>#DIV/0!</v>
      </c>
      <c r="BI88" s="274">
        <v>0</v>
      </c>
      <c r="BJ88" s="52" t="e">
        <f t="shared" si="71"/>
        <v>#DIV/0!</v>
      </c>
      <c r="BK88" s="152">
        <f t="shared" si="89"/>
        <v>0</v>
      </c>
      <c r="BL88" s="373" t="e">
        <f t="shared" si="72"/>
        <v>#DIV/0!</v>
      </c>
      <c r="BM88" s="373">
        <f t="shared" si="90"/>
        <v>0</v>
      </c>
      <c r="BN88" s="48" t="e">
        <f t="shared" si="91"/>
        <v>#DIV/0!</v>
      </c>
      <c r="BO88" s="48" t="e">
        <f t="shared" si="92"/>
        <v>#DIV/0!</v>
      </c>
      <c r="BP88" s="48" t="e">
        <f t="shared" si="93"/>
        <v>#DIV/0!</v>
      </c>
      <c r="BQ88" s="48" t="e">
        <f t="shared" si="94"/>
        <v>#DIV/0!</v>
      </c>
      <c r="BR88" s="48" t="str">
        <f t="shared" si="94"/>
        <v>0,0</v>
      </c>
      <c r="BS88" s="48" t="e">
        <f t="shared" si="94"/>
        <v>#DIV/0!</v>
      </c>
      <c r="BT88" s="48" t="e">
        <f t="shared" si="94"/>
        <v>#DIV/0!</v>
      </c>
      <c r="BU88" s="48" t="e">
        <f t="shared" si="65"/>
        <v>#DIV/0!</v>
      </c>
      <c r="BV88" s="48" t="e">
        <f t="shared" si="95"/>
        <v>#DIV/0!</v>
      </c>
      <c r="BY88" s="275" t="e">
        <f t="shared" si="96"/>
        <v>#DIV/0!</v>
      </c>
      <c r="BZ88" s="275" t="str">
        <f t="shared" si="97"/>
        <v>0,</v>
      </c>
      <c r="CA88" s="275" t="e">
        <f t="shared" si="98"/>
        <v>#DIV/0!</v>
      </c>
      <c r="CB88" s="275" t="e">
        <f t="shared" si="99"/>
        <v>#DIV/0!</v>
      </c>
      <c r="CC88" s="275" t="str">
        <f t="shared" si="100"/>
        <v>0,</v>
      </c>
      <c r="CD88" s="275" t="e">
        <f t="shared" si="101"/>
        <v>#DIV/0!</v>
      </c>
      <c r="CE88" s="275" t="e">
        <f t="shared" si="102"/>
        <v>#DIV/0!</v>
      </c>
      <c r="CF88" s="275" t="str">
        <f t="shared" si="103"/>
        <v>0,0</v>
      </c>
      <c r="CG88" s="275" t="e">
        <f t="shared" si="104"/>
        <v>#DIV/0!</v>
      </c>
      <c r="CJ88" s="48" t="str">
        <f>SISWA!S86</f>
        <v>130</v>
      </c>
    </row>
    <row r="89" spans="1:88" x14ac:dyDescent="0.3">
      <c r="A89" s="53">
        <f>SISWA!A88</f>
        <v>81</v>
      </c>
      <c r="B89" s="53" t="str">
        <f>IF(SISWA!B88=0,"",SISWA!B88)</f>
        <v/>
      </c>
      <c r="C89" s="53" t="str">
        <f>IF(SISWA!C88=0,"",SISWA!C88)</f>
        <v/>
      </c>
      <c r="D89" s="53" t="str">
        <f>IF(SISWA!D88=0,"",SISWA!D88)</f>
        <v/>
      </c>
      <c r="E89" s="196" t="str">
        <f>IF(SISWA!E88=0,"",SISWA!E88)</f>
        <v/>
      </c>
      <c r="F89" s="196" t="str">
        <f>IF(SISWA!P87=0,"",SISWA!P87)</f>
        <v>, 00 Januari 1900</v>
      </c>
      <c r="G89" s="196" t="str">
        <f>IF(SISWA!H88=0,"",SISWA!H88)</f>
        <v/>
      </c>
      <c r="H89" s="274" t="e">
        <f>#REF!</f>
        <v>#REF!</v>
      </c>
      <c r="I89" s="274" t="e">
        <f>#REF!</f>
        <v>#REF!</v>
      </c>
      <c r="J89" s="274" t="e">
        <f t="shared" si="73"/>
        <v>#REF!</v>
      </c>
      <c r="K89" s="274" t="e">
        <f>AA!K88</f>
        <v>#DIV/0!</v>
      </c>
      <c r="L89" s="274" t="e">
        <f>AA!N88</f>
        <v>#DIV/0!</v>
      </c>
      <c r="M89" s="274" t="e">
        <f t="shared" si="74"/>
        <v>#DIV/0!</v>
      </c>
      <c r="N89" s="274" t="e">
        <f>AH!K88</f>
        <v>#DIV/0!</v>
      </c>
      <c r="O89" s="274" t="e">
        <f>AH!N88</f>
        <v>#DIV/0!</v>
      </c>
      <c r="P89" s="274" t="e">
        <f t="shared" si="75"/>
        <v>#DIV/0!</v>
      </c>
      <c r="Q89" s="274" t="e">
        <f>FIQH!K88</f>
        <v>#DIV/0!</v>
      </c>
      <c r="R89" s="274" t="e">
        <f>FIQH!N88</f>
        <v>#DIV/0!</v>
      </c>
      <c r="S89" s="274" t="e">
        <f t="shared" si="76"/>
        <v>#DIV/0!</v>
      </c>
      <c r="T89" s="274" t="e">
        <f>SKI!K88</f>
        <v>#DIV/0!</v>
      </c>
      <c r="U89" s="274" t="e">
        <f>SKI!N88</f>
        <v>#DIV/0!</v>
      </c>
      <c r="V89" s="274" t="e">
        <f t="shared" si="77"/>
        <v>#DIV/0!</v>
      </c>
      <c r="W89" s="274" t="e">
        <f>PKn!K88</f>
        <v>#DIV/0!</v>
      </c>
      <c r="X89" s="274">
        <f>PKn!L88</f>
        <v>0</v>
      </c>
      <c r="Y89" s="274" t="e">
        <f t="shared" si="78"/>
        <v>#DIV/0!</v>
      </c>
      <c r="Z89" s="274" t="e">
        <f>'B Ind'!K88</f>
        <v>#DIV/0!</v>
      </c>
      <c r="AA89" s="274" t="e">
        <f>'B Ind'!N88</f>
        <v>#DIV/0!</v>
      </c>
      <c r="AB89" s="274" t="e">
        <f t="shared" si="79"/>
        <v>#DIV/0!</v>
      </c>
      <c r="AC89" s="274" t="e">
        <f>BA!K88</f>
        <v>#DIV/0!</v>
      </c>
      <c r="AD89" s="274" t="e">
        <f>BA!N88</f>
        <v>#DIV/0!</v>
      </c>
      <c r="AE89" s="274" t="e">
        <f t="shared" si="80"/>
        <v>#DIV/0!</v>
      </c>
      <c r="AF89" s="274" t="e">
        <f>Matematik!K88</f>
        <v>#DIV/0!</v>
      </c>
      <c r="AG89" s="274">
        <f>Matematik!L88</f>
        <v>0</v>
      </c>
      <c r="AH89" s="274" t="e">
        <f t="shared" si="81"/>
        <v>#DIV/0!</v>
      </c>
      <c r="AI89" s="274" t="e">
        <f>IPA!K88</f>
        <v>#DIV/0!</v>
      </c>
      <c r="AJ89" s="274" t="e">
        <f>IPA!N88</f>
        <v>#DIV/0!</v>
      </c>
      <c r="AK89" s="274" t="e">
        <f t="shared" si="82"/>
        <v>#DIV/0!</v>
      </c>
      <c r="AL89" s="274" t="e">
        <f>IPS!K88</f>
        <v>#DIV/0!</v>
      </c>
      <c r="AM89" s="274">
        <f>IPS!L88</f>
        <v>0</v>
      </c>
      <c r="AN89" s="274" t="e">
        <f t="shared" si="83"/>
        <v>#DIV/0!</v>
      </c>
      <c r="AO89" s="274" t="e">
        <f>SBK!K88</f>
        <v>#DIV/0!</v>
      </c>
      <c r="AP89" s="274">
        <f>SBK!M88</f>
        <v>0</v>
      </c>
      <c r="AQ89" s="274" t="e">
        <f t="shared" si="84"/>
        <v>#DIV/0!</v>
      </c>
      <c r="AR89" s="274" t="e">
        <f>Penjaskes!K88</f>
        <v>#DIV/0!</v>
      </c>
      <c r="AS89" s="274">
        <f>Penjaskes!M88</f>
        <v>0</v>
      </c>
      <c r="AT89" s="274" t="e">
        <f t="shared" si="85"/>
        <v>#DIV/0!</v>
      </c>
      <c r="AU89" s="274" t="e">
        <f>'Bhs Drh'!K88</f>
        <v>#DIV/0!</v>
      </c>
      <c r="AV89" s="274" t="e">
        <f>'Bhs Drh'!N88</f>
        <v>#DIV/0!</v>
      </c>
      <c r="AW89" s="274" t="e">
        <f t="shared" si="86"/>
        <v>#DIV/0!</v>
      </c>
      <c r="AX89" s="274" t="e">
        <f>B.Inggris!K88</f>
        <v>#DIV/0!</v>
      </c>
      <c r="AY89" s="274" t="e">
        <f>B.Inggris!N88</f>
        <v>#DIV/0!</v>
      </c>
      <c r="AZ89" s="274" t="e">
        <f t="shared" si="87"/>
        <v>#DIV/0!</v>
      </c>
      <c r="BA89" s="52" t="e">
        <f t="shared" si="88"/>
        <v>#DIV/0!</v>
      </c>
      <c r="BB89" s="52" t="e">
        <f t="shared" si="66"/>
        <v>#DIV/0!</v>
      </c>
      <c r="BC89" s="52"/>
      <c r="BD89" s="52" t="e">
        <f t="shared" si="67"/>
        <v>#DIV/0!</v>
      </c>
      <c r="BE89" s="52" t="e">
        <f t="shared" si="68"/>
        <v>#DIV/0!</v>
      </c>
      <c r="BF89" s="52"/>
      <c r="BG89" s="52" t="e">
        <f t="shared" si="69"/>
        <v>#DIV/0!</v>
      </c>
      <c r="BH89" s="52" t="e">
        <f t="shared" si="70"/>
        <v>#DIV/0!</v>
      </c>
      <c r="BI89" s="274">
        <v>0</v>
      </c>
      <c r="BJ89" s="52" t="e">
        <f t="shared" si="71"/>
        <v>#DIV/0!</v>
      </c>
      <c r="BK89" s="152">
        <f t="shared" si="89"/>
        <v>0</v>
      </c>
      <c r="BL89" s="373" t="e">
        <f t="shared" si="72"/>
        <v>#DIV/0!</v>
      </c>
      <c r="BM89" s="373">
        <f t="shared" si="90"/>
        <v>0</v>
      </c>
      <c r="BN89" s="48" t="e">
        <f t="shared" si="91"/>
        <v>#DIV/0!</v>
      </c>
      <c r="BO89" s="48" t="e">
        <f t="shared" si="92"/>
        <v>#DIV/0!</v>
      </c>
      <c r="BP89" s="48" t="e">
        <f t="shared" si="93"/>
        <v>#DIV/0!</v>
      </c>
      <c r="BQ89" s="48" t="e">
        <f t="shared" si="94"/>
        <v>#DIV/0!</v>
      </c>
      <c r="BR89" s="48" t="str">
        <f t="shared" si="94"/>
        <v>0,0</v>
      </c>
      <c r="BS89" s="48" t="e">
        <f t="shared" si="94"/>
        <v>#DIV/0!</v>
      </c>
      <c r="BT89" s="48" t="e">
        <f t="shared" si="94"/>
        <v>#DIV/0!</v>
      </c>
      <c r="BU89" s="48" t="e">
        <f t="shared" si="65"/>
        <v>#DIV/0!</v>
      </c>
      <c r="BV89" s="48" t="e">
        <f t="shared" si="95"/>
        <v>#DIV/0!</v>
      </c>
      <c r="BY89" s="275" t="e">
        <f t="shared" si="96"/>
        <v>#DIV/0!</v>
      </c>
      <c r="BZ89" s="275" t="str">
        <f t="shared" si="97"/>
        <v>0,</v>
      </c>
      <c r="CA89" s="275" t="e">
        <f t="shared" si="98"/>
        <v>#DIV/0!</v>
      </c>
      <c r="CB89" s="275" t="e">
        <f t="shared" si="99"/>
        <v>#DIV/0!</v>
      </c>
      <c r="CC89" s="275" t="str">
        <f t="shared" si="100"/>
        <v>0,</v>
      </c>
      <c r="CD89" s="275" t="e">
        <f t="shared" si="101"/>
        <v>#DIV/0!</v>
      </c>
      <c r="CE89" s="275" t="e">
        <f t="shared" si="102"/>
        <v>#DIV/0!</v>
      </c>
      <c r="CF89" s="275" t="str">
        <f t="shared" si="103"/>
        <v>0,0</v>
      </c>
      <c r="CG89" s="275" t="e">
        <f t="shared" si="104"/>
        <v>#DIV/0!</v>
      </c>
      <c r="CJ89" s="48" t="str">
        <f>SISWA!S87</f>
        <v>131</v>
      </c>
    </row>
    <row r="90" spans="1:88" x14ac:dyDescent="0.3">
      <c r="A90" s="53">
        <f>SISWA!A89</f>
        <v>82</v>
      </c>
      <c r="B90" s="53" t="str">
        <f>IF(SISWA!B89=0,"",SISWA!B89)</f>
        <v/>
      </c>
      <c r="C90" s="53" t="str">
        <f>IF(SISWA!C89=0,"",SISWA!C89)</f>
        <v/>
      </c>
      <c r="D90" s="53" t="str">
        <f>IF(SISWA!D89=0,"",SISWA!D89)</f>
        <v/>
      </c>
      <c r="E90" s="196" t="str">
        <f>IF(SISWA!E89=0,"",SISWA!E89)</f>
        <v/>
      </c>
      <c r="F90" s="196" t="str">
        <f>IF(SISWA!P88=0,"",SISWA!P88)</f>
        <v>, 00 Januari 1900</v>
      </c>
      <c r="G90" s="196" t="str">
        <f>IF(SISWA!H89=0,"",SISWA!H89)</f>
        <v/>
      </c>
      <c r="H90" s="274" t="e">
        <f>#REF!</f>
        <v>#REF!</v>
      </c>
      <c r="I90" s="274" t="e">
        <f>#REF!</f>
        <v>#REF!</v>
      </c>
      <c r="J90" s="274" t="e">
        <f t="shared" si="73"/>
        <v>#REF!</v>
      </c>
      <c r="K90" s="274" t="e">
        <f>AA!K89</f>
        <v>#DIV/0!</v>
      </c>
      <c r="L90" s="274" t="e">
        <f>AA!N89</f>
        <v>#DIV/0!</v>
      </c>
      <c r="M90" s="274" t="e">
        <f t="shared" si="74"/>
        <v>#DIV/0!</v>
      </c>
      <c r="N90" s="274" t="e">
        <f>AH!K89</f>
        <v>#DIV/0!</v>
      </c>
      <c r="O90" s="274" t="e">
        <f>AH!N89</f>
        <v>#DIV/0!</v>
      </c>
      <c r="P90" s="274" t="e">
        <f t="shared" si="75"/>
        <v>#DIV/0!</v>
      </c>
      <c r="Q90" s="274" t="e">
        <f>FIQH!K89</f>
        <v>#DIV/0!</v>
      </c>
      <c r="R90" s="274" t="e">
        <f>FIQH!N89</f>
        <v>#DIV/0!</v>
      </c>
      <c r="S90" s="274" t="e">
        <f t="shared" si="76"/>
        <v>#DIV/0!</v>
      </c>
      <c r="T90" s="274" t="e">
        <f>SKI!K89</f>
        <v>#DIV/0!</v>
      </c>
      <c r="U90" s="274" t="e">
        <f>SKI!N89</f>
        <v>#DIV/0!</v>
      </c>
      <c r="V90" s="274" t="e">
        <f t="shared" si="77"/>
        <v>#DIV/0!</v>
      </c>
      <c r="W90" s="274" t="e">
        <f>PKn!K89</f>
        <v>#DIV/0!</v>
      </c>
      <c r="X90" s="274">
        <f>PKn!L89</f>
        <v>0</v>
      </c>
      <c r="Y90" s="274" t="e">
        <f t="shared" si="78"/>
        <v>#DIV/0!</v>
      </c>
      <c r="Z90" s="274" t="e">
        <f>'B Ind'!K89</f>
        <v>#DIV/0!</v>
      </c>
      <c r="AA90" s="274" t="e">
        <f>'B Ind'!N89</f>
        <v>#DIV/0!</v>
      </c>
      <c r="AB90" s="274" t="e">
        <f t="shared" si="79"/>
        <v>#DIV/0!</v>
      </c>
      <c r="AC90" s="274" t="e">
        <f>BA!K89</f>
        <v>#DIV/0!</v>
      </c>
      <c r="AD90" s="274" t="e">
        <f>BA!N89</f>
        <v>#DIV/0!</v>
      </c>
      <c r="AE90" s="274" t="e">
        <f t="shared" si="80"/>
        <v>#DIV/0!</v>
      </c>
      <c r="AF90" s="274" t="e">
        <f>Matematik!K89</f>
        <v>#DIV/0!</v>
      </c>
      <c r="AG90" s="274">
        <f>Matematik!L89</f>
        <v>0</v>
      </c>
      <c r="AH90" s="274" t="e">
        <f t="shared" si="81"/>
        <v>#DIV/0!</v>
      </c>
      <c r="AI90" s="274" t="e">
        <f>IPA!K89</f>
        <v>#DIV/0!</v>
      </c>
      <c r="AJ90" s="274" t="e">
        <f>IPA!N89</f>
        <v>#DIV/0!</v>
      </c>
      <c r="AK90" s="274" t="e">
        <f t="shared" si="82"/>
        <v>#DIV/0!</v>
      </c>
      <c r="AL90" s="274" t="e">
        <f>IPS!K89</f>
        <v>#DIV/0!</v>
      </c>
      <c r="AM90" s="274">
        <f>IPS!L89</f>
        <v>0</v>
      </c>
      <c r="AN90" s="274" t="e">
        <f t="shared" si="83"/>
        <v>#DIV/0!</v>
      </c>
      <c r="AO90" s="274" t="e">
        <f>SBK!K89</f>
        <v>#DIV/0!</v>
      </c>
      <c r="AP90" s="274">
        <f>SBK!M89</f>
        <v>0</v>
      </c>
      <c r="AQ90" s="274" t="e">
        <f t="shared" si="84"/>
        <v>#DIV/0!</v>
      </c>
      <c r="AR90" s="274" t="e">
        <f>Penjaskes!K89</f>
        <v>#DIV/0!</v>
      </c>
      <c r="AS90" s="274">
        <f>Penjaskes!M89</f>
        <v>0</v>
      </c>
      <c r="AT90" s="274" t="e">
        <f t="shared" si="85"/>
        <v>#DIV/0!</v>
      </c>
      <c r="AU90" s="274" t="e">
        <f>'Bhs Drh'!K89</f>
        <v>#DIV/0!</v>
      </c>
      <c r="AV90" s="274" t="e">
        <f>'Bhs Drh'!N89</f>
        <v>#DIV/0!</v>
      </c>
      <c r="AW90" s="274" t="e">
        <f t="shared" si="86"/>
        <v>#DIV/0!</v>
      </c>
      <c r="AX90" s="274" t="e">
        <f>B.Inggris!K89</f>
        <v>#DIV/0!</v>
      </c>
      <c r="AY90" s="274" t="e">
        <f>B.Inggris!N89</f>
        <v>#DIV/0!</v>
      </c>
      <c r="AZ90" s="274" t="e">
        <f t="shared" si="87"/>
        <v>#DIV/0!</v>
      </c>
      <c r="BA90" s="52" t="e">
        <f t="shared" si="88"/>
        <v>#DIV/0!</v>
      </c>
      <c r="BB90" s="52" t="e">
        <f t="shared" si="66"/>
        <v>#DIV/0!</v>
      </c>
      <c r="BC90" s="52"/>
      <c r="BD90" s="52" t="e">
        <f t="shared" si="67"/>
        <v>#DIV/0!</v>
      </c>
      <c r="BE90" s="52" t="e">
        <f t="shared" si="68"/>
        <v>#DIV/0!</v>
      </c>
      <c r="BF90" s="52"/>
      <c r="BG90" s="52" t="e">
        <f t="shared" si="69"/>
        <v>#DIV/0!</v>
      </c>
      <c r="BH90" s="52" t="e">
        <f t="shared" si="70"/>
        <v>#DIV/0!</v>
      </c>
      <c r="BI90" s="274">
        <v>0</v>
      </c>
      <c r="BJ90" s="52" t="e">
        <f t="shared" si="71"/>
        <v>#DIV/0!</v>
      </c>
      <c r="BK90" s="152">
        <f t="shared" si="89"/>
        <v>0</v>
      </c>
      <c r="BL90" s="373" t="e">
        <f t="shared" si="72"/>
        <v>#DIV/0!</v>
      </c>
      <c r="BM90" s="373">
        <f t="shared" si="90"/>
        <v>0</v>
      </c>
      <c r="BN90" s="48" t="e">
        <f t="shared" si="91"/>
        <v>#DIV/0!</v>
      </c>
      <c r="BO90" s="48" t="e">
        <f t="shared" si="92"/>
        <v>#DIV/0!</v>
      </c>
      <c r="BP90" s="48" t="e">
        <f t="shared" si="93"/>
        <v>#DIV/0!</v>
      </c>
      <c r="BQ90" s="48" t="e">
        <f t="shared" si="94"/>
        <v>#DIV/0!</v>
      </c>
      <c r="BR90" s="48" t="str">
        <f t="shared" si="94"/>
        <v>0,0</v>
      </c>
      <c r="BS90" s="48" t="e">
        <f t="shared" si="94"/>
        <v>#DIV/0!</v>
      </c>
      <c r="BT90" s="48" t="e">
        <f t="shared" si="94"/>
        <v>#DIV/0!</v>
      </c>
      <c r="BU90" s="48" t="e">
        <f t="shared" si="65"/>
        <v>#DIV/0!</v>
      </c>
      <c r="BV90" s="48" t="e">
        <f t="shared" si="95"/>
        <v>#DIV/0!</v>
      </c>
      <c r="BY90" s="275" t="e">
        <f t="shared" si="96"/>
        <v>#DIV/0!</v>
      </c>
      <c r="BZ90" s="275" t="str">
        <f t="shared" si="97"/>
        <v>0,</v>
      </c>
      <c r="CA90" s="275" t="e">
        <f t="shared" si="98"/>
        <v>#DIV/0!</v>
      </c>
      <c r="CB90" s="275" t="e">
        <f t="shared" si="99"/>
        <v>#DIV/0!</v>
      </c>
      <c r="CC90" s="275" t="str">
        <f t="shared" si="100"/>
        <v>0,</v>
      </c>
      <c r="CD90" s="275" t="e">
        <f t="shared" si="101"/>
        <v>#DIV/0!</v>
      </c>
      <c r="CE90" s="275" t="e">
        <f t="shared" si="102"/>
        <v>#DIV/0!</v>
      </c>
      <c r="CF90" s="275" t="str">
        <f t="shared" si="103"/>
        <v>0,0</v>
      </c>
      <c r="CG90" s="275" t="e">
        <f t="shared" si="104"/>
        <v>#DIV/0!</v>
      </c>
      <c r="CJ90" s="48" t="str">
        <f>SISWA!S88</f>
        <v>132</v>
      </c>
    </row>
    <row r="91" spans="1:88" x14ac:dyDescent="0.3">
      <c r="A91" s="53">
        <f>SISWA!A90</f>
        <v>83</v>
      </c>
      <c r="B91" s="53" t="str">
        <f>IF(SISWA!B90=0,"",SISWA!B90)</f>
        <v/>
      </c>
      <c r="C91" s="53" t="str">
        <f>IF(SISWA!C90=0,"",SISWA!C90)</f>
        <v/>
      </c>
      <c r="D91" s="53" t="str">
        <f>IF(SISWA!D90=0,"",SISWA!D90)</f>
        <v/>
      </c>
      <c r="E91" s="196" t="str">
        <f>IF(SISWA!E90=0,"",SISWA!E90)</f>
        <v/>
      </c>
      <c r="F91" s="196" t="str">
        <f>IF(SISWA!P89=0,"",SISWA!P89)</f>
        <v>, 00 Januari 1900</v>
      </c>
      <c r="G91" s="196" t="str">
        <f>IF(SISWA!H90=0,"",SISWA!H90)</f>
        <v/>
      </c>
      <c r="H91" s="274" t="e">
        <f>#REF!</f>
        <v>#REF!</v>
      </c>
      <c r="I91" s="274" t="e">
        <f>#REF!</f>
        <v>#REF!</v>
      </c>
      <c r="J91" s="274" t="e">
        <f t="shared" si="73"/>
        <v>#REF!</v>
      </c>
      <c r="K91" s="274" t="e">
        <f>AA!K90</f>
        <v>#DIV/0!</v>
      </c>
      <c r="L91" s="274" t="e">
        <f>AA!N90</f>
        <v>#DIV/0!</v>
      </c>
      <c r="M91" s="274" t="e">
        <f t="shared" si="74"/>
        <v>#DIV/0!</v>
      </c>
      <c r="N91" s="274" t="e">
        <f>AH!K90</f>
        <v>#DIV/0!</v>
      </c>
      <c r="O91" s="274" t="e">
        <f>AH!N90</f>
        <v>#DIV/0!</v>
      </c>
      <c r="P91" s="274" t="e">
        <f t="shared" si="75"/>
        <v>#DIV/0!</v>
      </c>
      <c r="Q91" s="274" t="e">
        <f>FIQH!K90</f>
        <v>#DIV/0!</v>
      </c>
      <c r="R91" s="274" t="e">
        <f>FIQH!N90</f>
        <v>#DIV/0!</v>
      </c>
      <c r="S91" s="274" t="e">
        <f t="shared" si="76"/>
        <v>#DIV/0!</v>
      </c>
      <c r="T91" s="274" t="e">
        <f>SKI!K90</f>
        <v>#DIV/0!</v>
      </c>
      <c r="U91" s="274" t="e">
        <f>SKI!N90</f>
        <v>#DIV/0!</v>
      </c>
      <c r="V91" s="274" t="e">
        <f t="shared" si="77"/>
        <v>#DIV/0!</v>
      </c>
      <c r="W91" s="274" t="e">
        <f>PKn!K90</f>
        <v>#DIV/0!</v>
      </c>
      <c r="X91" s="274">
        <f>PKn!L90</f>
        <v>0</v>
      </c>
      <c r="Y91" s="274" t="e">
        <f t="shared" si="78"/>
        <v>#DIV/0!</v>
      </c>
      <c r="Z91" s="274" t="e">
        <f>'B Ind'!K90</f>
        <v>#DIV/0!</v>
      </c>
      <c r="AA91" s="274" t="e">
        <f>'B Ind'!N90</f>
        <v>#DIV/0!</v>
      </c>
      <c r="AB91" s="274" t="e">
        <f t="shared" si="79"/>
        <v>#DIV/0!</v>
      </c>
      <c r="AC91" s="274" t="e">
        <f>BA!K90</f>
        <v>#DIV/0!</v>
      </c>
      <c r="AD91" s="274" t="e">
        <f>BA!N90</f>
        <v>#DIV/0!</v>
      </c>
      <c r="AE91" s="274" t="e">
        <f t="shared" si="80"/>
        <v>#DIV/0!</v>
      </c>
      <c r="AF91" s="274" t="e">
        <f>Matematik!K90</f>
        <v>#DIV/0!</v>
      </c>
      <c r="AG91" s="274">
        <f>Matematik!L90</f>
        <v>0</v>
      </c>
      <c r="AH91" s="274" t="e">
        <f t="shared" si="81"/>
        <v>#DIV/0!</v>
      </c>
      <c r="AI91" s="274" t="e">
        <f>IPA!K90</f>
        <v>#DIV/0!</v>
      </c>
      <c r="AJ91" s="274" t="e">
        <f>IPA!N90</f>
        <v>#DIV/0!</v>
      </c>
      <c r="AK91" s="274" t="e">
        <f t="shared" si="82"/>
        <v>#DIV/0!</v>
      </c>
      <c r="AL91" s="274" t="e">
        <f>IPS!K90</f>
        <v>#DIV/0!</v>
      </c>
      <c r="AM91" s="274">
        <f>IPS!L90</f>
        <v>0</v>
      </c>
      <c r="AN91" s="274" t="e">
        <f t="shared" si="83"/>
        <v>#DIV/0!</v>
      </c>
      <c r="AO91" s="274" t="e">
        <f>SBK!K90</f>
        <v>#DIV/0!</v>
      </c>
      <c r="AP91" s="274">
        <f>SBK!M90</f>
        <v>0</v>
      </c>
      <c r="AQ91" s="274" t="e">
        <f t="shared" si="84"/>
        <v>#DIV/0!</v>
      </c>
      <c r="AR91" s="274" t="e">
        <f>Penjaskes!K90</f>
        <v>#DIV/0!</v>
      </c>
      <c r="AS91" s="274">
        <f>Penjaskes!M90</f>
        <v>0</v>
      </c>
      <c r="AT91" s="274" t="e">
        <f t="shared" si="85"/>
        <v>#DIV/0!</v>
      </c>
      <c r="AU91" s="274" t="e">
        <f>'Bhs Drh'!K90</f>
        <v>#DIV/0!</v>
      </c>
      <c r="AV91" s="274" t="e">
        <f>'Bhs Drh'!N90</f>
        <v>#DIV/0!</v>
      </c>
      <c r="AW91" s="274" t="e">
        <f t="shared" si="86"/>
        <v>#DIV/0!</v>
      </c>
      <c r="AX91" s="274" t="e">
        <f>B.Inggris!K90</f>
        <v>#DIV/0!</v>
      </c>
      <c r="AY91" s="274" t="e">
        <f>B.Inggris!N90</f>
        <v>#DIV/0!</v>
      </c>
      <c r="AZ91" s="274" t="e">
        <f t="shared" si="87"/>
        <v>#DIV/0!</v>
      </c>
      <c r="BA91" s="52" t="e">
        <f t="shared" si="88"/>
        <v>#DIV/0!</v>
      </c>
      <c r="BB91" s="52" t="e">
        <f t="shared" si="66"/>
        <v>#DIV/0!</v>
      </c>
      <c r="BC91" s="52"/>
      <c r="BD91" s="52" t="e">
        <f t="shared" si="67"/>
        <v>#DIV/0!</v>
      </c>
      <c r="BE91" s="52" t="e">
        <f t="shared" si="68"/>
        <v>#DIV/0!</v>
      </c>
      <c r="BF91" s="52"/>
      <c r="BG91" s="52" t="e">
        <f t="shared" si="69"/>
        <v>#DIV/0!</v>
      </c>
      <c r="BH91" s="52" t="e">
        <f t="shared" si="70"/>
        <v>#DIV/0!</v>
      </c>
      <c r="BI91" s="274">
        <v>0</v>
      </c>
      <c r="BJ91" s="52" t="e">
        <f t="shared" si="71"/>
        <v>#DIV/0!</v>
      </c>
      <c r="BK91" s="152">
        <f t="shared" si="89"/>
        <v>0</v>
      </c>
      <c r="BL91" s="373" t="e">
        <f t="shared" si="72"/>
        <v>#DIV/0!</v>
      </c>
      <c r="BM91" s="373">
        <f t="shared" si="90"/>
        <v>0</v>
      </c>
      <c r="BN91" s="48" t="e">
        <f t="shared" si="91"/>
        <v>#DIV/0!</v>
      </c>
      <c r="BO91" s="48" t="e">
        <f t="shared" si="92"/>
        <v>#DIV/0!</v>
      </c>
      <c r="BP91" s="48" t="e">
        <f t="shared" si="93"/>
        <v>#DIV/0!</v>
      </c>
      <c r="BQ91" s="48" t="e">
        <f t="shared" si="94"/>
        <v>#DIV/0!</v>
      </c>
      <c r="BR91" s="48" t="str">
        <f t="shared" si="94"/>
        <v>0,0</v>
      </c>
      <c r="BS91" s="48" t="e">
        <f t="shared" si="94"/>
        <v>#DIV/0!</v>
      </c>
      <c r="BT91" s="48" t="e">
        <f t="shared" si="94"/>
        <v>#DIV/0!</v>
      </c>
      <c r="BU91" s="48" t="e">
        <f t="shared" si="65"/>
        <v>#DIV/0!</v>
      </c>
      <c r="BV91" s="48" t="e">
        <f t="shared" si="95"/>
        <v>#DIV/0!</v>
      </c>
      <c r="BY91" s="275" t="e">
        <f t="shared" si="96"/>
        <v>#DIV/0!</v>
      </c>
      <c r="BZ91" s="275" t="str">
        <f t="shared" si="97"/>
        <v>0,</v>
      </c>
      <c r="CA91" s="275" t="e">
        <f t="shared" si="98"/>
        <v>#DIV/0!</v>
      </c>
      <c r="CB91" s="275" t="e">
        <f t="shared" si="99"/>
        <v>#DIV/0!</v>
      </c>
      <c r="CC91" s="275" t="str">
        <f t="shared" si="100"/>
        <v>0,</v>
      </c>
      <c r="CD91" s="275" t="e">
        <f t="shared" si="101"/>
        <v>#DIV/0!</v>
      </c>
      <c r="CE91" s="275" t="e">
        <f t="shared" si="102"/>
        <v>#DIV/0!</v>
      </c>
      <c r="CF91" s="275" t="str">
        <f t="shared" si="103"/>
        <v>0,0</v>
      </c>
      <c r="CG91" s="275" t="e">
        <f t="shared" si="104"/>
        <v>#DIV/0!</v>
      </c>
      <c r="CJ91" s="48" t="str">
        <f>SISWA!S89</f>
        <v>133</v>
      </c>
    </row>
    <row r="92" spans="1:88" x14ac:dyDescent="0.3">
      <c r="A92" s="53">
        <f>SISWA!A91</f>
        <v>84</v>
      </c>
      <c r="B92" s="53" t="str">
        <f>IF(SISWA!B91=0,"",SISWA!B91)</f>
        <v/>
      </c>
      <c r="C92" s="53" t="str">
        <f>IF(SISWA!C91=0,"",SISWA!C91)</f>
        <v/>
      </c>
      <c r="D92" s="53" t="str">
        <f>IF(SISWA!D91=0,"",SISWA!D91)</f>
        <v/>
      </c>
      <c r="E92" s="196" t="str">
        <f>IF(SISWA!E91=0,"",SISWA!E91)</f>
        <v/>
      </c>
      <c r="F92" s="196" t="str">
        <f>IF(SISWA!P90=0,"",SISWA!P90)</f>
        <v>, 00 Januari 1900</v>
      </c>
      <c r="G92" s="196" t="str">
        <f>IF(SISWA!H91=0,"",SISWA!H91)</f>
        <v/>
      </c>
      <c r="H92" s="274" t="e">
        <f>#REF!</f>
        <v>#REF!</v>
      </c>
      <c r="I92" s="274" t="e">
        <f>#REF!</f>
        <v>#REF!</v>
      </c>
      <c r="J92" s="274" t="e">
        <f t="shared" si="73"/>
        <v>#REF!</v>
      </c>
      <c r="K92" s="274" t="e">
        <f>AA!K91</f>
        <v>#DIV/0!</v>
      </c>
      <c r="L92" s="274" t="e">
        <f>AA!N91</f>
        <v>#DIV/0!</v>
      </c>
      <c r="M92" s="274" t="e">
        <f t="shared" si="74"/>
        <v>#DIV/0!</v>
      </c>
      <c r="N92" s="274" t="e">
        <f>AH!K91</f>
        <v>#DIV/0!</v>
      </c>
      <c r="O92" s="274" t="e">
        <f>AH!N91</f>
        <v>#DIV/0!</v>
      </c>
      <c r="P92" s="274" t="e">
        <f t="shared" si="75"/>
        <v>#DIV/0!</v>
      </c>
      <c r="Q92" s="274" t="e">
        <f>FIQH!K91</f>
        <v>#DIV/0!</v>
      </c>
      <c r="R92" s="274" t="e">
        <f>FIQH!N91</f>
        <v>#DIV/0!</v>
      </c>
      <c r="S92" s="274" t="e">
        <f t="shared" si="76"/>
        <v>#DIV/0!</v>
      </c>
      <c r="T92" s="274" t="e">
        <f>SKI!K91</f>
        <v>#DIV/0!</v>
      </c>
      <c r="U92" s="274" t="e">
        <f>SKI!N91</f>
        <v>#DIV/0!</v>
      </c>
      <c r="V92" s="274" t="e">
        <f t="shared" si="77"/>
        <v>#DIV/0!</v>
      </c>
      <c r="W92" s="274" t="e">
        <f>PKn!K91</f>
        <v>#DIV/0!</v>
      </c>
      <c r="X92" s="274">
        <f>PKn!L91</f>
        <v>0</v>
      </c>
      <c r="Y92" s="274" t="e">
        <f t="shared" si="78"/>
        <v>#DIV/0!</v>
      </c>
      <c r="Z92" s="274" t="e">
        <f>'B Ind'!K91</f>
        <v>#DIV/0!</v>
      </c>
      <c r="AA92" s="274" t="e">
        <f>'B Ind'!N91</f>
        <v>#DIV/0!</v>
      </c>
      <c r="AB92" s="274" t="e">
        <f t="shared" si="79"/>
        <v>#DIV/0!</v>
      </c>
      <c r="AC92" s="274" t="e">
        <f>BA!K91</f>
        <v>#DIV/0!</v>
      </c>
      <c r="AD92" s="274" t="e">
        <f>BA!N91</f>
        <v>#DIV/0!</v>
      </c>
      <c r="AE92" s="274" t="e">
        <f t="shared" si="80"/>
        <v>#DIV/0!</v>
      </c>
      <c r="AF92" s="274" t="e">
        <f>Matematik!K91</f>
        <v>#DIV/0!</v>
      </c>
      <c r="AG92" s="274">
        <f>Matematik!L91</f>
        <v>0</v>
      </c>
      <c r="AH92" s="274" t="e">
        <f t="shared" si="81"/>
        <v>#DIV/0!</v>
      </c>
      <c r="AI92" s="274" t="e">
        <f>IPA!K91</f>
        <v>#DIV/0!</v>
      </c>
      <c r="AJ92" s="274" t="e">
        <f>IPA!N91</f>
        <v>#DIV/0!</v>
      </c>
      <c r="AK92" s="274" t="e">
        <f t="shared" si="82"/>
        <v>#DIV/0!</v>
      </c>
      <c r="AL92" s="274" t="e">
        <f>IPS!K91</f>
        <v>#DIV/0!</v>
      </c>
      <c r="AM92" s="274">
        <f>IPS!L91</f>
        <v>0</v>
      </c>
      <c r="AN92" s="274" t="e">
        <f t="shared" si="83"/>
        <v>#DIV/0!</v>
      </c>
      <c r="AO92" s="274" t="e">
        <f>SBK!K91</f>
        <v>#DIV/0!</v>
      </c>
      <c r="AP92" s="274">
        <f>SBK!M91</f>
        <v>0</v>
      </c>
      <c r="AQ92" s="274" t="e">
        <f t="shared" si="84"/>
        <v>#DIV/0!</v>
      </c>
      <c r="AR92" s="274" t="e">
        <f>Penjaskes!K91</f>
        <v>#DIV/0!</v>
      </c>
      <c r="AS92" s="274">
        <f>Penjaskes!M91</f>
        <v>0</v>
      </c>
      <c r="AT92" s="274" t="e">
        <f t="shared" si="85"/>
        <v>#DIV/0!</v>
      </c>
      <c r="AU92" s="274" t="e">
        <f>'Bhs Drh'!K91</f>
        <v>#DIV/0!</v>
      </c>
      <c r="AV92" s="274" t="e">
        <f>'Bhs Drh'!N91</f>
        <v>#DIV/0!</v>
      </c>
      <c r="AW92" s="274" t="e">
        <f t="shared" si="86"/>
        <v>#DIV/0!</v>
      </c>
      <c r="AX92" s="274" t="e">
        <f>B.Inggris!K91</f>
        <v>#DIV/0!</v>
      </c>
      <c r="AY92" s="274" t="e">
        <f>B.Inggris!N91</f>
        <v>#DIV/0!</v>
      </c>
      <c r="AZ92" s="274" t="e">
        <f t="shared" si="87"/>
        <v>#DIV/0!</v>
      </c>
      <c r="BA92" s="52" t="e">
        <f t="shared" si="88"/>
        <v>#DIV/0!</v>
      </c>
      <c r="BB92" s="52" t="e">
        <f t="shared" si="66"/>
        <v>#DIV/0!</v>
      </c>
      <c r="BC92" s="52"/>
      <c r="BD92" s="52" t="e">
        <f t="shared" si="67"/>
        <v>#DIV/0!</v>
      </c>
      <c r="BE92" s="52" t="e">
        <f t="shared" si="68"/>
        <v>#DIV/0!</v>
      </c>
      <c r="BF92" s="52"/>
      <c r="BG92" s="52" t="e">
        <f t="shared" si="69"/>
        <v>#DIV/0!</v>
      </c>
      <c r="BH92" s="52" t="e">
        <f t="shared" si="70"/>
        <v>#DIV/0!</v>
      </c>
      <c r="BI92" s="274">
        <v>0</v>
      </c>
      <c r="BJ92" s="52" t="e">
        <f t="shared" si="71"/>
        <v>#DIV/0!</v>
      </c>
      <c r="BK92" s="152">
        <f t="shared" si="89"/>
        <v>0</v>
      </c>
      <c r="BL92" s="373" t="e">
        <f t="shared" si="72"/>
        <v>#DIV/0!</v>
      </c>
      <c r="BM92" s="373">
        <f t="shared" si="90"/>
        <v>0</v>
      </c>
      <c r="BN92" s="48" t="e">
        <f t="shared" si="91"/>
        <v>#DIV/0!</v>
      </c>
      <c r="BO92" s="48" t="e">
        <f t="shared" si="92"/>
        <v>#DIV/0!</v>
      </c>
      <c r="BP92" s="48" t="e">
        <f t="shared" si="93"/>
        <v>#DIV/0!</v>
      </c>
      <c r="BQ92" s="48" t="e">
        <f t="shared" si="94"/>
        <v>#DIV/0!</v>
      </c>
      <c r="BR92" s="48" t="str">
        <f t="shared" si="94"/>
        <v>0,0</v>
      </c>
      <c r="BS92" s="48" t="e">
        <f t="shared" si="94"/>
        <v>#DIV/0!</v>
      </c>
      <c r="BT92" s="48" t="e">
        <f t="shared" si="94"/>
        <v>#DIV/0!</v>
      </c>
      <c r="BU92" s="48" t="e">
        <f t="shared" si="65"/>
        <v>#DIV/0!</v>
      </c>
      <c r="BV92" s="48" t="e">
        <f t="shared" si="95"/>
        <v>#DIV/0!</v>
      </c>
      <c r="BY92" s="275" t="e">
        <f t="shared" si="96"/>
        <v>#DIV/0!</v>
      </c>
      <c r="BZ92" s="275" t="str">
        <f t="shared" si="97"/>
        <v>0,</v>
      </c>
      <c r="CA92" s="275" t="e">
        <f t="shared" si="98"/>
        <v>#DIV/0!</v>
      </c>
      <c r="CB92" s="275" t="e">
        <f t="shared" si="99"/>
        <v>#DIV/0!</v>
      </c>
      <c r="CC92" s="275" t="str">
        <f t="shared" si="100"/>
        <v>0,</v>
      </c>
      <c r="CD92" s="275" t="e">
        <f t="shared" si="101"/>
        <v>#DIV/0!</v>
      </c>
      <c r="CE92" s="275" t="e">
        <f t="shared" si="102"/>
        <v>#DIV/0!</v>
      </c>
      <c r="CF92" s="275" t="str">
        <f t="shared" si="103"/>
        <v>0,0</v>
      </c>
      <c r="CG92" s="275" t="e">
        <f t="shared" si="104"/>
        <v>#DIV/0!</v>
      </c>
      <c r="CJ92" s="48" t="str">
        <f>SISWA!S90</f>
        <v>134</v>
      </c>
    </row>
    <row r="93" spans="1:88" x14ac:dyDescent="0.3">
      <c r="A93" s="53">
        <f>SISWA!A92</f>
        <v>85</v>
      </c>
      <c r="B93" s="53" t="str">
        <f>IF(SISWA!B92=0,"",SISWA!B92)</f>
        <v/>
      </c>
      <c r="C93" s="53" t="str">
        <f>IF(SISWA!C92=0,"",SISWA!C92)</f>
        <v/>
      </c>
      <c r="D93" s="53" t="str">
        <f>IF(SISWA!D92=0,"",SISWA!D92)</f>
        <v/>
      </c>
      <c r="E93" s="196" t="str">
        <f>IF(SISWA!E92=0,"",SISWA!E92)</f>
        <v/>
      </c>
      <c r="F93" s="196" t="str">
        <f>IF(SISWA!P91=0,"",SISWA!P91)</f>
        <v>, 00 Januari 1900</v>
      </c>
      <c r="G93" s="196" t="str">
        <f>IF(SISWA!H92=0,"",SISWA!H92)</f>
        <v/>
      </c>
      <c r="H93" s="274" t="e">
        <f>#REF!</f>
        <v>#REF!</v>
      </c>
      <c r="I93" s="274" t="e">
        <f>#REF!</f>
        <v>#REF!</v>
      </c>
      <c r="J93" s="274" t="e">
        <f t="shared" si="73"/>
        <v>#REF!</v>
      </c>
      <c r="K93" s="274" t="e">
        <f>AA!K92</f>
        <v>#DIV/0!</v>
      </c>
      <c r="L93" s="274" t="e">
        <f>AA!N92</f>
        <v>#DIV/0!</v>
      </c>
      <c r="M93" s="274" t="e">
        <f t="shared" si="74"/>
        <v>#DIV/0!</v>
      </c>
      <c r="N93" s="274" t="e">
        <f>AH!K92</f>
        <v>#DIV/0!</v>
      </c>
      <c r="O93" s="274" t="e">
        <f>AH!N92</f>
        <v>#DIV/0!</v>
      </c>
      <c r="P93" s="274" t="e">
        <f t="shared" si="75"/>
        <v>#DIV/0!</v>
      </c>
      <c r="Q93" s="274" t="e">
        <f>FIQH!K92</f>
        <v>#DIV/0!</v>
      </c>
      <c r="R93" s="274" t="e">
        <f>FIQH!N92</f>
        <v>#DIV/0!</v>
      </c>
      <c r="S93" s="274" t="e">
        <f t="shared" si="76"/>
        <v>#DIV/0!</v>
      </c>
      <c r="T93" s="274" t="e">
        <f>SKI!K92</f>
        <v>#DIV/0!</v>
      </c>
      <c r="U93" s="274" t="e">
        <f>SKI!N92</f>
        <v>#DIV/0!</v>
      </c>
      <c r="V93" s="274" t="e">
        <f t="shared" si="77"/>
        <v>#DIV/0!</v>
      </c>
      <c r="W93" s="274" t="e">
        <f>PKn!K92</f>
        <v>#DIV/0!</v>
      </c>
      <c r="X93" s="274">
        <f>PKn!L92</f>
        <v>0</v>
      </c>
      <c r="Y93" s="274" t="e">
        <f t="shared" si="78"/>
        <v>#DIV/0!</v>
      </c>
      <c r="Z93" s="274" t="e">
        <f>'B Ind'!K92</f>
        <v>#DIV/0!</v>
      </c>
      <c r="AA93" s="274" t="e">
        <f>'B Ind'!N92</f>
        <v>#DIV/0!</v>
      </c>
      <c r="AB93" s="274" t="e">
        <f t="shared" si="79"/>
        <v>#DIV/0!</v>
      </c>
      <c r="AC93" s="274" t="e">
        <f>BA!K92</f>
        <v>#DIV/0!</v>
      </c>
      <c r="AD93" s="274" t="e">
        <f>BA!N92</f>
        <v>#DIV/0!</v>
      </c>
      <c r="AE93" s="274" t="e">
        <f t="shared" si="80"/>
        <v>#DIV/0!</v>
      </c>
      <c r="AF93" s="274" t="e">
        <f>Matematik!K92</f>
        <v>#DIV/0!</v>
      </c>
      <c r="AG93" s="274">
        <f>Matematik!L92</f>
        <v>0</v>
      </c>
      <c r="AH93" s="274" t="e">
        <f t="shared" si="81"/>
        <v>#DIV/0!</v>
      </c>
      <c r="AI93" s="274" t="e">
        <f>IPA!K92</f>
        <v>#DIV/0!</v>
      </c>
      <c r="AJ93" s="274" t="e">
        <f>IPA!N92</f>
        <v>#DIV/0!</v>
      </c>
      <c r="AK93" s="274" t="e">
        <f t="shared" si="82"/>
        <v>#DIV/0!</v>
      </c>
      <c r="AL93" s="274" t="e">
        <f>IPS!K92</f>
        <v>#DIV/0!</v>
      </c>
      <c r="AM93" s="274">
        <f>IPS!L92</f>
        <v>0</v>
      </c>
      <c r="AN93" s="274" t="e">
        <f t="shared" si="83"/>
        <v>#DIV/0!</v>
      </c>
      <c r="AO93" s="274" t="e">
        <f>SBK!K92</f>
        <v>#DIV/0!</v>
      </c>
      <c r="AP93" s="274">
        <f>SBK!M92</f>
        <v>0</v>
      </c>
      <c r="AQ93" s="274" t="e">
        <f t="shared" si="84"/>
        <v>#DIV/0!</v>
      </c>
      <c r="AR93" s="274" t="e">
        <f>Penjaskes!K92</f>
        <v>#DIV/0!</v>
      </c>
      <c r="AS93" s="274">
        <f>Penjaskes!M92</f>
        <v>0</v>
      </c>
      <c r="AT93" s="274" t="e">
        <f t="shared" si="85"/>
        <v>#DIV/0!</v>
      </c>
      <c r="AU93" s="274" t="e">
        <f>'Bhs Drh'!K92</f>
        <v>#DIV/0!</v>
      </c>
      <c r="AV93" s="274" t="e">
        <f>'Bhs Drh'!N92</f>
        <v>#DIV/0!</v>
      </c>
      <c r="AW93" s="274" t="e">
        <f t="shared" si="86"/>
        <v>#DIV/0!</v>
      </c>
      <c r="AX93" s="274" t="e">
        <f>B.Inggris!K92</f>
        <v>#DIV/0!</v>
      </c>
      <c r="AY93" s="274" t="e">
        <f>B.Inggris!N92</f>
        <v>#DIV/0!</v>
      </c>
      <c r="AZ93" s="274" t="e">
        <f t="shared" si="87"/>
        <v>#DIV/0!</v>
      </c>
      <c r="BA93" s="52" t="e">
        <f t="shared" si="88"/>
        <v>#DIV/0!</v>
      </c>
      <c r="BB93" s="52" t="e">
        <f t="shared" si="66"/>
        <v>#DIV/0!</v>
      </c>
      <c r="BC93" s="52"/>
      <c r="BD93" s="52" t="e">
        <f t="shared" si="67"/>
        <v>#DIV/0!</v>
      </c>
      <c r="BE93" s="52" t="e">
        <f t="shared" si="68"/>
        <v>#DIV/0!</v>
      </c>
      <c r="BF93" s="52"/>
      <c r="BG93" s="52" t="e">
        <f t="shared" si="69"/>
        <v>#DIV/0!</v>
      </c>
      <c r="BH93" s="52" t="e">
        <f t="shared" si="70"/>
        <v>#DIV/0!</v>
      </c>
      <c r="BI93" s="274">
        <v>0</v>
      </c>
      <c r="BJ93" s="52" t="e">
        <f t="shared" si="71"/>
        <v>#DIV/0!</v>
      </c>
      <c r="BK93" s="152">
        <f t="shared" si="89"/>
        <v>0</v>
      </c>
      <c r="BL93" s="373" t="e">
        <f t="shared" si="72"/>
        <v>#DIV/0!</v>
      </c>
      <c r="BM93" s="373">
        <f t="shared" si="90"/>
        <v>0</v>
      </c>
      <c r="BN93" s="48" t="e">
        <f t="shared" si="91"/>
        <v>#DIV/0!</v>
      </c>
      <c r="BO93" s="48" t="e">
        <f t="shared" si="92"/>
        <v>#DIV/0!</v>
      </c>
      <c r="BP93" s="48" t="e">
        <f t="shared" si="93"/>
        <v>#DIV/0!</v>
      </c>
      <c r="BQ93" s="48" t="e">
        <f t="shared" si="94"/>
        <v>#DIV/0!</v>
      </c>
      <c r="BR93" s="48" t="str">
        <f t="shared" si="94"/>
        <v>0,0</v>
      </c>
      <c r="BS93" s="48" t="e">
        <f t="shared" si="94"/>
        <v>#DIV/0!</v>
      </c>
      <c r="BT93" s="48" t="e">
        <f t="shared" si="94"/>
        <v>#DIV/0!</v>
      </c>
      <c r="BU93" s="48" t="e">
        <f t="shared" si="65"/>
        <v>#DIV/0!</v>
      </c>
      <c r="BV93" s="48" t="e">
        <f t="shared" si="95"/>
        <v>#DIV/0!</v>
      </c>
      <c r="BY93" s="275" t="e">
        <f t="shared" si="96"/>
        <v>#DIV/0!</v>
      </c>
      <c r="BZ93" s="275" t="str">
        <f t="shared" si="97"/>
        <v>0,</v>
      </c>
      <c r="CA93" s="275" t="e">
        <f t="shared" si="98"/>
        <v>#DIV/0!</v>
      </c>
      <c r="CB93" s="275" t="e">
        <f t="shared" si="99"/>
        <v>#DIV/0!</v>
      </c>
      <c r="CC93" s="275" t="str">
        <f t="shared" si="100"/>
        <v>0,</v>
      </c>
      <c r="CD93" s="275" t="e">
        <f t="shared" si="101"/>
        <v>#DIV/0!</v>
      </c>
      <c r="CE93" s="275" t="e">
        <f t="shared" si="102"/>
        <v>#DIV/0!</v>
      </c>
      <c r="CF93" s="275" t="str">
        <f t="shared" si="103"/>
        <v>0,0</v>
      </c>
      <c r="CG93" s="275" t="e">
        <f t="shared" si="104"/>
        <v>#DIV/0!</v>
      </c>
      <c r="CJ93" s="48" t="str">
        <f>SISWA!S91</f>
        <v>135</v>
      </c>
    </row>
    <row r="94" spans="1:88" x14ac:dyDescent="0.3">
      <c r="A94" s="53">
        <f>SISWA!A93</f>
        <v>86</v>
      </c>
      <c r="B94" s="53" t="str">
        <f>IF(SISWA!B93=0,"",SISWA!B93)</f>
        <v/>
      </c>
      <c r="C94" s="53" t="str">
        <f>IF(SISWA!C93=0,"",SISWA!C93)</f>
        <v/>
      </c>
      <c r="D94" s="53" t="str">
        <f>IF(SISWA!D93=0,"",SISWA!D93)</f>
        <v/>
      </c>
      <c r="E94" s="196" t="str">
        <f>IF(SISWA!E93=0,"",SISWA!E93)</f>
        <v/>
      </c>
      <c r="F94" s="196" t="str">
        <f>IF(SISWA!P92=0,"",SISWA!P92)</f>
        <v>, 00 Januari 1900</v>
      </c>
      <c r="G94" s="196" t="str">
        <f>IF(SISWA!H93=0,"",SISWA!H93)</f>
        <v/>
      </c>
      <c r="H94" s="274" t="e">
        <f>#REF!</f>
        <v>#REF!</v>
      </c>
      <c r="I94" s="274" t="e">
        <f>#REF!</f>
        <v>#REF!</v>
      </c>
      <c r="J94" s="274" t="e">
        <f t="shared" si="73"/>
        <v>#REF!</v>
      </c>
      <c r="K94" s="274" t="e">
        <f>AA!K93</f>
        <v>#DIV/0!</v>
      </c>
      <c r="L94" s="274" t="e">
        <f>AA!N93</f>
        <v>#DIV/0!</v>
      </c>
      <c r="M94" s="274" t="e">
        <f t="shared" si="74"/>
        <v>#DIV/0!</v>
      </c>
      <c r="N94" s="274" t="e">
        <f>AH!K93</f>
        <v>#DIV/0!</v>
      </c>
      <c r="O94" s="274" t="e">
        <f>AH!N93</f>
        <v>#DIV/0!</v>
      </c>
      <c r="P94" s="274" t="e">
        <f t="shared" si="75"/>
        <v>#DIV/0!</v>
      </c>
      <c r="Q94" s="274" t="e">
        <f>FIQH!K93</f>
        <v>#DIV/0!</v>
      </c>
      <c r="R94" s="274" t="e">
        <f>FIQH!N93</f>
        <v>#DIV/0!</v>
      </c>
      <c r="S94" s="274" t="e">
        <f t="shared" si="76"/>
        <v>#DIV/0!</v>
      </c>
      <c r="T94" s="274" t="e">
        <f>SKI!K93</f>
        <v>#DIV/0!</v>
      </c>
      <c r="U94" s="274" t="e">
        <f>SKI!N93</f>
        <v>#DIV/0!</v>
      </c>
      <c r="V94" s="274" t="e">
        <f t="shared" si="77"/>
        <v>#DIV/0!</v>
      </c>
      <c r="W94" s="274" t="e">
        <f>PKn!K93</f>
        <v>#DIV/0!</v>
      </c>
      <c r="X94" s="274">
        <f>PKn!L93</f>
        <v>0</v>
      </c>
      <c r="Y94" s="274" t="e">
        <f t="shared" si="78"/>
        <v>#DIV/0!</v>
      </c>
      <c r="Z94" s="274" t="e">
        <f>'B Ind'!K93</f>
        <v>#DIV/0!</v>
      </c>
      <c r="AA94" s="274" t="e">
        <f>'B Ind'!N93</f>
        <v>#DIV/0!</v>
      </c>
      <c r="AB94" s="274" t="e">
        <f t="shared" si="79"/>
        <v>#DIV/0!</v>
      </c>
      <c r="AC94" s="274" t="e">
        <f>BA!K93</f>
        <v>#DIV/0!</v>
      </c>
      <c r="AD94" s="274" t="e">
        <f>BA!N93</f>
        <v>#DIV/0!</v>
      </c>
      <c r="AE94" s="274" t="e">
        <f t="shared" si="80"/>
        <v>#DIV/0!</v>
      </c>
      <c r="AF94" s="274" t="e">
        <f>Matematik!K93</f>
        <v>#DIV/0!</v>
      </c>
      <c r="AG94" s="274">
        <f>Matematik!L93</f>
        <v>0</v>
      </c>
      <c r="AH94" s="274" t="e">
        <f t="shared" si="81"/>
        <v>#DIV/0!</v>
      </c>
      <c r="AI94" s="274" t="e">
        <f>IPA!K93</f>
        <v>#DIV/0!</v>
      </c>
      <c r="AJ94" s="274" t="e">
        <f>IPA!N93</f>
        <v>#DIV/0!</v>
      </c>
      <c r="AK94" s="274" t="e">
        <f t="shared" si="82"/>
        <v>#DIV/0!</v>
      </c>
      <c r="AL94" s="274" t="e">
        <f>IPS!K93</f>
        <v>#DIV/0!</v>
      </c>
      <c r="AM94" s="274">
        <f>IPS!L93</f>
        <v>0</v>
      </c>
      <c r="AN94" s="274" t="e">
        <f t="shared" si="83"/>
        <v>#DIV/0!</v>
      </c>
      <c r="AO94" s="274" t="e">
        <f>SBK!K93</f>
        <v>#DIV/0!</v>
      </c>
      <c r="AP94" s="274">
        <f>SBK!M93</f>
        <v>0</v>
      </c>
      <c r="AQ94" s="274" t="e">
        <f t="shared" si="84"/>
        <v>#DIV/0!</v>
      </c>
      <c r="AR94" s="274" t="e">
        <f>Penjaskes!K93</f>
        <v>#DIV/0!</v>
      </c>
      <c r="AS94" s="274">
        <f>Penjaskes!M93</f>
        <v>0</v>
      </c>
      <c r="AT94" s="274" t="e">
        <f t="shared" si="85"/>
        <v>#DIV/0!</v>
      </c>
      <c r="AU94" s="274" t="e">
        <f>'Bhs Drh'!K93</f>
        <v>#DIV/0!</v>
      </c>
      <c r="AV94" s="274" t="e">
        <f>'Bhs Drh'!N93</f>
        <v>#DIV/0!</v>
      </c>
      <c r="AW94" s="274" t="e">
        <f t="shared" si="86"/>
        <v>#DIV/0!</v>
      </c>
      <c r="AX94" s="274" t="e">
        <f>B.Inggris!K93</f>
        <v>#DIV/0!</v>
      </c>
      <c r="AY94" s="274" t="e">
        <f>B.Inggris!N93</f>
        <v>#DIV/0!</v>
      </c>
      <c r="AZ94" s="274" t="e">
        <f t="shared" si="87"/>
        <v>#DIV/0!</v>
      </c>
      <c r="BA94" s="52" t="e">
        <f t="shared" si="88"/>
        <v>#DIV/0!</v>
      </c>
      <c r="BB94" s="52" t="e">
        <f t="shared" si="66"/>
        <v>#DIV/0!</v>
      </c>
      <c r="BC94" s="52"/>
      <c r="BD94" s="52" t="e">
        <f t="shared" si="67"/>
        <v>#DIV/0!</v>
      </c>
      <c r="BE94" s="52" t="e">
        <f t="shared" si="68"/>
        <v>#DIV/0!</v>
      </c>
      <c r="BF94" s="52"/>
      <c r="BG94" s="52" t="e">
        <f t="shared" si="69"/>
        <v>#DIV/0!</v>
      </c>
      <c r="BH94" s="52" t="e">
        <f t="shared" si="70"/>
        <v>#DIV/0!</v>
      </c>
      <c r="BI94" s="274">
        <v>0</v>
      </c>
      <c r="BJ94" s="52" t="e">
        <f t="shared" si="71"/>
        <v>#DIV/0!</v>
      </c>
      <c r="BK94" s="152">
        <f t="shared" si="89"/>
        <v>0</v>
      </c>
      <c r="BL94" s="373" t="e">
        <f t="shared" si="72"/>
        <v>#DIV/0!</v>
      </c>
      <c r="BM94" s="373">
        <f t="shared" si="90"/>
        <v>0</v>
      </c>
      <c r="BN94" s="48" t="e">
        <f t="shared" si="91"/>
        <v>#DIV/0!</v>
      </c>
      <c r="BO94" s="48" t="e">
        <f t="shared" si="92"/>
        <v>#DIV/0!</v>
      </c>
      <c r="BP94" s="48" t="e">
        <f t="shared" si="93"/>
        <v>#DIV/0!</v>
      </c>
      <c r="BQ94" s="48" t="e">
        <f t="shared" si="94"/>
        <v>#DIV/0!</v>
      </c>
      <c r="BR94" s="48" t="str">
        <f t="shared" si="94"/>
        <v>0,0</v>
      </c>
      <c r="BS94" s="48" t="e">
        <f t="shared" si="94"/>
        <v>#DIV/0!</v>
      </c>
      <c r="BT94" s="48" t="e">
        <f t="shared" si="94"/>
        <v>#DIV/0!</v>
      </c>
      <c r="BU94" s="48" t="e">
        <f t="shared" si="65"/>
        <v>#DIV/0!</v>
      </c>
      <c r="BV94" s="48" t="e">
        <f t="shared" si="95"/>
        <v>#DIV/0!</v>
      </c>
      <c r="BY94" s="275" t="e">
        <f t="shared" si="96"/>
        <v>#DIV/0!</v>
      </c>
      <c r="BZ94" s="275" t="str">
        <f t="shared" si="97"/>
        <v>0,</v>
      </c>
      <c r="CA94" s="275" t="e">
        <f t="shared" si="98"/>
        <v>#DIV/0!</v>
      </c>
      <c r="CB94" s="275" t="e">
        <f t="shared" si="99"/>
        <v>#DIV/0!</v>
      </c>
      <c r="CC94" s="275" t="str">
        <f t="shared" si="100"/>
        <v>0,</v>
      </c>
      <c r="CD94" s="275" t="e">
        <f t="shared" si="101"/>
        <v>#DIV/0!</v>
      </c>
      <c r="CE94" s="275" t="e">
        <f t="shared" si="102"/>
        <v>#DIV/0!</v>
      </c>
      <c r="CF94" s="275" t="str">
        <f t="shared" si="103"/>
        <v>0,0</v>
      </c>
      <c r="CG94" s="275" t="e">
        <f t="shared" si="104"/>
        <v>#DIV/0!</v>
      </c>
      <c r="CJ94" s="48" t="str">
        <f>SISWA!S92</f>
        <v>136</v>
      </c>
    </row>
    <row r="95" spans="1:88" x14ac:dyDescent="0.3">
      <c r="A95" s="53">
        <f>SISWA!A94</f>
        <v>87</v>
      </c>
      <c r="B95" s="53" t="str">
        <f>IF(SISWA!B94=0,"",SISWA!B94)</f>
        <v/>
      </c>
      <c r="C95" s="53" t="str">
        <f>IF(SISWA!C94=0,"",SISWA!C94)</f>
        <v/>
      </c>
      <c r="D95" s="53" t="str">
        <f>IF(SISWA!D94=0,"",SISWA!D94)</f>
        <v/>
      </c>
      <c r="E95" s="196" t="str">
        <f>IF(SISWA!E94=0,"",SISWA!E94)</f>
        <v/>
      </c>
      <c r="F95" s="196" t="str">
        <f>IF(SISWA!P93=0,"",SISWA!P93)</f>
        <v>, 00 Januari 1900</v>
      </c>
      <c r="G95" s="196" t="str">
        <f>IF(SISWA!H94=0,"",SISWA!H94)</f>
        <v/>
      </c>
      <c r="H95" s="274" t="e">
        <f>#REF!</f>
        <v>#REF!</v>
      </c>
      <c r="I95" s="274" t="e">
        <f>#REF!</f>
        <v>#REF!</v>
      </c>
      <c r="J95" s="274" t="e">
        <f t="shared" si="73"/>
        <v>#REF!</v>
      </c>
      <c r="K95" s="274" t="e">
        <f>AA!K94</f>
        <v>#DIV/0!</v>
      </c>
      <c r="L95" s="274" t="e">
        <f>AA!N94</f>
        <v>#DIV/0!</v>
      </c>
      <c r="M95" s="274" t="e">
        <f t="shared" si="74"/>
        <v>#DIV/0!</v>
      </c>
      <c r="N95" s="274" t="e">
        <f>AH!K94</f>
        <v>#DIV/0!</v>
      </c>
      <c r="O95" s="274" t="e">
        <f>AH!N94</f>
        <v>#DIV/0!</v>
      </c>
      <c r="P95" s="274" t="e">
        <f t="shared" si="75"/>
        <v>#DIV/0!</v>
      </c>
      <c r="Q95" s="274" t="e">
        <f>FIQH!K94</f>
        <v>#DIV/0!</v>
      </c>
      <c r="R95" s="274" t="e">
        <f>FIQH!N94</f>
        <v>#DIV/0!</v>
      </c>
      <c r="S95" s="274" t="e">
        <f t="shared" si="76"/>
        <v>#DIV/0!</v>
      </c>
      <c r="T95" s="274" t="e">
        <f>SKI!K94</f>
        <v>#DIV/0!</v>
      </c>
      <c r="U95" s="274" t="e">
        <f>SKI!N94</f>
        <v>#DIV/0!</v>
      </c>
      <c r="V95" s="274" t="e">
        <f t="shared" si="77"/>
        <v>#DIV/0!</v>
      </c>
      <c r="W95" s="274" t="e">
        <f>PKn!K94</f>
        <v>#DIV/0!</v>
      </c>
      <c r="X95" s="274">
        <f>PKn!L94</f>
        <v>0</v>
      </c>
      <c r="Y95" s="274" t="e">
        <f t="shared" si="78"/>
        <v>#DIV/0!</v>
      </c>
      <c r="Z95" s="274" t="e">
        <f>'B Ind'!K94</f>
        <v>#DIV/0!</v>
      </c>
      <c r="AA95" s="274" t="e">
        <f>'B Ind'!N94</f>
        <v>#DIV/0!</v>
      </c>
      <c r="AB95" s="274" t="e">
        <f t="shared" si="79"/>
        <v>#DIV/0!</v>
      </c>
      <c r="AC95" s="274" t="e">
        <f>BA!K94</f>
        <v>#DIV/0!</v>
      </c>
      <c r="AD95" s="274" t="e">
        <f>BA!N94</f>
        <v>#DIV/0!</v>
      </c>
      <c r="AE95" s="274" t="e">
        <f t="shared" si="80"/>
        <v>#DIV/0!</v>
      </c>
      <c r="AF95" s="274" t="e">
        <f>Matematik!K94</f>
        <v>#DIV/0!</v>
      </c>
      <c r="AG95" s="274">
        <f>Matematik!L94</f>
        <v>0</v>
      </c>
      <c r="AH95" s="274" t="e">
        <f t="shared" si="81"/>
        <v>#DIV/0!</v>
      </c>
      <c r="AI95" s="274" t="e">
        <f>IPA!K94</f>
        <v>#DIV/0!</v>
      </c>
      <c r="AJ95" s="274" t="e">
        <f>IPA!N94</f>
        <v>#DIV/0!</v>
      </c>
      <c r="AK95" s="274" t="e">
        <f t="shared" si="82"/>
        <v>#DIV/0!</v>
      </c>
      <c r="AL95" s="274" t="e">
        <f>IPS!K94</f>
        <v>#DIV/0!</v>
      </c>
      <c r="AM95" s="274">
        <f>IPS!L94</f>
        <v>0</v>
      </c>
      <c r="AN95" s="274" t="e">
        <f t="shared" si="83"/>
        <v>#DIV/0!</v>
      </c>
      <c r="AO95" s="274" t="e">
        <f>SBK!K94</f>
        <v>#DIV/0!</v>
      </c>
      <c r="AP95" s="274">
        <f>SBK!M94</f>
        <v>0</v>
      </c>
      <c r="AQ95" s="274" t="e">
        <f t="shared" si="84"/>
        <v>#DIV/0!</v>
      </c>
      <c r="AR95" s="274" t="e">
        <f>Penjaskes!K94</f>
        <v>#DIV/0!</v>
      </c>
      <c r="AS95" s="274">
        <f>Penjaskes!M94</f>
        <v>0</v>
      </c>
      <c r="AT95" s="274" t="e">
        <f t="shared" si="85"/>
        <v>#DIV/0!</v>
      </c>
      <c r="AU95" s="274" t="e">
        <f>'Bhs Drh'!K94</f>
        <v>#DIV/0!</v>
      </c>
      <c r="AV95" s="274" t="e">
        <f>'Bhs Drh'!N94</f>
        <v>#DIV/0!</v>
      </c>
      <c r="AW95" s="274" t="e">
        <f t="shared" si="86"/>
        <v>#DIV/0!</v>
      </c>
      <c r="AX95" s="274" t="e">
        <f>B.Inggris!K94</f>
        <v>#DIV/0!</v>
      </c>
      <c r="AY95" s="274" t="e">
        <f>B.Inggris!N94</f>
        <v>#DIV/0!</v>
      </c>
      <c r="AZ95" s="274" t="e">
        <f t="shared" si="87"/>
        <v>#DIV/0!</v>
      </c>
      <c r="BA95" s="52" t="e">
        <f t="shared" si="88"/>
        <v>#DIV/0!</v>
      </c>
      <c r="BB95" s="52" t="e">
        <f t="shared" si="66"/>
        <v>#DIV/0!</v>
      </c>
      <c r="BC95" s="52"/>
      <c r="BD95" s="52" t="e">
        <f t="shared" si="67"/>
        <v>#DIV/0!</v>
      </c>
      <c r="BE95" s="52" t="e">
        <f t="shared" si="68"/>
        <v>#DIV/0!</v>
      </c>
      <c r="BF95" s="52"/>
      <c r="BG95" s="52" t="e">
        <f t="shared" si="69"/>
        <v>#DIV/0!</v>
      </c>
      <c r="BH95" s="52" t="e">
        <f t="shared" si="70"/>
        <v>#DIV/0!</v>
      </c>
      <c r="BI95" s="274">
        <v>0</v>
      </c>
      <c r="BJ95" s="52" t="e">
        <f t="shared" si="71"/>
        <v>#DIV/0!</v>
      </c>
      <c r="BK95" s="152">
        <f t="shared" si="89"/>
        <v>0</v>
      </c>
      <c r="BL95" s="373" t="e">
        <f t="shared" si="72"/>
        <v>#DIV/0!</v>
      </c>
      <c r="BM95" s="373">
        <f t="shared" si="90"/>
        <v>0</v>
      </c>
      <c r="BN95" s="48" t="e">
        <f t="shared" si="91"/>
        <v>#DIV/0!</v>
      </c>
      <c r="BO95" s="48" t="e">
        <f t="shared" si="92"/>
        <v>#DIV/0!</v>
      </c>
      <c r="BP95" s="48" t="e">
        <f t="shared" si="93"/>
        <v>#DIV/0!</v>
      </c>
      <c r="BQ95" s="48" t="e">
        <f t="shared" si="94"/>
        <v>#DIV/0!</v>
      </c>
      <c r="BR95" s="48" t="str">
        <f t="shared" si="94"/>
        <v>0,0</v>
      </c>
      <c r="BS95" s="48" t="e">
        <f t="shared" si="94"/>
        <v>#DIV/0!</v>
      </c>
      <c r="BT95" s="48" t="e">
        <f t="shared" si="94"/>
        <v>#DIV/0!</v>
      </c>
      <c r="BU95" s="48" t="e">
        <f t="shared" si="65"/>
        <v>#DIV/0!</v>
      </c>
      <c r="BV95" s="48" t="e">
        <f t="shared" si="95"/>
        <v>#DIV/0!</v>
      </c>
      <c r="BY95" s="275" t="e">
        <f t="shared" si="96"/>
        <v>#DIV/0!</v>
      </c>
      <c r="BZ95" s="275" t="str">
        <f t="shared" si="97"/>
        <v>0,</v>
      </c>
      <c r="CA95" s="275" t="e">
        <f t="shared" si="98"/>
        <v>#DIV/0!</v>
      </c>
      <c r="CB95" s="275" t="e">
        <f t="shared" si="99"/>
        <v>#DIV/0!</v>
      </c>
      <c r="CC95" s="275" t="str">
        <f t="shared" si="100"/>
        <v>0,</v>
      </c>
      <c r="CD95" s="275" t="e">
        <f t="shared" si="101"/>
        <v>#DIV/0!</v>
      </c>
      <c r="CE95" s="275" t="e">
        <f t="shared" si="102"/>
        <v>#DIV/0!</v>
      </c>
      <c r="CF95" s="275" t="str">
        <f t="shared" si="103"/>
        <v>0,0</v>
      </c>
      <c r="CG95" s="275" t="e">
        <f t="shared" si="104"/>
        <v>#DIV/0!</v>
      </c>
      <c r="CJ95" s="48" t="str">
        <f>SISWA!S93</f>
        <v>137</v>
      </c>
    </row>
    <row r="96" spans="1:88" x14ac:dyDescent="0.3">
      <c r="A96" s="53">
        <f>SISWA!A95</f>
        <v>88</v>
      </c>
      <c r="B96" s="53" t="str">
        <f>IF(SISWA!B95=0,"",SISWA!B95)</f>
        <v/>
      </c>
      <c r="C96" s="53" t="str">
        <f>IF(SISWA!C95=0,"",SISWA!C95)</f>
        <v/>
      </c>
      <c r="D96" s="53" t="str">
        <f>IF(SISWA!D95=0,"",SISWA!D95)</f>
        <v/>
      </c>
      <c r="E96" s="196" t="str">
        <f>IF(SISWA!E95=0,"",SISWA!E95)</f>
        <v/>
      </c>
      <c r="F96" s="196" t="str">
        <f>IF(SISWA!P94=0,"",SISWA!P94)</f>
        <v>, 00 Januari 1900</v>
      </c>
      <c r="G96" s="196" t="str">
        <f>IF(SISWA!H95=0,"",SISWA!H95)</f>
        <v/>
      </c>
      <c r="H96" s="274" t="e">
        <f>#REF!</f>
        <v>#REF!</v>
      </c>
      <c r="I96" s="274" t="e">
        <f>#REF!</f>
        <v>#REF!</v>
      </c>
      <c r="J96" s="274" t="e">
        <f t="shared" si="73"/>
        <v>#REF!</v>
      </c>
      <c r="K96" s="274" t="e">
        <f>AA!K95</f>
        <v>#DIV/0!</v>
      </c>
      <c r="L96" s="274" t="e">
        <f>AA!N95</f>
        <v>#DIV/0!</v>
      </c>
      <c r="M96" s="274" t="e">
        <f t="shared" si="74"/>
        <v>#DIV/0!</v>
      </c>
      <c r="N96" s="274" t="e">
        <f>AH!K95</f>
        <v>#DIV/0!</v>
      </c>
      <c r="O96" s="274" t="e">
        <f>AH!N95</f>
        <v>#DIV/0!</v>
      </c>
      <c r="P96" s="274" t="e">
        <f t="shared" si="75"/>
        <v>#DIV/0!</v>
      </c>
      <c r="Q96" s="274" t="e">
        <f>FIQH!K95</f>
        <v>#DIV/0!</v>
      </c>
      <c r="R96" s="274" t="e">
        <f>FIQH!N95</f>
        <v>#DIV/0!</v>
      </c>
      <c r="S96" s="274" t="e">
        <f t="shared" si="76"/>
        <v>#DIV/0!</v>
      </c>
      <c r="T96" s="274" t="e">
        <f>SKI!K95</f>
        <v>#DIV/0!</v>
      </c>
      <c r="U96" s="274" t="e">
        <f>SKI!N95</f>
        <v>#DIV/0!</v>
      </c>
      <c r="V96" s="274" t="e">
        <f t="shared" si="77"/>
        <v>#DIV/0!</v>
      </c>
      <c r="W96" s="274" t="e">
        <f>PKn!K95</f>
        <v>#DIV/0!</v>
      </c>
      <c r="X96" s="274">
        <f>PKn!L95</f>
        <v>0</v>
      </c>
      <c r="Y96" s="274" t="e">
        <f t="shared" si="78"/>
        <v>#DIV/0!</v>
      </c>
      <c r="Z96" s="274" t="e">
        <f>'B Ind'!K95</f>
        <v>#DIV/0!</v>
      </c>
      <c r="AA96" s="274" t="e">
        <f>'B Ind'!N95</f>
        <v>#DIV/0!</v>
      </c>
      <c r="AB96" s="274" t="e">
        <f t="shared" si="79"/>
        <v>#DIV/0!</v>
      </c>
      <c r="AC96" s="274" t="e">
        <f>BA!K95</f>
        <v>#DIV/0!</v>
      </c>
      <c r="AD96" s="274" t="e">
        <f>BA!N95</f>
        <v>#DIV/0!</v>
      </c>
      <c r="AE96" s="274" t="e">
        <f t="shared" si="80"/>
        <v>#DIV/0!</v>
      </c>
      <c r="AF96" s="274" t="e">
        <f>Matematik!K95</f>
        <v>#DIV/0!</v>
      </c>
      <c r="AG96" s="274">
        <f>Matematik!L95</f>
        <v>0</v>
      </c>
      <c r="AH96" s="274" t="e">
        <f t="shared" si="81"/>
        <v>#DIV/0!</v>
      </c>
      <c r="AI96" s="274" t="e">
        <f>IPA!K95</f>
        <v>#DIV/0!</v>
      </c>
      <c r="AJ96" s="274" t="e">
        <f>IPA!N95</f>
        <v>#DIV/0!</v>
      </c>
      <c r="AK96" s="274" t="e">
        <f t="shared" si="82"/>
        <v>#DIV/0!</v>
      </c>
      <c r="AL96" s="274" t="e">
        <f>IPS!K95</f>
        <v>#DIV/0!</v>
      </c>
      <c r="AM96" s="274">
        <f>IPS!L95</f>
        <v>0</v>
      </c>
      <c r="AN96" s="274" t="e">
        <f t="shared" si="83"/>
        <v>#DIV/0!</v>
      </c>
      <c r="AO96" s="274" t="e">
        <f>SBK!K95</f>
        <v>#DIV/0!</v>
      </c>
      <c r="AP96" s="274">
        <f>SBK!M95</f>
        <v>0</v>
      </c>
      <c r="AQ96" s="274" t="e">
        <f t="shared" si="84"/>
        <v>#DIV/0!</v>
      </c>
      <c r="AR96" s="274" t="e">
        <f>Penjaskes!K95</f>
        <v>#DIV/0!</v>
      </c>
      <c r="AS96" s="274">
        <f>Penjaskes!M95</f>
        <v>0</v>
      </c>
      <c r="AT96" s="274" t="e">
        <f t="shared" si="85"/>
        <v>#DIV/0!</v>
      </c>
      <c r="AU96" s="274" t="e">
        <f>'Bhs Drh'!K95</f>
        <v>#DIV/0!</v>
      </c>
      <c r="AV96" s="274" t="e">
        <f>'Bhs Drh'!N95</f>
        <v>#DIV/0!</v>
      </c>
      <c r="AW96" s="274" t="e">
        <f t="shared" si="86"/>
        <v>#DIV/0!</v>
      </c>
      <c r="AX96" s="274" t="e">
        <f>B.Inggris!K95</f>
        <v>#DIV/0!</v>
      </c>
      <c r="AY96" s="274" t="e">
        <f>B.Inggris!N95</f>
        <v>#DIV/0!</v>
      </c>
      <c r="AZ96" s="274" t="e">
        <f t="shared" si="87"/>
        <v>#DIV/0!</v>
      </c>
      <c r="BA96" s="52" t="e">
        <f t="shared" si="88"/>
        <v>#DIV/0!</v>
      </c>
      <c r="BB96" s="52" t="e">
        <f t="shared" si="66"/>
        <v>#DIV/0!</v>
      </c>
      <c r="BC96" s="52"/>
      <c r="BD96" s="52" t="e">
        <f t="shared" si="67"/>
        <v>#DIV/0!</v>
      </c>
      <c r="BE96" s="52" t="e">
        <f t="shared" si="68"/>
        <v>#DIV/0!</v>
      </c>
      <c r="BF96" s="52"/>
      <c r="BG96" s="52" t="e">
        <f t="shared" si="69"/>
        <v>#DIV/0!</v>
      </c>
      <c r="BH96" s="52" t="e">
        <f t="shared" si="70"/>
        <v>#DIV/0!</v>
      </c>
      <c r="BI96" s="274">
        <v>0</v>
      </c>
      <c r="BJ96" s="52" t="e">
        <f t="shared" si="71"/>
        <v>#DIV/0!</v>
      </c>
      <c r="BK96" s="152">
        <f t="shared" si="89"/>
        <v>0</v>
      </c>
      <c r="BL96" s="373" t="e">
        <f t="shared" si="72"/>
        <v>#DIV/0!</v>
      </c>
      <c r="BM96" s="373">
        <f t="shared" si="90"/>
        <v>0</v>
      </c>
      <c r="BN96" s="48" t="e">
        <f t="shared" si="91"/>
        <v>#DIV/0!</v>
      </c>
      <c r="BO96" s="48" t="e">
        <f t="shared" si="92"/>
        <v>#DIV/0!</v>
      </c>
      <c r="BP96" s="48" t="e">
        <f t="shared" si="93"/>
        <v>#DIV/0!</v>
      </c>
      <c r="BQ96" s="48" t="e">
        <f t="shared" si="94"/>
        <v>#DIV/0!</v>
      </c>
      <c r="BR96" s="48" t="str">
        <f t="shared" si="94"/>
        <v>0,0</v>
      </c>
      <c r="BS96" s="48" t="e">
        <f t="shared" si="94"/>
        <v>#DIV/0!</v>
      </c>
      <c r="BT96" s="48" t="e">
        <f t="shared" si="94"/>
        <v>#DIV/0!</v>
      </c>
      <c r="BU96" s="48" t="e">
        <f t="shared" si="65"/>
        <v>#DIV/0!</v>
      </c>
      <c r="BV96" s="48" t="e">
        <f t="shared" si="95"/>
        <v>#DIV/0!</v>
      </c>
      <c r="BY96" s="275" t="e">
        <f t="shared" si="96"/>
        <v>#DIV/0!</v>
      </c>
      <c r="BZ96" s="275" t="str">
        <f t="shared" si="97"/>
        <v>0,</v>
      </c>
      <c r="CA96" s="275" t="e">
        <f t="shared" si="98"/>
        <v>#DIV/0!</v>
      </c>
      <c r="CB96" s="275" t="e">
        <f t="shared" si="99"/>
        <v>#DIV/0!</v>
      </c>
      <c r="CC96" s="275" t="str">
        <f t="shared" si="100"/>
        <v>0,</v>
      </c>
      <c r="CD96" s="275" t="e">
        <f t="shared" si="101"/>
        <v>#DIV/0!</v>
      </c>
      <c r="CE96" s="275" t="e">
        <f t="shared" si="102"/>
        <v>#DIV/0!</v>
      </c>
      <c r="CF96" s="275" t="str">
        <f t="shared" si="103"/>
        <v>0,0</v>
      </c>
      <c r="CG96" s="275" t="e">
        <f t="shared" si="104"/>
        <v>#DIV/0!</v>
      </c>
      <c r="CJ96" s="48" t="str">
        <f>SISWA!S94</f>
        <v>138</v>
      </c>
    </row>
    <row r="97" spans="1:88" x14ac:dyDescent="0.3">
      <c r="A97" s="53">
        <f>SISWA!A96</f>
        <v>89</v>
      </c>
      <c r="B97" s="53" t="str">
        <f>IF(SISWA!B96=0,"",SISWA!B96)</f>
        <v/>
      </c>
      <c r="C97" s="53" t="str">
        <f>IF(SISWA!C96=0,"",SISWA!C96)</f>
        <v/>
      </c>
      <c r="D97" s="53" t="str">
        <f>IF(SISWA!D96=0,"",SISWA!D96)</f>
        <v/>
      </c>
      <c r="E97" s="196" t="str">
        <f>IF(SISWA!E96=0,"",SISWA!E96)</f>
        <v/>
      </c>
      <c r="F97" s="196" t="str">
        <f>IF(SISWA!P95=0,"",SISWA!P95)</f>
        <v>, 00 Januari 1900</v>
      </c>
      <c r="G97" s="196" t="str">
        <f>IF(SISWA!H96=0,"",SISWA!H96)</f>
        <v/>
      </c>
      <c r="H97" s="274" t="e">
        <f>#REF!</f>
        <v>#REF!</v>
      </c>
      <c r="I97" s="274" t="e">
        <f>#REF!</f>
        <v>#REF!</v>
      </c>
      <c r="J97" s="274" t="e">
        <f t="shared" si="73"/>
        <v>#REF!</v>
      </c>
      <c r="K97" s="274" t="e">
        <f>AA!K96</f>
        <v>#DIV/0!</v>
      </c>
      <c r="L97" s="274" t="e">
        <f>AA!N96</f>
        <v>#DIV/0!</v>
      </c>
      <c r="M97" s="274" t="e">
        <f t="shared" si="74"/>
        <v>#DIV/0!</v>
      </c>
      <c r="N97" s="274" t="e">
        <f>AH!K96</f>
        <v>#DIV/0!</v>
      </c>
      <c r="O97" s="274" t="e">
        <f>AH!N96</f>
        <v>#DIV/0!</v>
      </c>
      <c r="P97" s="274" t="e">
        <f t="shared" si="75"/>
        <v>#DIV/0!</v>
      </c>
      <c r="Q97" s="274" t="e">
        <f>FIQH!K96</f>
        <v>#DIV/0!</v>
      </c>
      <c r="R97" s="274" t="e">
        <f>FIQH!N96</f>
        <v>#DIV/0!</v>
      </c>
      <c r="S97" s="274" t="e">
        <f t="shared" si="76"/>
        <v>#DIV/0!</v>
      </c>
      <c r="T97" s="274" t="e">
        <f>SKI!K96</f>
        <v>#DIV/0!</v>
      </c>
      <c r="U97" s="274" t="e">
        <f>SKI!N96</f>
        <v>#DIV/0!</v>
      </c>
      <c r="V97" s="274" t="e">
        <f t="shared" si="77"/>
        <v>#DIV/0!</v>
      </c>
      <c r="W97" s="274" t="e">
        <f>PKn!K96</f>
        <v>#DIV/0!</v>
      </c>
      <c r="X97" s="274">
        <f>PKn!L96</f>
        <v>0</v>
      </c>
      <c r="Y97" s="274" t="e">
        <f t="shared" si="78"/>
        <v>#DIV/0!</v>
      </c>
      <c r="Z97" s="274" t="e">
        <f>'B Ind'!K96</f>
        <v>#DIV/0!</v>
      </c>
      <c r="AA97" s="274" t="e">
        <f>'B Ind'!N96</f>
        <v>#DIV/0!</v>
      </c>
      <c r="AB97" s="274" t="e">
        <f t="shared" si="79"/>
        <v>#DIV/0!</v>
      </c>
      <c r="AC97" s="274" t="e">
        <f>BA!K96</f>
        <v>#DIV/0!</v>
      </c>
      <c r="AD97" s="274" t="e">
        <f>BA!N96</f>
        <v>#DIV/0!</v>
      </c>
      <c r="AE97" s="274" t="e">
        <f t="shared" si="80"/>
        <v>#DIV/0!</v>
      </c>
      <c r="AF97" s="274" t="e">
        <f>Matematik!K96</f>
        <v>#DIV/0!</v>
      </c>
      <c r="AG97" s="274">
        <f>Matematik!L96</f>
        <v>0</v>
      </c>
      <c r="AH97" s="274" t="e">
        <f t="shared" si="81"/>
        <v>#DIV/0!</v>
      </c>
      <c r="AI97" s="274" t="e">
        <f>IPA!K96</f>
        <v>#DIV/0!</v>
      </c>
      <c r="AJ97" s="274" t="e">
        <f>IPA!N96</f>
        <v>#DIV/0!</v>
      </c>
      <c r="AK97" s="274" t="e">
        <f t="shared" si="82"/>
        <v>#DIV/0!</v>
      </c>
      <c r="AL97" s="274" t="e">
        <f>IPS!K96</f>
        <v>#DIV/0!</v>
      </c>
      <c r="AM97" s="274">
        <f>IPS!L96</f>
        <v>0</v>
      </c>
      <c r="AN97" s="274" t="e">
        <f t="shared" si="83"/>
        <v>#DIV/0!</v>
      </c>
      <c r="AO97" s="274" t="e">
        <f>SBK!K96</f>
        <v>#DIV/0!</v>
      </c>
      <c r="AP97" s="274">
        <f>SBK!M96</f>
        <v>0</v>
      </c>
      <c r="AQ97" s="274" t="e">
        <f t="shared" si="84"/>
        <v>#DIV/0!</v>
      </c>
      <c r="AR97" s="274" t="e">
        <f>Penjaskes!K96</f>
        <v>#DIV/0!</v>
      </c>
      <c r="AS97" s="274">
        <f>Penjaskes!M96</f>
        <v>0</v>
      </c>
      <c r="AT97" s="274" t="e">
        <f t="shared" si="85"/>
        <v>#DIV/0!</v>
      </c>
      <c r="AU97" s="274" t="e">
        <f>'Bhs Drh'!K96</f>
        <v>#DIV/0!</v>
      </c>
      <c r="AV97" s="274" t="e">
        <f>'Bhs Drh'!N96</f>
        <v>#DIV/0!</v>
      </c>
      <c r="AW97" s="274" t="e">
        <f t="shared" si="86"/>
        <v>#DIV/0!</v>
      </c>
      <c r="AX97" s="274" t="e">
        <f>B.Inggris!K96</f>
        <v>#DIV/0!</v>
      </c>
      <c r="AY97" s="274" t="e">
        <f>B.Inggris!N96</f>
        <v>#DIV/0!</v>
      </c>
      <c r="AZ97" s="274" t="e">
        <f t="shared" si="87"/>
        <v>#DIV/0!</v>
      </c>
      <c r="BA97" s="52" t="e">
        <f t="shared" si="88"/>
        <v>#DIV/0!</v>
      </c>
      <c r="BB97" s="52" t="e">
        <f t="shared" si="66"/>
        <v>#DIV/0!</v>
      </c>
      <c r="BC97" s="52"/>
      <c r="BD97" s="52" t="e">
        <f t="shared" si="67"/>
        <v>#DIV/0!</v>
      </c>
      <c r="BE97" s="52" t="e">
        <f t="shared" si="68"/>
        <v>#DIV/0!</v>
      </c>
      <c r="BF97" s="52"/>
      <c r="BG97" s="52" t="e">
        <f t="shared" si="69"/>
        <v>#DIV/0!</v>
      </c>
      <c r="BH97" s="52" t="e">
        <f t="shared" si="70"/>
        <v>#DIV/0!</v>
      </c>
      <c r="BI97" s="274">
        <v>0</v>
      </c>
      <c r="BJ97" s="52" t="e">
        <f t="shared" si="71"/>
        <v>#DIV/0!</v>
      </c>
      <c r="BK97" s="152">
        <f t="shared" si="89"/>
        <v>0</v>
      </c>
      <c r="BL97" s="373" t="e">
        <f t="shared" si="72"/>
        <v>#DIV/0!</v>
      </c>
      <c r="BM97" s="373">
        <f t="shared" si="90"/>
        <v>0</v>
      </c>
      <c r="BN97" s="48" t="e">
        <f t="shared" si="91"/>
        <v>#DIV/0!</v>
      </c>
      <c r="BO97" s="48" t="e">
        <f t="shared" si="92"/>
        <v>#DIV/0!</v>
      </c>
      <c r="BP97" s="48" t="e">
        <f t="shared" si="93"/>
        <v>#DIV/0!</v>
      </c>
      <c r="BQ97" s="48" t="e">
        <f t="shared" si="94"/>
        <v>#DIV/0!</v>
      </c>
      <c r="BR97" s="48" t="str">
        <f t="shared" si="94"/>
        <v>0,0</v>
      </c>
      <c r="BS97" s="48" t="e">
        <f t="shared" si="94"/>
        <v>#DIV/0!</v>
      </c>
      <c r="BT97" s="48" t="e">
        <f t="shared" si="94"/>
        <v>#DIV/0!</v>
      </c>
      <c r="BU97" s="48" t="e">
        <f t="shared" si="65"/>
        <v>#DIV/0!</v>
      </c>
      <c r="BV97" s="48" t="e">
        <f t="shared" si="95"/>
        <v>#DIV/0!</v>
      </c>
      <c r="BY97" s="275" t="e">
        <f t="shared" si="96"/>
        <v>#DIV/0!</v>
      </c>
      <c r="BZ97" s="275" t="str">
        <f t="shared" si="97"/>
        <v>0,</v>
      </c>
      <c r="CA97" s="275" t="e">
        <f t="shared" si="98"/>
        <v>#DIV/0!</v>
      </c>
      <c r="CB97" s="275" t="e">
        <f t="shared" si="99"/>
        <v>#DIV/0!</v>
      </c>
      <c r="CC97" s="275" t="str">
        <f t="shared" si="100"/>
        <v>0,</v>
      </c>
      <c r="CD97" s="275" t="e">
        <f t="shared" si="101"/>
        <v>#DIV/0!</v>
      </c>
      <c r="CE97" s="275" t="e">
        <f t="shared" si="102"/>
        <v>#DIV/0!</v>
      </c>
      <c r="CF97" s="275" t="str">
        <f t="shared" si="103"/>
        <v>0,0</v>
      </c>
      <c r="CG97" s="275" t="e">
        <f t="shared" si="104"/>
        <v>#DIV/0!</v>
      </c>
      <c r="CJ97" s="48" t="str">
        <f>SISWA!S95</f>
        <v>139</v>
      </c>
    </row>
    <row r="98" spans="1:88" x14ac:dyDescent="0.3">
      <c r="A98" s="53">
        <f>SISWA!A97</f>
        <v>90</v>
      </c>
      <c r="B98" s="53" t="str">
        <f>IF(SISWA!B97=0,"",SISWA!B97)</f>
        <v/>
      </c>
      <c r="C98" s="53" t="str">
        <f>IF(SISWA!C97=0,"",SISWA!C97)</f>
        <v/>
      </c>
      <c r="D98" s="53" t="str">
        <f>IF(SISWA!D97=0,"",SISWA!D97)</f>
        <v/>
      </c>
      <c r="E98" s="196" t="str">
        <f>IF(SISWA!E97=0,"",SISWA!E97)</f>
        <v/>
      </c>
      <c r="F98" s="196" t="str">
        <f>IF(SISWA!P96=0,"",SISWA!P96)</f>
        <v>, 00 Januari 1900</v>
      </c>
      <c r="G98" s="196" t="str">
        <f>IF(SISWA!H97=0,"",SISWA!H97)</f>
        <v/>
      </c>
      <c r="H98" s="274" t="e">
        <f>#REF!</f>
        <v>#REF!</v>
      </c>
      <c r="I98" s="274" t="e">
        <f>#REF!</f>
        <v>#REF!</v>
      </c>
      <c r="J98" s="274" t="e">
        <f t="shared" si="73"/>
        <v>#REF!</v>
      </c>
      <c r="K98" s="274" t="e">
        <f>AA!K97</f>
        <v>#DIV/0!</v>
      </c>
      <c r="L98" s="274" t="e">
        <f>AA!N97</f>
        <v>#DIV/0!</v>
      </c>
      <c r="M98" s="274" t="e">
        <f t="shared" si="74"/>
        <v>#DIV/0!</v>
      </c>
      <c r="N98" s="274" t="e">
        <f>AH!K97</f>
        <v>#DIV/0!</v>
      </c>
      <c r="O98" s="274" t="e">
        <f>AH!N97</f>
        <v>#DIV/0!</v>
      </c>
      <c r="P98" s="274" t="e">
        <f t="shared" si="75"/>
        <v>#DIV/0!</v>
      </c>
      <c r="Q98" s="274" t="e">
        <f>FIQH!K97</f>
        <v>#DIV/0!</v>
      </c>
      <c r="R98" s="274" t="e">
        <f>FIQH!N97</f>
        <v>#DIV/0!</v>
      </c>
      <c r="S98" s="274" t="e">
        <f t="shared" si="76"/>
        <v>#DIV/0!</v>
      </c>
      <c r="T98" s="274" t="e">
        <f>SKI!K97</f>
        <v>#DIV/0!</v>
      </c>
      <c r="U98" s="274" t="e">
        <f>SKI!N97</f>
        <v>#DIV/0!</v>
      </c>
      <c r="V98" s="274" t="e">
        <f t="shared" si="77"/>
        <v>#DIV/0!</v>
      </c>
      <c r="W98" s="274" t="e">
        <f>PKn!K97</f>
        <v>#DIV/0!</v>
      </c>
      <c r="X98" s="274">
        <f>PKn!L97</f>
        <v>0</v>
      </c>
      <c r="Y98" s="274" t="e">
        <f t="shared" si="78"/>
        <v>#DIV/0!</v>
      </c>
      <c r="Z98" s="274" t="e">
        <f>'B Ind'!K97</f>
        <v>#DIV/0!</v>
      </c>
      <c r="AA98" s="274" t="e">
        <f>'B Ind'!N97</f>
        <v>#DIV/0!</v>
      </c>
      <c r="AB98" s="274" t="e">
        <f t="shared" si="79"/>
        <v>#DIV/0!</v>
      </c>
      <c r="AC98" s="274" t="e">
        <f>BA!K97</f>
        <v>#DIV/0!</v>
      </c>
      <c r="AD98" s="274" t="e">
        <f>BA!N97</f>
        <v>#DIV/0!</v>
      </c>
      <c r="AE98" s="274" t="e">
        <f t="shared" si="80"/>
        <v>#DIV/0!</v>
      </c>
      <c r="AF98" s="274" t="e">
        <f>Matematik!K97</f>
        <v>#DIV/0!</v>
      </c>
      <c r="AG98" s="274">
        <f>Matematik!L97</f>
        <v>0</v>
      </c>
      <c r="AH98" s="274" t="e">
        <f t="shared" si="81"/>
        <v>#DIV/0!</v>
      </c>
      <c r="AI98" s="274" t="e">
        <f>IPA!K97</f>
        <v>#DIV/0!</v>
      </c>
      <c r="AJ98" s="274" t="e">
        <f>IPA!N97</f>
        <v>#DIV/0!</v>
      </c>
      <c r="AK98" s="274" t="e">
        <f t="shared" si="82"/>
        <v>#DIV/0!</v>
      </c>
      <c r="AL98" s="274" t="e">
        <f>IPS!K97</f>
        <v>#DIV/0!</v>
      </c>
      <c r="AM98" s="274">
        <f>IPS!L97</f>
        <v>0</v>
      </c>
      <c r="AN98" s="274" t="e">
        <f t="shared" si="83"/>
        <v>#DIV/0!</v>
      </c>
      <c r="AO98" s="274" t="e">
        <f>SBK!K97</f>
        <v>#DIV/0!</v>
      </c>
      <c r="AP98" s="274">
        <f>SBK!M97</f>
        <v>0</v>
      </c>
      <c r="AQ98" s="274" t="e">
        <f t="shared" si="84"/>
        <v>#DIV/0!</v>
      </c>
      <c r="AR98" s="274" t="e">
        <f>Penjaskes!K97</f>
        <v>#DIV/0!</v>
      </c>
      <c r="AS98" s="274">
        <f>Penjaskes!M97</f>
        <v>0</v>
      </c>
      <c r="AT98" s="274" t="e">
        <f t="shared" si="85"/>
        <v>#DIV/0!</v>
      </c>
      <c r="AU98" s="274" t="e">
        <f>'Bhs Drh'!K97</f>
        <v>#DIV/0!</v>
      </c>
      <c r="AV98" s="274" t="e">
        <f>'Bhs Drh'!N97</f>
        <v>#DIV/0!</v>
      </c>
      <c r="AW98" s="274" t="e">
        <f t="shared" si="86"/>
        <v>#DIV/0!</v>
      </c>
      <c r="AX98" s="274" t="e">
        <f>B.Inggris!K97</f>
        <v>#DIV/0!</v>
      </c>
      <c r="AY98" s="274" t="e">
        <f>B.Inggris!N97</f>
        <v>#DIV/0!</v>
      </c>
      <c r="AZ98" s="274" t="e">
        <f t="shared" si="87"/>
        <v>#DIV/0!</v>
      </c>
      <c r="BA98" s="52" t="e">
        <f t="shared" si="88"/>
        <v>#DIV/0!</v>
      </c>
      <c r="BB98" s="52" t="e">
        <f t="shared" si="66"/>
        <v>#DIV/0!</v>
      </c>
      <c r="BC98" s="52"/>
      <c r="BD98" s="52" t="e">
        <f t="shared" si="67"/>
        <v>#DIV/0!</v>
      </c>
      <c r="BE98" s="52" t="e">
        <f t="shared" si="68"/>
        <v>#DIV/0!</v>
      </c>
      <c r="BF98" s="52"/>
      <c r="BG98" s="52" t="e">
        <f t="shared" si="69"/>
        <v>#DIV/0!</v>
      </c>
      <c r="BH98" s="52" t="e">
        <f t="shared" si="70"/>
        <v>#DIV/0!</v>
      </c>
      <c r="BI98" s="274">
        <v>0</v>
      </c>
      <c r="BJ98" s="52" t="e">
        <f t="shared" si="71"/>
        <v>#DIV/0!</v>
      </c>
      <c r="BK98" s="152">
        <f t="shared" si="89"/>
        <v>0</v>
      </c>
      <c r="BL98" s="373" t="e">
        <f t="shared" si="72"/>
        <v>#DIV/0!</v>
      </c>
      <c r="BM98" s="373">
        <f t="shared" si="90"/>
        <v>0</v>
      </c>
      <c r="BN98" s="48" t="e">
        <f t="shared" si="91"/>
        <v>#DIV/0!</v>
      </c>
      <c r="BO98" s="48" t="e">
        <f t="shared" si="92"/>
        <v>#DIV/0!</v>
      </c>
      <c r="BP98" s="48" t="e">
        <f t="shared" si="93"/>
        <v>#DIV/0!</v>
      </c>
      <c r="BQ98" s="48" t="e">
        <f t="shared" si="94"/>
        <v>#DIV/0!</v>
      </c>
      <c r="BR98" s="48" t="str">
        <f t="shared" si="94"/>
        <v>0,0</v>
      </c>
      <c r="BS98" s="48" t="e">
        <f t="shared" si="94"/>
        <v>#DIV/0!</v>
      </c>
      <c r="BT98" s="48" t="e">
        <f t="shared" si="94"/>
        <v>#DIV/0!</v>
      </c>
      <c r="BU98" s="48" t="e">
        <f t="shared" si="65"/>
        <v>#DIV/0!</v>
      </c>
      <c r="BV98" s="48" t="e">
        <f t="shared" si="95"/>
        <v>#DIV/0!</v>
      </c>
      <c r="BY98" s="275" t="e">
        <f t="shared" si="96"/>
        <v>#DIV/0!</v>
      </c>
      <c r="BZ98" s="275" t="str">
        <f t="shared" si="97"/>
        <v>0,</v>
      </c>
      <c r="CA98" s="275" t="e">
        <f t="shared" si="98"/>
        <v>#DIV/0!</v>
      </c>
      <c r="CB98" s="275" t="e">
        <f t="shared" si="99"/>
        <v>#DIV/0!</v>
      </c>
      <c r="CC98" s="275" t="str">
        <f t="shared" si="100"/>
        <v>0,</v>
      </c>
      <c r="CD98" s="275" t="e">
        <f t="shared" si="101"/>
        <v>#DIV/0!</v>
      </c>
      <c r="CE98" s="275" t="e">
        <f t="shared" si="102"/>
        <v>#DIV/0!</v>
      </c>
      <c r="CF98" s="275" t="str">
        <f t="shared" si="103"/>
        <v>0,0</v>
      </c>
      <c r="CG98" s="275" t="e">
        <f t="shared" si="104"/>
        <v>#DIV/0!</v>
      </c>
      <c r="CJ98" s="48" t="str">
        <f>SISWA!S96</f>
        <v>140</v>
      </c>
    </row>
    <row r="99" spans="1:88" x14ac:dyDescent="0.3">
      <c r="A99" s="53">
        <f>SISWA!A98</f>
        <v>91</v>
      </c>
      <c r="B99" s="53" t="str">
        <f>IF(SISWA!B98=0,"",SISWA!B98)</f>
        <v/>
      </c>
      <c r="C99" s="53" t="str">
        <f>IF(SISWA!C98=0,"",SISWA!C98)</f>
        <v/>
      </c>
      <c r="D99" s="53" t="str">
        <f>IF(SISWA!D98=0,"",SISWA!D98)</f>
        <v/>
      </c>
      <c r="E99" s="196" t="str">
        <f>IF(SISWA!E98=0,"",SISWA!E98)</f>
        <v/>
      </c>
      <c r="F99" s="196" t="str">
        <f>IF(SISWA!P97=0,"",SISWA!P97)</f>
        <v>, 00 Januari 1900</v>
      </c>
      <c r="G99" s="196" t="str">
        <f>IF(SISWA!H98=0,"",SISWA!H98)</f>
        <v/>
      </c>
      <c r="H99" s="274" t="e">
        <f>#REF!</f>
        <v>#REF!</v>
      </c>
      <c r="I99" s="274" t="e">
        <f>#REF!</f>
        <v>#REF!</v>
      </c>
      <c r="J99" s="274" t="e">
        <f t="shared" si="73"/>
        <v>#REF!</v>
      </c>
      <c r="K99" s="274" t="e">
        <f>AA!K98</f>
        <v>#DIV/0!</v>
      </c>
      <c r="L99" s="274" t="e">
        <f>AA!N98</f>
        <v>#DIV/0!</v>
      </c>
      <c r="M99" s="274" t="e">
        <f t="shared" si="74"/>
        <v>#DIV/0!</v>
      </c>
      <c r="N99" s="274" t="e">
        <f>AH!K98</f>
        <v>#DIV/0!</v>
      </c>
      <c r="O99" s="274" t="e">
        <f>AH!N98</f>
        <v>#DIV/0!</v>
      </c>
      <c r="P99" s="274" t="e">
        <f t="shared" si="75"/>
        <v>#DIV/0!</v>
      </c>
      <c r="Q99" s="274" t="e">
        <f>FIQH!K98</f>
        <v>#DIV/0!</v>
      </c>
      <c r="R99" s="274" t="e">
        <f>FIQH!N98</f>
        <v>#DIV/0!</v>
      </c>
      <c r="S99" s="274" t="e">
        <f t="shared" si="76"/>
        <v>#DIV/0!</v>
      </c>
      <c r="T99" s="274" t="e">
        <f>SKI!K98</f>
        <v>#DIV/0!</v>
      </c>
      <c r="U99" s="274" t="e">
        <f>SKI!N98</f>
        <v>#DIV/0!</v>
      </c>
      <c r="V99" s="274" t="e">
        <f t="shared" si="77"/>
        <v>#DIV/0!</v>
      </c>
      <c r="W99" s="274" t="e">
        <f>PKn!K98</f>
        <v>#DIV/0!</v>
      </c>
      <c r="X99" s="274">
        <f>PKn!L98</f>
        <v>0</v>
      </c>
      <c r="Y99" s="274" t="e">
        <f t="shared" si="78"/>
        <v>#DIV/0!</v>
      </c>
      <c r="Z99" s="274" t="e">
        <f>'B Ind'!K98</f>
        <v>#DIV/0!</v>
      </c>
      <c r="AA99" s="274" t="e">
        <f>'B Ind'!N98</f>
        <v>#DIV/0!</v>
      </c>
      <c r="AB99" s="274" t="e">
        <f t="shared" si="79"/>
        <v>#DIV/0!</v>
      </c>
      <c r="AC99" s="274" t="e">
        <f>BA!K98</f>
        <v>#DIV/0!</v>
      </c>
      <c r="AD99" s="274" t="e">
        <f>BA!N98</f>
        <v>#DIV/0!</v>
      </c>
      <c r="AE99" s="274" t="e">
        <f t="shared" si="80"/>
        <v>#DIV/0!</v>
      </c>
      <c r="AF99" s="274" t="e">
        <f>Matematik!K98</f>
        <v>#DIV/0!</v>
      </c>
      <c r="AG99" s="274">
        <f>Matematik!L98</f>
        <v>0</v>
      </c>
      <c r="AH99" s="274" t="e">
        <f t="shared" si="81"/>
        <v>#DIV/0!</v>
      </c>
      <c r="AI99" s="274" t="e">
        <f>IPA!K98</f>
        <v>#DIV/0!</v>
      </c>
      <c r="AJ99" s="274" t="e">
        <f>IPA!N98</f>
        <v>#DIV/0!</v>
      </c>
      <c r="AK99" s="274" t="e">
        <f t="shared" si="82"/>
        <v>#DIV/0!</v>
      </c>
      <c r="AL99" s="274" t="e">
        <f>IPS!K98</f>
        <v>#DIV/0!</v>
      </c>
      <c r="AM99" s="274">
        <f>IPS!L98</f>
        <v>0</v>
      </c>
      <c r="AN99" s="274" t="e">
        <f t="shared" si="83"/>
        <v>#DIV/0!</v>
      </c>
      <c r="AO99" s="274" t="e">
        <f>SBK!K98</f>
        <v>#DIV/0!</v>
      </c>
      <c r="AP99" s="274">
        <f>SBK!M98</f>
        <v>0</v>
      </c>
      <c r="AQ99" s="274" t="e">
        <f t="shared" si="84"/>
        <v>#DIV/0!</v>
      </c>
      <c r="AR99" s="274" t="e">
        <f>Penjaskes!K98</f>
        <v>#DIV/0!</v>
      </c>
      <c r="AS99" s="274">
        <f>Penjaskes!M98</f>
        <v>0</v>
      </c>
      <c r="AT99" s="274" t="e">
        <f t="shared" si="85"/>
        <v>#DIV/0!</v>
      </c>
      <c r="AU99" s="274" t="e">
        <f>'Bhs Drh'!K98</f>
        <v>#DIV/0!</v>
      </c>
      <c r="AV99" s="274" t="e">
        <f>'Bhs Drh'!N98</f>
        <v>#DIV/0!</v>
      </c>
      <c r="AW99" s="274" t="e">
        <f t="shared" si="86"/>
        <v>#DIV/0!</v>
      </c>
      <c r="AX99" s="274" t="e">
        <f>B.Inggris!K98</f>
        <v>#DIV/0!</v>
      </c>
      <c r="AY99" s="274" t="e">
        <f>B.Inggris!N98</f>
        <v>#DIV/0!</v>
      </c>
      <c r="AZ99" s="274" t="e">
        <f t="shared" si="87"/>
        <v>#DIV/0!</v>
      </c>
      <c r="BA99" s="52" t="e">
        <f t="shared" si="88"/>
        <v>#DIV/0!</v>
      </c>
      <c r="BB99" s="52" t="e">
        <f t="shared" si="66"/>
        <v>#DIV/0!</v>
      </c>
      <c r="BC99" s="52"/>
      <c r="BD99" s="52" t="e">
        <f t="shared" si="67"/>
        <v>#DIV/0!</v>
      </c>
      <c r="BE99" s="52" t="e">
        <f t="shared" si="68"/>
        <v>#DIV/0!</v>
      </c>
      <c r="BF99" s="52"/>
      <c r="BG99" s="52" t="e">
        <f t="shared" si="69"/>
        <v>#DIV/0!</v>
      </c>
      <c r="BH99" s="52" t="e">
        <f t="shared" si="70"/>
        <v>#DIV/0!</v>
      </c>
      <c r="BI99" s="274">
        <v>0</v>
      </c>
      <c r="BJ99" s="52" t="e">
        <f t="shared" si="71"/>
        <v>#DIV/0!</v>
      </c>
      <c r="BK99" s="152">
        <f t="shared" si="89"/>
        <v>0</v>
      </c>
      <c r="BL99" s="373" t="e">
        <f t="shared" si="72"/>
        <v>#DIV/0!</v>
      </c>
      <c r="BM99" s="373">
        <f t="shared" si="90"/>
        <v>0</v>
      </c>
      <c r="BN99" s="48" t="e">
        <f t="shared" si="91"/>
        <v>#DIV/0!</v>
      </c>
      <c r="BO99" s="48" t="e">
        <f t="shared" si="92"/>
        <v>#DIV/0!</v>
      </c>
      <c r="BP99" s="48" t="e">
        <f t="shared" si="93"/>
        <v>#DIV/0!</v>
      </c>
      <c r="BQ99" s="48" t="e">
        <f t="shared" si="94"/>
        <v>#DIV/0!</v>
      </c>
      <c r="BR99" s="48" t="str">
        <f t="shared" si="94"/>
        <v>0,0</v>
      </c>
      <c r="BS99" s="48" t="e">
        <f t="shared" si="94"/>
        <v>#DIV/0!</v>
      </c>
      <c r="BT99" s="48" t="e">
        <f t="shared" si="94"/>
        <v>#DIV/0!</v>
      </c>
      <c r="BU99" s="48" t="e">
        <f t="shared" si="65"/>
        <v>#DIV/0!</v>
      </c>
      <c r="BV99" s="48" t="e">
        <f t="shared" si="95"/>
        <v>#DIV/0!</v>
      </c>
      <c r="BY99" s="275" t="e">
        <f t="shared" si="96"/>
        <v>#DIV/0!</v>
      </c>
      <c r="BZ99" s="275" t="str">
        <f t="shared" si="97"/>
        <v>0,</v>
      </c>
      <c r="CA99" s="275" t="e">
        <f t="shared" si="98"/>
        <v>#DIV/0!</v>
      </c>
      <c r="CB99" s="275" t="e">
        <f t="shared" si="99"/>
        <v>#DIV/0!</v>
      </c>
      <c r="CC99" s="275" t="str">
        <f t="shared" si="100"/>
        <v>0,</v>
      </c>
      <c r="CD99" s="275" t="e">
        <f t="shared" si="101"/>
        <v>#DIV/0!</v>
      </c>
      <c r="CE99" s="275" t="e">
        <f t="shared" si="102"/>
        <v>#DIV/0!</v>
      </c>
      <c r="CF99" s="275" t="str">
        <f t="shared" si="103"/>
        <v>0,0</v>
      </c>
      <c r="CG99" s="275" t="e">
        <f t="shared" si="104"/>
        <v>#DIV/0!</v>
      </c>
      <c r="CJ99" s="48" t="str">
        <f>SISWA!S97</f>
        <v>141</v>
      </c>
    </row>
    <row r="100" spans="1:88" x14ac:dyDescent="0.3">
      <c r="A100" s="53">
        <f>SISWA!A99</f>
        <v>92</v>
      </c>
      <c r="B100" s="53" t="str">
        <f>IF(SISWA!B99=0,"",SISWA!B99)</f>
        <v/>
      </c>
      <c r="C100" s="53" t="str">
        <f>IF(SISWA!C99=0,"",SISWA!C99)</f>
        <v/>
      </c>
      <c r="D100" s="53" t="str">
        <f>IF(SISWA!D99=0,"",SISWA!D99)</f>
        <v/>
      </c>
      <c r="E100" s="196" t="str">
        <f>IF(SISWA!E99=0,"",SISWA!E99)</f>
        <v/>
      </c>
      <c r="F100" s="196" t="str">
        <f>IF(SISWA!P98=0,"",SISWA!P98)</f>
        <v>, 00 Januari 1900</v>
      </c>
      <c r="G100" s="196" t="str">
        <f>IF(SISWA!H99=0,"",SISWA!H99)</f>
        <v/>
      </c>
      <c r="H100" s="274" t="e">
        <f>#REF!</f>
        <v>#REF!</v>
      </c>
      <c r="I100" s="274" t="e">
        <f>#REF!</f>
        <v>#REF!</v>
      </c>
      <c r="J100" s="274" t="e">
        <f t="shared" si="73"/>
        <v>#REF!</v>
      </c>
      <c r="K100" s="274" t="e">
        <f>AA!K99</f>
        <v>#DIV/0!</v>
      </c>
      <c r="L100" s="274" t="e">
        <f>AA!N99</f>
        <v>#DIV/0!</v>
      </c>
      <c r="M100" s="274" t="e">
        <f t="shared" si="74"/>
        <v>#DIV/0!</v>
      </c>
      <c r="N100" s="274" t="e">
        <f>AH!K99</f>
        <v>#DIV/0!</v>
      </c>
      <c r="O100" s="274" t="e">
        <f>AH!N99</f>
        <v>#DIV/0!</v>
      </c>
      <c r="P100" s="274" t="e">
        <f t="shared" si="75"/>
        <v>#DIV/0!</v>
      </c>
      <c r="Q100" s="274" t="e">
        <f>FIQH!K99</f>
        <v>#DIV/0!</v>
      </c>
      <c r="R100" s="274" t="e">
        <f>FIQH!N99</f>
        <v>#DIV/0!</v>
      </c>
      <c r="S100" s="274" t="e">
        <f t="shared" si="76"/>
        <v>#DIV/0!</v>
      </c>
      <c r="T100" s="274" t="e">
        <f>SKI!K99</f>
        <v>#DIV/0!</v>
      </c>
      <c r="U100" s="274" t="e">
        <f>SKI!N99</f>
        <v>#DIV/0!</v>
      </c>
      <c r="V100" s="274" t="e">
        <f t="shared" si="77"/>
        <v>#DIV/0!</v>
      </c>
      <c r="W100" s="274" t="e">
        <f>PKn!K99</f>
        <v>#DIV/0!</v>
      </c>
      <c r="X100" s="274">
        <f>PKn!L99</f>
        <v>0</v>
      </c>
      <c r="Y100" s="274" t="e">
        <f t="shared" si="78"/>
        <v>#DIV/0!</v>
      </c>
      <c r="Z100" s="274" t="e">
        <f>'B Ind'!K99</f>
        <v>#DIV/0!</v>
      </c>
      <c r="AA100" s="274" t="e">
        <f>'B Ind'!N99</f>
        <v>#DIV/0!</v>
      </c>
      <c r="AB100" s="274" t="e">
        <f t="shared" si="79"/>
        <v>#DIV/0!</v>
      </c>
      <c r="AC100" s="274" t="e">
        <f>BA!K99</f>
        <v>#DIV/0!</v>
      </c>
      <c r="AD100" s="274" t="e">
        <f>BA!N99</f>
        <v>#DIV/0!</v>
      </c>
      <c r="AE100" s="274" t="e">
        <f t="shared" si="80"/>
        <v>#DIV/0!</v>
      </c>
      <c r="AF100" s="274" t="e">
        <f>Matematik!K99</f>
        <v>#DIV/0!</v>
      </c>
      <c r="AG100" s="274">
        <f>Matematik!L99</f>
        <v>0</v>
      </c>
      <c r="AH100" s="274" t="e">
        <f t="shared" si="81"/>
        <v>#DIV/0!</v>
      </c>
      <c r="AI100" s="274" t="e">
        <f>IPA!K99</f>
        <v>#DIV/0!</v>
      </c>
      <c r="AJ100" s="274" t="e">
        <f>IPA!N99</f>
        <v>#DIV/0!</v>
      </c>
      <c r="AK100" s="274" t="e">
        <f t="shared" si="82"/>
        <v>#DIV/0!</v>
      </c>
      <c r="AL100" s="274" t="e">
        <f>IPS!K99</f>
        <v>#DIV/0!</v>
      </c>
      <c r="AM100" s="274">
        <f>IPS!L99</f>
        <v>0</v>
      </c>
      <c r="AN100" s="274" t="e">
        <f t="shared" si="83"/>
        <v>#DIV/0!</v>
      </c>
      <c r="AO100" s="274" t="e">
        <f>SBK!K99</f>
        <v>#DIV/0!</v>
      </c>
      <c r="AP100" s="274">
        <f>SBK!M99</f>
        <v>0</v>
      </c>
      <c r="AQ100" s="274" t="e">
        <f t="shared" si="84"/>
        <v>#DIV/0!</v>
      </c>
      <c r="AR100" s="274" t="e">
        <f>Penjaskes!K99</f>
        <v>#DIV/0!</v>
      </c>
      <c r="AS100" s="274">
        <f>Penjaskes!M99</f>
        <v>0</v>
      </c>
      <c r="AT100" s="274" t="e">
        <f t="shared" si="85"/>
        <v>#DIV/0!</v>
      </c>
      <c r="AU100" s="274" t="e">
        <f>'Bhs Drh'!K99</f>
        <v>#DIV/0!</v>
      </c>
      <c r="AV100" s="274" t="e">
        <f>'Bhs Drh'!N99</f>
        <v>#DIV/0!</v>
      </c>
      <c r="AW100" s="274" t="e">
        <f t="shared" si="86"/>
        <v>#DIV/0!</v>
      </c>
      <c r="AX100" s="274" t="e">
        <f>B.Inggris!K99</f>
        <v>#DIV/0!</v>
      </c>
      <c r="AY100" s="274" t="e">
        <f>B.Inggris!N99</f>
        <v>#DIV/0!</v>
      </c>
      <c r="AZ100" s="274" t="e">
        <f t="shared" si="87"/>
        <v>#DIV/0!</v>
      </c>
      <c r="BA100" s="52" t="e">
        <f t="shared" si="88"/>
        <v>#DIV/0!</v>
      </c>
      <c r="BB100" s="52" t="e">
        <f t="shared" si="66"/>
        <v>#DIV/0!</v>
      </c>
      <c r="BC100" s="52"/>
      <c r="BD100" s="52" t="e">
        <f t="shared" si="67"/>
        <v>#DIV/0!</v>
      </c>
      <c r="BE100" s="52" t="e">
        <f t="shared" si="68"/>
        <v>#DIV/0!</v>
      </c>
      <c r="BF100" s="52"/>
      <c r="BG100" s="52" t="e">
        <f t="shared" si="69"/>
        <v>#DIV/0!</v>
      </c>
      <c r="BH100" s="52" t="e">
        <f t="shared" si="70"/>
        <v>#DIV/0!</v>
      </c>
      <c r="BI100" s="274">
        <v>0</v>
      </c>
      <c r="BJ100" s="52" t="e">
        <f t="shared" si="71"/>
        <v>#DIV/0!</v>
      </c>
      <c r="BK100" s="152">
        <f t="shared" si="89"/>
        <v>0</v>
      </c>
      <c r="BL100" s="373" t="e">
        <f t="shared" si="72"/>
        <v>#DIV/0!</v>
      </c>
      <c r="BM100" s="373">
        <f t="shared" si="90"/>
        <v>0</v>
      </c>
      <c r="BN100" s="48" t="e">
        <f t="shared" si="91"/>
        <v>#DIV/0!</v>
      </c>
      <c r="BO100" s="48" t="e">
        <f t="shared" si="92"/>
        <v>#DIV/0!</v>
      </c>
      <c r="BP100" s="48" t="e">
        <f t="shared" si="93"/>
        <v>#DIV/0!</v>
      </c>
      <c r="BQ100" s="48" t="e">
        <f t="shared" si="94"/>
        <v>#DIV/0!</v>
      </c>
      <c r="BR100" s="48" t="str">
        <f t="shared" si="94"/>
        <v>0,0</v>
      </c>
      <c r="BS100" s="48" t="e">
        <f t="shared" si="94"/>
        <v>#DIV/0!</v>
      </c>
      <c r="BT100" s="48" t="e">
        <f t="shared" si="94"/>
        <v>#DIV/0!</v>
      </c>
      <c r="BU100" s="48" t="e">
        <f t="shared" si="65"/>
        <v>#DIV/0!</v>
      </c>
      <c r="BV100" s="48" t="e">
        <f t="shared" si="95"/>
        <v>#DIV/0!</v>
      </c>
      <c r="BY100" s="275" t="e">
        <f t="shared" si="96"/>
        <v>#DIV/0!</v>
      </c>
      <c r="BZ100" s="275" t="str">
        <f t="shared" si="97"/>
        <v>0,</v>
      </c>
      <c r="CA100" s="275" t="e">
        <f t="shared" si="98"/>
        <v>#DIV/0!</v>
      </c>
      <c r="CB100" s="275" t="e">
        <f t="shared" si="99"/>
        <v>#DIV/0!</v>
      </c>
      <c r="CC100" s="275" t="str">
        <f t="shared" si="100"/>
        <v>0,</v>
      </c>
      <c r="CD100" s="275" t="e">
        <f t="shared" si="101"/>
        <v>#DIV/0!</v>
      </c>
      <c r="CE100" s="275" t="e">
        <f t="shared" si="102"/>
        <v>#DIV/0!</v>
      </c>
      <c r="CF100" s="275" t="str">
        <f t="shared" si="103"/>
        <v>0,0</v>
      </c>
      <c r="CG100" s="275" t="e">
        <f t="shared" si="104"/>
        <v>#DIV/0!</v>
      </c>
      <c r="CJ100" s="48" t="str">
        <f>SISWA!S98</f>
        <v>142</v>
      </c>
    </row>
    <row r="101" spans="1:88" x14ac:dyDescent="0.3">
      <c r="A101" s="53">
        <f>SISWA!A100</f>
        <v>93</v>
      </c>
      <c r="B101" s="53" t="str">
        <f>IF(SISWA!B100=0,"",SISWA!B100)</f>
        <v/>
      </c>
      <c r="C101" s="53" t="str">
        <f>IF(SISWA!C100=0,"",SISWA!C100)</f>
        <v/>
      </c>
      <c r="D101" s="53" t="str">
        <f>IF(SISWA!D100=0,"",SISWA!D100)</f>
        <v/>
      </c>
      <c r="E101" s="196" t="str">
        <f>IF(SISWA!E100=0,"",SISWA!E100)</f>
        <v/>
      </c>
      <c r="F101" s="196" t="str">
        <f>IF(SISWA!P99=0,"",SISWA!P99)</f>
        <v>, 00 Januari 1900</v>
      </c>
      <c r="G101" s="196" t="str">
        <f>IF(SISWA!H100=0,"",SISWA!H100)</f>
        <v/>
      </c>
      <c r="H101" s="274" t="e">
        <f>#REF!</f>
        <v>#REF!</v>
      </c>
      <c r="I101" s="274" t="e">
        <f>#REF!</f>
        <v>#REF!</v>
      </c>
      <c r="J101" s="274" t="e">
        <f t="shared" si="73"/>
        <v>#REF!</v>
      </c>
      <c r="K101" s="274" t="e">
        <f>AA!K100</f>
        <v>#DIV/0!</v>
      </c>
      <c r="L101" s="274" t="e">
        <f>AA!N100</f>
        <v>#DIV/0!</v>
      </c>
      <c r="M101" s="274" t="e">
        <f t="shared" si="74"/>
        <v>#DIV/0!</v>
      </c>
      <c r="N101" s="274" t="e">
        <f>AH!K100</f>
        <v>#DIV/0!</v>
      </c>
      <c r="O101" s="274" t="e">
        <f>AH!N100</f>
        <v>#DIV/0!</v>
      </c>
      <c r="P101" s="274" t="e">
        <f t="shared" si="75"/>
        <v>#DIV/0!</v>
      </c>
      <c r="Q101" s="274" t="e">
        <f>FIQH!K100</f>
        <v>#DIV/0!</v>
      </c>
      <c r="R101" s="274" t="e">
        <f>FIQH!N100</f>
        <v>#DIV/0!</v>
      </c>
      <c r="S101" s="274" t="e">
        <f t="shared" si="76"/>
        <v>#DIV/0!</v>
      </c>
      <c r="T101" s="274" t="e">
        <f>SKI!K100</f>
        <v>#DIV/0!</v>
      </c>
      <c r="U101" s="274" t="e">
        <f>SKI!N100</f>
        <v>#DIV/0!</v>
      </c>
      <c r="V101" s="274" t="e">
        <f t="shared" si="77"/>
        <v>#DIV/0!</v>
      </c>
      <c r="W101" s="274" t="e">
        <f>PKn!K100</f>
        <v>#DIV/0!</v>
      </c>
      <c r="X101" s="274">
        <f>PKn!L100</f>
        <v>0</v>
      </c>
      <c r="Y101" s="274" t="e">
        <f t="shared" si="78"/>
        <v>#DIV/0!</v>
      </c>
      <c r="Z101" s="274" t="e">
        <f>'B Ind'!K100</f>
        <v>#DIV/0!</v>
      </c>
      <c r="AA101" s="274" t="e">
        <f>'B Ind'!N100</f>
        <v>#DIV/0!</v>
      </c>
      <c r="AB101" s="274" t="e">
        <f t="shared" si="79"/>
        <v>#DIV/0!</v>
      </c>
      <c r="AC101" s="274" t="e">
        <f>BA!K100</f>
        <v>#DIV/0!</v>
      </c>
      <c r="AD101" s="274" t="e">
        <f>BA!N100</f>
        <v>#DIV/0!</v>
      </c>
      <c r="AE101" s="274" t="e">
        <f t="shared" si="80"/>
        <v>#DIV/0!</v>
      </c>
      <c r="AF101" s="274" t="e">
        <f>Matematik!K100</f>
        <v>#DIV/0!</v>
      </c>
      <c r="AG101" s="274">
        <f>Matematik!L100</f>
        <v>0</v>
      </c>
      <c r="AH101" s="274" t="e">
        <f t="shared" si="81"/>
        <v>#DIV/0!</v>
      </c>
      <c r="AI101" s="274" t="e">
        <f>IPA!K100</f>
        <v>#DIV/0!</v>
      </c>
      <c r="AJ101" s="274" t="e">
        <f>IPA!N100</f>
        <v>#DIV/0!</v>
      </c>
      <c r="AK101" s="274" t="e">
        <f t="shared" si="82"/>
        <v>#DIV/0!</v>
      </c>
      <c r="AL101" s="274" t="e">
        <f>IPS!K100</f>
        <v>#DIV/0!</v>
      </c>
      <c r="AM101" s="274">
        <f>IPS!L100</f>
        <v>0</v>
      </c>
      <c r="AN101" s="274" t="e">
        <f t="shared" si="83"/>
        <v>#DIV/0!</v>
      </c>
      <c r="AO101" s="274" t="e">
        <f>SBK!K100</f>
        <v>#DIV/0!</v>
      </c>
      <c r="AP101" s="274">
        <f>SBK!M100</f>
        <v>0</v>
      </c>
      <c r="AQ101" s="274" t="e">
        <f t="shared" si="84"/>
        <v>#DIV/0!</v>
      </c>
      <c r="AR101" s="274" t="e">
        <f>Penjaskes!K100</f>
        <v>#DIV/0!</v>
      </c>
      <c r="AS101" s="274">
        <f>Penjaskes!M100</f>
        <v>0</v>
      </c>
      <c r="AT101" s="274" t="e">
        <f t="shared" si="85"/>
        <v>#DIV/0!</v>
      </c>
      <c r="AU101" s="274" t="e">
        <f>'Bhs Drh'!K100</f>
        <v>#DIV/0!</v>
      </c>
      <c r="AV101" s="274" t="e">
        <f>'Bhs Drh'!N100</f>
        <v>#DIV/0!</v>
      </c>
      <c r="AW101" s="274" t="e">
        <f t="shared" si="86"/>
        <v>#DIV/0!</v>
      </c>
      <c r="AX101" s="274" t="e">
        <f>B.Inggris!K100</f>
        <v>#DIV/0!</v>
      </c>
      <c r="AY101" s="274" t="e">
        <f>B.Inggris!N100</f>
        <v>#DIV/0!</v>
      </c>
      <c r="AZ101" s="274" t="e">
        <f t="shared" si="87"/>
        <v>#DIV/0!</v>
      </c>
      <c r="BA101" s="52" t="e">
        <f t="shared" si="88"/>
        <v>#DIV/0!</v>
      </c>
      <c r="BB101" s="52" t="e">
        <f t="shared" si="66"/>
        <v>#DIV/0!</v>
      </c>
      <c r="BC101" s="52"/>
      <c r="BD101" s="52" t="e">
        <f t="shared" si="67"/>
        <v>#DIV/0!</v>
      </c>
      <c r="BE101" s="52" t="e">
        <f t="shared" si="68"/>
        <v>#DIV/0!</v>
      </c>
      <c r="BF101" s="52"/>
      <c r="BG101" s="52" t="e">
        <f t="shared" si="69"/>
        <v>#DIV/0!</v>
      </c>
      <c r="BH101" s="52" t="e">
        <f t="shared" si="70"/>
        <v>#DIV/0!</v>
      </c>
      <c r="BI101" s="274">
        <v>0</v>
      </c>
      <c r="BJ101" s="52" t="e">
        <f t="shared" si="71"/>
        <v>#DIV/0!</v>
      </c>
      <c r="BK101" s="152">
        <f t="shared" si="89"/>
        <v>0</v>
      </c>
      <c r="BL101" s="373" t="e">
        <f t="shared" si="72"/>
        <v>#DIV/0!</v>
      </c>
      <c r="BM101" s="373">
        <f t="shared" si="90"/>
        <v>0</v>
      </c>
      <c r="BN101" s="48" t="e">
        <f t="shared" si="91"/>
        <v>#DIV/0!</v>
      </c>
      <c r="BO101" s="48" t="e">
        <f t="shared" si="92"/>
        <v>#DIV/0!</v>
      </c>
      <c r="BP101" s="48" t="e">
        <f t="shared" si="93"/>
        <v>#DIV/0!</v>
      </c>
      <c r="BQ101" s="48" t="e">
        <f t="shared" si="94"/>
        <v>#DIV/0!</v>
      </c>
      <c r="BR101" s="48" t="str">
        <f t="shared" si="94"/>
        <v>0,0</v>
      </c>
      <c r="BS101" s="48" t="e">
        <f t="shared" si="94"/>
        <v>#DIV/0!</v>
      </c>
      <c r="BT101" s="48" t="e">
        <f t="shared" si="94"/>
        <v>#DIV/0!</v>
      </c>
      <c r="BU101" s="48" t="e">
        <f t="shared" si="65"/>
        <v>#DIV/0!</v>
      </c>
      <c r="BV101" s="48" t="e">
        <f t="shared" si="95"/>
        <v>#DIV/0!</v>
      </c>
      <c r="BY101" s="275" t="e">
        <f t="shared" si="96"/>
        <v>#DIV/0!</v>
      </c>
      <c r="BZ101" s="275" t="str">
        <f t="shared" si="97"/>
        <v>0,</v>
      </c>
      <c r="CA101" s="275" t="e">
        <f t="shared" si="98"/>
        <v>#DIV/0!</v>
      </c>
      <c r="CB101" s="275" t="e">
        <f t="shared" si="99"/>
        <v>#DIV/0!</v>
      </c>
      <c r="CC101" s="275" t="str">
        <f t="shared" si="100"/>
        <v>0,</v>
      </c>
      <c r="CD101" s="275" t="e">
        <f t="shared" si="101"/>
        <v>#DIV/0!</v>
      </c>
      <c r="CE101" s="275" t="e">
        <f t="shared" si="102"/>
        <v>#DIV/0!</v>
      </c>
      <c r="CF101" s="275" t="str">
        <f t="shared" si="103"/>
        <v>0,0</v>
      </c>
      <c r="CG101" s="275" t="e">
        <f t="shared" si="104"/>
        <v>#DIV/0!</v>
      </c>
      <c r="CJ101" s="48" t="str">
        <f>SISWA!S99</f>
        <v>143</v>
      </c>
    </row>
    <row r="102" spans="1:88" x14ac:dyDescent="0.3">
      <c r="A102" s="53">
        <f>SISWA!A101</f>
        <v>94</v>
      </c>
      <c r="B102" s="53" t="str">
        <f>IF(SISWA!B101=0,"",SISWA!B101)</f>
        <v/>
      </c>
      <c r="C102" s="53" t="str">
        <f>IF(SISWA!C101=0,"",SISWA!C101)</f>
        <v/>
      </c>
      <c r="D102" s="53" t="str">
        <f>IF(SISWA!D101=0,"",SISWA!D101)</f>
        <v/>
      </c>
      <c r="E102" s="196" t="str">
        <f>IF(SISWA!E101=0,"",SISWA!E101)</f>
        <v/>
      </c>
      <c r="F102" s="196" t="str">
        <f>IF(SISWA!P100=0,"",SISWA!P100)</f>
        <v>, 00 Januari 1900</v>
      </c>
      <c r="G102" s="196" t="str">
        <f>IF(SISWA!H101=0,"",SISWA!H101)</f>
        <v/>
      </c>
      <c r="H102" s="274" t="e">
        <f>#REF!</f>
        <v>#REF!</v>
      </c>
      <c r="I102" s="274" t="e">
        <f>#REF!</f>
        <v>#REF!</v>
      </c>
      <c r="J102" s="274" t="e">
        <f t="shared" si="73"/>
        <v>#REF!</v>
      </c>
      <c r="K102" s="274" t="e">
        <f>AA!K101</f>
        <v>#DIV/0!</v>
      </c>
      <c r="L102" s="274" t="e">
        <f>AA!N101</f>
        <v>#DIV/0!</v>
      </c>
      <c r="M102" s="274" t="e">
        <f t="shared" si="74"/>
        <v>#DIV/0!</v>
      </c>
      <c r="N102" s="274" t="e">
        <f>AH!K101</f>
        <v>#DIV/0!</v>
      </c>
      <c r="O102" s="274" t="e">
        <f>AH!N101</f>
        <v>#DIV/0!</v>
      </c>
      <c r="P102" s="274" t="e">
        <f t="shared" si="75"/>
        <v>#DIV/0!</v>
      </c>
      <c r="Q102" s="274" t="e">
        <f>FIQH!K101</f>
        <v>#DIV/0!</v>
      </c>
      <c r="R102" s="274" t="e">
        <f>FIQH!N101</f>
        <v>#DIV/0!</v>
      </c>
      <c r="S102" s="274" t="e">
        <f t="shared" si="76"/>
        <v>#DIV/0!</v>
      </c>
      <c r="T102" s="274" t="e">
        <f>SKI!K101</f>
        <v>#DIV/0!</v>
      </c>
      <c r="U102" s="274" t="e">
        <f>SKI!N101</f>
        <v>#DIV/0!</v>
      </c>
      <c r="V102" s="274" t="e">
        <f t="shared" si="77"/>
        <v>#DIV/0!</v>
      </c>
      <c r="W102" s="274" t="e">
        <f>PKn!K101</f>
        <v>#DIV/0!</v>
      </c>
      <c r="X102" s="274">
        <f>PKn!L101</f>
        <v>0</v>
      </c>
      <c r="Y102" s="274" t="e">
        <f t="shared" si="78"/>
        <v>#DIV/0!</v>
      </c>
      <c r="Z102" s="274" t="e">
        <f>'B Ind'!K101</f>
        <v>#DIV/0!</v>
      </c>
      <c r="AA102" s="274" t="e">
        <f>'B Ind'!N101</f>
        <v>#DIV/0!</v>
      </c>
      <c r="AB102" s="274" t="e">
        <f t="shared" si="79"/>
        <v>#DIV/0!</v>
      </c>
      <c r="AC102" s="274" t="e">
        <f>BA!K101</f>
        <v>#DIV/0!</v>
      </c>
      <c r="AD102" s="274" t="e">
        <f>BA!N101</f>
        <v>#DIV/0!</v>
      </c>
      <c r="AE102" s="274" t="e">
        <f t="shared" si="80"/>
        <v>#DIV/0!</v>
      </c>
      <c r="AF102" s="274" t="e">
        <f>Matematik!K101</f>
        <v>#DIV/0!</v>
      </c>
      <c r="AG102" s="274">
        <f>Matematik!L101</f>
        <v>0</v>
      </c>
      <c r="AH102" s="274" t="e">
        <f t="shared" si="81"/>
        <v>#DIV/0!</v>
      </c>
      <c r="AI102" s="274" t="e">
        <f>IPA!K101</f>
        <v>#DIV/0!</v>
      </c>
      <c r="AJ102" s="274" t="e">
        <f>IPA!N101</f>
        <v>#DIV/0!</v>
      </c>
      <c r="AK102" s="274" t="e">
        <f t="shared" si="82"/>
        <v>#DIV/0!</v>
      </c>
      <c r="AL102" s="274" t="e">
        <f>IPS!K101</f>
        <v>#DIV/0!</v>
      </c>
      <c r="AM102" s="274">
        <f>IPS!L101</f>
        <v>0</v>
      </c>
      <c r="AN102" s="274" t="e">
        <f t="shared" si="83"/>
        <v>#DIV/0!</v>
      </c>
      <c r="AO102" s="274" t="e">
        <f>SBK!K101</f>
        <v>#DIV/0!</v>
      </c>
      <c r="AP102" s="274">
        <f>SBK!M101</f>
        <v>0</v>
      </c>
      <c r="AQ102" s="274" t="e">
        <f t="shared" si="84"/>
        <v>#DIV/0!</v>
      </c>
      <c r="AR102" s="274" t="e">
        <f>Penjaskes!K101</f>
        <v>#DIV/0!</v>
      </c>
      <c r="AS102" s="274">
        <f>Penjaskes!M101</f>
        <v>0</v>
      </c>
      <c r="AT102" s="274" t="e">
        <f t="shared" si="85"/>
        <v>#DIV/0!</v>
      </c>
      <c r="AU102" s="274" t="e">
        <f>'Bhs Drh'!K101</f>
        <v>#DIV/0!</v>
      </c>
      <c r="AV102" s="274" t="e">
        <f>'Bhs Drh'!N101</f>
        <v>#DIV/0!</v>
      </c>
      <c r="AW102" s="274" t="e">
        <f t="shared" si="86"/>
        <v>#DIV/0!</v>
      </c>
      <c r="AX102" s="274" t="e">
        <f>B.Inggris!K101</f>
        <v>#DIV/0!</v>
      </c>
      <c r="AY102" s="274" t="e">
        <f>B.Inggris!N101</f>
        <v>#DIV/0!</v>
      </c>
      <c r="AZ102" s="274" t="e">
        <f t="shared" si="87"/>
        <v>#DIV/0!</v>
      </c>
      <c r="BA102" s="52" t="e">
        <f t="shared" si="88"/>
        <v>#DIV/0!</v>
      </c>
      <c r="BB102" s="52" t="e">
        <f t="shared" si="66"/>
        <v>#DIV/0!</v>
      </c>
      <c r="BC102" s="52"/>
      <c r="BD102" s="52" t="e">
        <f t="shared" si="67"/>
        <v>#DIV/0!</v>
      </c>
      <c r="BE102" s="52" t="e">
        <f t="shared" si="68"/>
        <v>#DIV/0!</v>
      </c>
      <c r="BF102" s="52"/>
      <c r="BG102" s="52" t="e">
        <f t="shared" si="69"/>
        <v>#DIV/0!</v>
      </c>
      <c r="BH102" s="52" t="e">
        <f t="shared" si="70"/>
        <v>#DIV/0!</v>
      </c>
      <c r="BI102" s="274">
        <v>0</v>
      </c>
      <c r="BJ102" s="52" t="e">
        <f t="shared" si="71"/>
        <v>#DIV/0!</v>
      </c>
      <c r="BK102" s="152">
        <f t="shared" si="89"/>
        <v>0</v>
      </c>
      <c r="BL102" s="373" t="e">
        <f t="shared" si="72"/>
        <v>#DIV/0!</v>
      </c>
      <c r="BM102" s="373">
        <f t="shared" si="90"/>
        <v>0</v>
      </c>
      <c r="BN102" s="48" t="e">
        <f t="shared" si="91"/>
        <v>#DIV/0!</v>
      </c>
      <c r="BO102" s="48" t="e">
        <f t="shared" si="92"/>
        <v>#DIV/0!</v>
      </c>
      <c r="BP102" s="48" t="e">
        <f t="shared" si="93"/>
        <v>#DIV/0!</v>
      </c>
      <c r="BQ102" s="48" t="e">
        <f t="shared" si="94"/>
        <v>#DIV/0!</v>
      </c>
      <c r="BR102" s="48" t="str">
        <f t="shared" si="94"/>
        <v>0,0</v>
      </c>
      <c r="BS102" s="48" t="e">
        <f t="shared" si="94"/>
        <v>#DIV/0!</v>
      </c>
      <c r="BT102" s="48" t="e">
        <f t="shared" si="94"/>
        <v>#DIV/0!</v>
      </c>
      <c r="BU102" s="48" t="e">
        <f t="shared" si="65"/>
        <v>#DIV/0!</v>
      </c>
      <c r="BV102" s="48" t="e">
        <f t="shared" si="95"/>
        <v>#DIV/0!</v>
      </c>
      <c r="BY102" s="275" t="e">
        <f t="shared" si="96"/>
        <v>#DIV/0!</v>
      </c>
      <c r="BZ102" s="275" t="str">
        <f t="shared" si="97"/>
        <v>0,</v>
      </c>
      <c r="CA102" s="275" t="e">
        <f t="shared" si="98"/>
        <v>#DIV/0!</v>
      </c>
      <c r="CB102" s="275" t="e">
        <f t="shared" si="99"/>
        <v>#DIV/0!</v>
      </c>
      <c r="CC102" s="275" t="str">
        <f t="shared" si="100"/>
        <v>0,</v>
      </c>
      <c r="CD102" s="275" t="e">
        <f t="shared" si="101"/>
        <v>#DIV/0!</v>
      </c>
      <c r="CE102" s="275" t="e">
        <f t="shared" si="102"/>
        <v>#DIV/0!</v>
      </c>
      <c r="CF102" s="275" t="str">
        <f t="shared" si="103"/>
        <v>0,0</v>
      </c>
      <c r="CG102" s="275" t="e">
        <f t="shared" si="104"/>
        <v>#DIV/0!</v>
      </c>
      <c r="CJ102" s="48" t="str">
        <f>SISWA!S100</f>
        <v>144</v>
      </c>
    </row>
    <row r="103" spans="1:88" x14ac:dyDescent="0.3">
      <c r="A103" s="53">
        <f>SISWA!A102</f>
        <v>95</v>
      </c>
      <c r="B103" s="53" t="str">
        <f>IF(SISWA!B102=0,"",SISWA!B102)</f>
        <v/>
      </c>
      <c r="C103" s="53" t="str">
        <f>IF(SISWA!C102=0,"",SISWA!C102)</f>
        <v/>
      </c>
      <c r="D103" s="53" t="str">
        <f>IF(SISWA!D102=0,"",SISWA!D102)</f>
        <v/>
      </c>
      <c r="E103" s="196" t="str">
        <f>IF(SISWA!E102=0,"",SISWA!E102)</f>
        <v/>
      </c>
      <c r="F103" s="196" t="str">
        <f>IF(SISWA!P101=0,"",SISWA!P101)</f>
        <v>, 00 Januari 1900</v>
      </c>
      <c r="G103" s="196" t="str">
        <f>IF(SISWA!H102=0,"",SISWA!H102)</f>
        <v/>
      </c>
      <c r="H103" s="274" t="e">
        <f>#REF!</f>
        <v>#REF!</v>
      </c>
      <c r="I103" s="274" t="e">
        <f>#REF!</f>
        <v>#REF!</v>
      </c>
      <c r="J103" s="274" t="e">
        <f t="shared" si="73"/>
        <v>#REF!</v>
      </c>
      <c r="K103" s="274" t="e">
        <f>AA!K102</f>
        <v>#DIV/0!</v>
      </c>
      <c r="L103" s="274" t="e">
        <f>AA!N102</f>
        <v>#DIV/0!</v>
      </c>
      <c r="M103" s="274" t="e">
        <f t="shared" si="74"/>
        <v>#DIV/0!</v>
      </c>
      <c r="N103" s="274" t="e">
        <f>AH!K102</f>
        <v>#DIV/0!</v>
      </c>
      <c r="O103" s="274" t="e">
        <f>AH!N102</f>
        <v>#DIV/0!</v>
      </c>
      <c r="P103" s="274" t="e">
        <f t="shared" si="75"/>
        <v>#DIV/0!</v>
      </c>
      <c r="Q103" s="274" t="e">
        <f>FIQH!K102</f>
        <v>#DIV/0!</v>
      </c>
      <c r="R103" s="274" t="e">
        <f>FIQH!N102</f>
        <v>#DIV/0!</v>
      </c>
      <c r="S103" s="274" t="e">
        <f t="shared" si="76"/>
        <v>#DIV/0!</v>
      </c>
      <c r="T103" s="274" t="e">
        <f>SKI!K102</f>
        <v>#DIV/0!</v>
      </c>
      <c r="U103" s="274" t="e">
        <f>SKI!N102</f>
        <v>#DIV/0!</v>
      </c>
      <c r="V103" s="274" t="e">
        <f t="shared" si="77"/>
        <v>#DIV/0!</v>
      </c>
      <c r="W103" s="274" t="e">
        <f>PKn!K102</f>
        <v>#DIV/0!</v>
      </c>
      <c r="X103" s="274">
        <f>PKn!L102</f>
        <v>0</v>
      </c>
      <c r="Y103" s="274" t="e">
        <f t="shared" si="78"/>
        <v>#DIV/0!</v>
      </c>
      <c r="Z103" s="274" t="e">
        <f>'B Ind'!K102</f>
        <v>#DIV/0!</v>
      </c>
      <c r="AA103" s="274" t="e">
        <f>'B Ind'!N102</f>
        <v>#DIV/0!</v>
      </c>
      <c r="AB103" s="274" t="e">
        <f t="shared" si="79"/>
        <v>#DIV/0!</v>
      </c>
      <c r="AC103" s="274" t="e">
        <f>BA!K102</f>
        <v>#DIV/0!</v>
      </c>
      <c r="AD103" s="274" t="e">
        <f>BA!N102</f>
        <v>#DIV/0!</v>
      </c>
      <c r="AE103" s="274" t="e">
        <f t="shared" si="80"/>
        <v>#DIV/0!</v>
      </c>
      <c r="AF103" s="274" t="e">
        <f>Matematik!K102</f>
        <v>#DIV/0!</v>
      </c>
      <c r="AG103" s="274">
        <f>Matematik!L102</f>
        <v>0</v>
      </c>
      <c r="AH103" s="274" t="e">
        <f t="shared" si="81"/>
        <v>#DIV/0!</v>
      </c>
      <c r="AI103" s="274" t="e">
        <f>IPA!K102</f>
        <v>#DIV/0!</v>
      </c>
      <c r="AJ103" s="274" t="e">
        <f>IPA!N102</f>
        <v>#DIV/0!</v>
      </c>
      <c r="AK103" s="274" t="e">
        <f t="shared" si="82"/>
        <v>#DIV/0!</v>
      </c>
      <c r="AL103" s="274" t="e">
        <f>IPS!K102</f>
        <v>#DIV/0!</v>
      </c>
      <c r="AM103" s="274">
        <f>IPS!L102</f>
        <v>0</v>
      </c>
      <c r="AN103" s="274" t="e">
        <f t="shared" si="83"/>
        <v>#DIV/0!</v>
      </c>
      <c r="AO103" s="274" t="e">
        <f>SBK!K102</f>
        <v>#DIV/0!</v>
      </c>
      <c r="AP103" s="274">
        <f>SBK!M102</f>
        <v>0</v>
      </c>
      <c r="AQ103" s="274" t="e">
        <f t="shared" si="84"/>
        <v>#DIV/0!</v>
      </c>
      <c r="AR103" s="274" t="e">
        <f>Penjaskes!K102</f>
        <v>#DIV/0!</v>
      </c>
      <c r="AS103" s="274">
        <f>Penjaskes!M102</f>
        <v>0</v>
      </c>
      <c r="AT103" s="274" t="e">
        <f t="shared" si="85"/>
        <v>#DIV/0!</v>
      </c>
      <c r="AU103" s="274" t="e">
        <f>'Bhs Drh'!K102</f>
        <v>#DIV/0!</v>
      </c>
      <c r="AV103" s="274" t="e">
        <f>'Bhs Drh'!N102</f>
        <v>#DIV/0!</v>
      </c>
      <c r="AW103" s="274" t="e">
        <f t="shared" si="86"/>
        <v>#DIV/0!</v>
      </c>
      <c r="AX103" s="274" t="e">
        <f>B.Inggris!K102</f>
        <v>#DIV/0!</v>
      </c>
      <c r="AY103" s="274" t="e">
        <f>B.Inggris!N102</f>
        <v>#DIV/0!</v>
      </c>
      <c r="AZ103" s="274" t="e">
        <f t="shared" si="87"/>
        <v>#DIV/0!</v>
      </c>
      <c r="BA103" s="52" t="e">
        <f t="shared" si="88"/>
        <v>#DIV/0!</v>
      </c>
      <c r="BB103" s="52" t="e">
        <f t="shared" si="66"/>
        <v>#DIV/0!</v>
      </c>
      <c r="BC103" s="52"/>
      <c r="BD103" s="52" t="e">
        <f t="shared" si="67"/>
        <v>#DIV/0!</v>
      </c>
      <c r="BE103" s="52" t="e">
        <f t="shared" si="68"/>
        <v>#DIV/0!</v>
      </c>
      <c r="BF103" s="52"/>
      <c r="BG103" s="52" t="e">
        <f t="shared" si="69"/>
        <v>#DIV/0!</v>
      </c>
      <c r="BH103" s="52" t="e">
        <f t="shared" si="70"/>
        <v>#DIV/0!</v>
      </c>
      <c r="BI103" s="274">
        <v>0</v>
      </c>
      <c r="BJ103" s="52" t="e">
        <f t="shared" si="71"/>
        <v>#DIV/0!</v>
      </c>
      <c r="BK103" s="152">
        <f t="shared" si="89"/>
        <v>0</v>
      </c>
      <c r="BL103" s="373" t="e">
        <f t="shared" si="72"/>
        <v>#DIV/0!</v>
      </c>
      <c r="BM103" s="373">
        <f t="shared" si="90"/>
        <v>0</v>
      </c>
      <c r="BN103" s="48" t="e">
        <f t="shared" si="91"/>
        <v>#DIV/0!</v>
      </c>
      <c r="BO103" s="48" t="e">
        <f t="shared" si="92"/>
        <v>#DIV/0!</v>
      </c>
      <c r="BP103" s="48" t="e">
        <f t="shared" si="93"/>
        <v>#DIV/0!</v>
      </c>
      <c r="BQ103" s="48" t="e">
        <f t="shared" si="94"/>
        <v>#DIV/0!</v>
      </c>
      <c r="BR103" s="48" t="str">
        <f t="shared" si="94"/>
        <v>0,0</v>
      </c>
      <c r="BS103" s="48" t="e">
        <f t="shared" si="94"/>
        <v>#DIV/0!</v>
      </c>
      <c r="BT103" s="48" t="e">
        <f t="shared" si="94"/>
        <v>#DIV/0!</v>
      </c>
      <c r="BU103" s="48" t="e">
        <f t="shared" si="65"/>
        <v>#DIV/0!</v>
      </c>
      <c r="BV103" s="48" t="e">
        <f t="shared" si="95"/>
        <v>#DIV/0!</v>
      </c>
      <c r="BY103" s="275" t="e">
        <f t="shared" si="96"/>
        <v>#DIV/0!</v>
      </c>
      <c r="BZ103" s="275" t="str">
        <f t="shared" si="97"/>
        <v>0,</v>
      </c>
      <c r="CA103" s="275" t="e">
        <f t="shared" si="98"/>
        <v>#DIV/0!</v>
      </c>
      <c r="CB103" s="275" t="e">
        <f t="shared" si="99"/>
        <v>#DIV/0!</v>
      </c>
      <c r="CC103" s="275" t="str">
        <f t="shared" si="100"/>
        <v>0,</v>
      </c>
      <c r="CD103" s="275" t="e">
        <f t="shared" si="101"/>
        <v>#DIV/0!</v>
      </c>
      <c r="CE103" s="275" t="e">
        <f t="shared" si="102"/>
        <v>#DIV/0!</v>
      </c>
      <c r="CF103" s="275" t="str">
        <f t="shared" si="103"/>
        <v>0,0</v>
      </c>
      <c r="CG103" s="275" t="e">
        <f t="shared" si="104"/>
        <v>#DIV/0!</v>
      </c>
      <c r="CJ103" s="48" t="str">
        <f>SISWA!S101</f>
        <v>145</v>
      </c>
    </row>
    <row r="104" spans="1:88" x14ac:dyDescent="0.3">
      <c r="A104" s="53">
        <f>SISWA!A103</f>
        <v>96</v>
      </c>
      <c r="B104" s="53" t="str">
        <f>IF(SISWA!B103=0,"",SISWA!B103)</f>
        <v/>
      </c>
      <c r="C104" s="53" t="str">
        <f>IF(SISWA!C103=0,"",SISWA!C103)</f>
        <v/>
      </c>
      <c r="D104" s="53" t="str">
        <f>IF(SISWA!D103=0,"",SISWA!D103)</f>
        <v/>
      </c>
      <c r="E104" s="196" t="str">
        <f>IF(SISWA!E103=0,"",SISWA!E103)</f>
        <v/>
      </c>
      <c r="F104" s="196" t="str">
        <f>IF(SISWA!P102=0,"",SISWA!P102)</f>
        <v>, 00 Januari 1900</v>
      </c>
      <c r="G104" s="196" t="str">
        <f>IF(SISWA!H103=0,"",SISWA!H103)</f>
        <v/>
      </c>
      <c r="H104" s="274" t="e">
        <f>#REF!</f>
        <v>#REF!</v>
      </c>
      <c r="I104" s="274" t="e">
        <f>#REF!</f>
        <v>#REF!</v>
      </c>
      <c r="J104" s="274" t="e">
        <f t="shared" si="73"/>
        <v>#REF!</v>
      </c>
      <c r="K104" s="274" t="e">
        <f>AA!K103</f>
        <v>#DIV/0!</v>
      </c>
      <c r="L104" s="274" t="e">
        <f>AA!N103</f>
        <v>#DIV/0!</v>
      </c>
      <c r="M104" s="274" t="e">
        <f t="shared" si="74"/>
        <v>#DIV/0!</v>
      </c>
      <c r="N104" s="274" t="e">
        <f>AH!K103</f>
        <v>#DIV/0!</v>
      </c>
      <c r="O104" s="274" t="e">
        <f>AH!N103</f>
        <v>#DIV/0!</v>
      </c>
      <c r="P104" s="274" t="e">
        <f t="shared" si="75"/>
        <v>#DIV/0!</v>
      </c>
      <c r="Q104" s="274" t="e">
        <f>FIQH!K103</f>
        <v>#DIV/0!</v>
      </c>
      <c r="R104" s="274" t="e">
        <f>FIQH!N103</f>
        <v>#DIV/0!</v>
      </c>
      <c r="S104" s="274" t="e">
        <f t="shared" si="76"/>
        <v>#DIV/0!</v>
      </c>
      <c r="T104" s="274" t="e">
        <f>SKI!K103</f>
        <v>#DIV/0!</v>
      </c>
      <c r="U104" s="274" t="e">
        <f>SKI!N103</f>
        <v>#DIV/0!</v>
      </c>
      <c r="V104" s="274" t="e">
        <f t="shared" si="77"/>
        <v>#DIV/0!</v>
      </c>
      <c r="W104" s="274" t="e">
        <f>PKn!K103</f>
        <v>#DIV/0!</v>
      </c>
      <c r="X104" s="274">
        <f>PKn!L103</f>
        <v>0</v>
      </c>
      <c r="Y104" s="274" t="e">
        <f t="shared" si="78"/>
        <v>#DIV/0!</v>
      </c>
      <c r="Z104" s="274" t="e">
        <f>'B Ind'!K103</f>
        <v>#DIV/0!</v>
      </c>
      <c r="AA104" s="274" t="e">
        <f>'B Ind'!N103</f>
        <v>#DIV/0!</v>
      </c>
      <c r="AB104" s="274" t="e">
        <f t="shared" si="79"/>
        <v>#DIV/0!</v>
      </c>
      <c r="AC104" s="274" t="e">
        <f>BA!K103</f>
        <v>#DIV/0!</v>
      </c>
      <c r="AD104" s="274" t="e">
        <f>BA!N103</f>
        <v>#DIV/0!</v>
      </c>
      <c r="AE104" s="274" t="e">
        <f t="shared" si="80"/>
        <v>#DIV/0!</v>
      </c>
      <c r="AF104" s="274" t="e">
        <f>Matematik!K103</f>
        <v>#DIV/0!</v>
      </c>
      <c r="AG104" s="274">
        <f>Matematik!L103</f>
        <v>0</v>
      </c>
      <c r="AH104" s="274" t="e">
        <f t="shared" si="81"/>
        <v>#DIV/0!</v>
      </c>
      <c r="AI104" s="274" t="e">
        <f>IPA!K103</f>
        <v>#DIV/0!</v>
      </c>
      <c r="AJ104" s="274" t="e">
        <f>IPA!N103</f>
        <v>#DIV/0!</v>
      </c>
      <c r="AK104" s="274" t="e">
        <f t="shared" si="82"/>
        <v>#DIV/0!</v>
      </c>
      <c r="AL104" s="274" t="e">
        <f>IPS!K103</f>
        <v>#DIV/0!</v>
      </c>
      <c r="AM104" s="274">
        <f>IPS!L103</f>
        <v>0</v>
      </c>
      <c r="AN104" s="274" t="e">
        <f t="shared" si="83"/>
        <v>#DIV/0!</v>
      </c>
      <c r="AO104" s="274" t="e">
        <f>SBK!K103</f>
        <v>#DIV/0!</v>
      </c>
      <c r="AP104" s="274">
        <f>SBK!M103</f>
        <v>0</v>
      </c>
      <c r="AQ104" s="274" t="e">
        <f t="shared" si="84"/>
        <v>#DIV/0!</v>
      </c>
      <c r="AR104" s="274" t="e">
        <f>Penjaskes!K103</f>
        <v>#DIV/0!</v>
      </c>
      <c r="AS104" s="274">
        <f>Penjaskes!M103</f>
        <v>0</v>
      </c>
      <c r="AT104" s="274" t="e">
        <f t="shared" si="85"/>
        <v>#DIV/0!</v>
      </c>
      <c r="AU104" s="274" t="e">
        <f>'Bhs Drh'!K103</f>
        <v>#DIV/0!</v>
      </c>
      <c r="AV104" s="274" t="e">
        <f>'Bhs Drh'!N103</f>
        <v>#DIV/0!</v>
      </c>
      <c r="AW104" s="274" t="e">
        <f t="shared" si="86"/>
        <v>#DIV/0!</v>
      </c>
      <c r="AX104" s="274" t="e">
        <f>B.Inggris!K103</f>
        <v>#DIV/0!</v>
      </c>
      <c r="AY104" s="274" t="e">
        <f>B.Inggris!N103</f>
        <v>#DIV/0!</v>
      </c>
      <c r="AZ104" s="274" t="e">
        <f t="shared" si="87"/>
        <v>#DIV/0!</v>
      </c>
      <c r="BA104" s="52" t="e">
        <f t="shared" si="88"/>
        <v>#DIV/0!</v>
      </c>
      <c r="BB104" s="52" t="e">
        <f t="shared" si="66"/>
        <v>#DIV/0!</v>
      </c>
      <c r="BC104" s="52"/>
      <c r="BD104" s="52" t="e">
        <f t="shared" si="67"/>
        <v>#DIV/0!</v>
      </c>
      <c r="BE104" s="52" t="e">
        <f t="shared" si="68"/>
        <v>#DIV/0!</v>
      </c>
      <c r="BF104" s="52"/>
      <c r="BG104" s="52" t="e">
        <f t="shared" si="69"/>
        <v>#DIV/0!</v>
      </c>
      <c r="BH104" s="52" t="e">
        <f t="shared" si="70"/>
        <v>#DIV/0!</v>
      </c>
      <c r="BI104" s="274">
        <v>0</v>
      </c>
      <c r="BJ104" s="52" t="e">
        <f t="shared" si="71"/>
        <v>#DIV/0!</v>
      </c>
      <c r="BK104" s="152">
        <f t="shared" si="89"/>
        <v>0</v>
      </c>
      <c r="BL104" s="373" t="e">
        <f t="shared" si="72"/>
        <v>#DIV/0!</v>
      </c>
      <c r="BM104" s="373">
        <f t="shared" si="90"/>
        <v>0</v>
      </c>
      <c r="BN104" s="48" t="e">
        <f t="shared" si="91"/>
        <v>#DIV/0!</v>
      </c>
      <c r="BO104" s="48" t="e">
        <f t="shared" si="92"/>
        <v>#DIV/0!</v>
      </c>
      <c r="BP104" s="48" t="e">
        <f t="shared" si="93"/>
        <v>#DIV/0!</v>
      </c>
      <c r="BQ104" s="48" t="e">
        <f t="shared" si="94"/>
        <v>#DIV/0!</v>
      </c>
      <c r="BR104" s="48" t="str">
        <f t="shared" si="94"/>
        <v>0,0</v>
      </c>
      <c r="BS104" s="48" t="e">
        <f t="shared" si="94"/>
        <v>#DIV/0!</v>
      </c>
      <c r="BT104" s="48" t="e">
        <f t="shared" si="94"/>
        <v>#DIV/0!</v>
      </c>
      <c r="BU104" s="48" t="e">
        <f t="shared" si="65"/>
        <v>#DIV/0!</v>
      </c>
      <c r="BV104" s="48" t="e">
        <f t="shared" si="95"/>
        <v>#DIV/0!</v>
      </c>
      <c r="BY104" s="275" t="e">
        <f t="shared" si="96"/>
        <v>#DIV/0!</v>
      </c>
      <c r="BZ104" s="275" t="str">
        <f t="shared" si="97"/>
        <v>0,</v>
      </c>
      <c r="CA104" s="275" t="e">
        <f t="shared" si="98"/>
        <v>#DIV/0!</v>
      </c>
      <c r="CB104" s="275" t="e">
        <f t="shared" si="99"/>
        <v>#DIV/0!</v>
      </c>
      <c r="CC104" s="275" t="str">
        <f t="shared" si="100"/>
        <v>0,</v>
      </c>
      <c r="CD104" s="275" t="e">
        <f t="shared" si="101"/>
        <v>#DIV/0!</v>
      </c>
      <c r="CE104" s="275" t="e">
        <f t="shared" si="102"/>
        <v>#DIV/0!</v>
      </c>
      <c r="CF104" s="275" t="str">
        <f t="shared" si="103"/>
        <v>0,0</v>
      </c>
      <c r="CG104" s="275" t="e">
        <f t="shared" si="104"/>
        <v>#DIV/0!</v>
      </c>
      <c r="CJ104" s="48" t="str">
        <f>SISWA!S102</f>
        <v>146</v>
      </c>
    </row>
    <row r="105" spans="1:88" x14ac:dyDescent="0.3">
      <c r="A105" s="53">
        <f>SISWA!A104</f>
        <v>97</v>
      </c>
      <c r="B105" s="53" t="str">
        <f>IF(SISWA!B104=0,"",SISWA!B104)</f>
        <v/>
      </c>
      <c r="C105" s="53" t="str">
        <f>IF(SISWA!C104=0,"",SISWA!C104)</f>
        <v/>
      </c>
      <c r="D105" s="53" t="str">
        <f>IF(SISWA!D104=0,"",SISWA!D104)</f>
        <v/>
      </c>
      <c r="E105" s="196" t="str">
        <f>IF(SISWA!E104=0,"",SISWA!E104)</f>
        <v/>
      </c>
      <c r="F105" s="196" t="str">
        <f>IF(SISWA!P103=0,"",SISWA!P103)</f>
        <v>, 00 Januari 1900</v>
      </c>
      <c r="G105" s="196" t="str">
        <f>IF(SISWA!H104=0,"",SISWA!H104)</f>
        <v/>
      </c>
      <c r="H105" s="274" t="e">
        <f>#REF!</f>
        <v>#REF!</v>
      </c>
      <c r="I105" s="274" t="e">
        <f>#REF!</f>
        <v>#REF!</v>
      </c>
      <c r="J105" s="274" t="e">
        <f t="shared" si="73"/>
        <v>#REF!</v>
      </c>
      <c r="K105" s="274" t="e">
        <f>AA!K104</f>
        <v>#DIV/0!</v>
      </c>
      <c r="L105" s="274" t="e">
        <f>AA!N104</f>
        <v>#DIV/0!</v>
      </c>
      <c r="M105" s="274" t="e">
        <f t="shared" si="74"/>
        <v>#DIV/0!</v>
      </c>
      <c r="N105" s="274" t="e">
        <f>AH!K104</f>
        <v>#DIV/0!</v>
      </c>
      <c r="O105" s="274" t="e">
        <f>AH!N104</f>
        <v>#DIV/0!</v>
      </c>
      <c r="P105" s="274" t="e">
        <f t="shared" si="75"/>
        <v>#DIV/0!</v>
      </c>
      <c r="Q105" s="274" t="e">
        <f>FIQH!K104</f>
        <v>#DIV/0!</v>
      </c>
      <c r="R105" s="274" t="e">
        <f>FIQH!N104</f>
        <v>#DIV/0!</v>
      </c>
      <c r="S105" s="274" t="e">
        <f t="shared" si="76"/>
        <v>#DIV/0!</v>
      </c>
      <c r="T105" s="274" t="e">
        <f>SKI!K104</f>
        <v>#DIV/0!</v>
      </c>
      <c r="U105" s="274" t="e">
        <f>SKI!N104</f>
        <v>#DIV/0!</v>
      </c>
      <c r="V105" s="274" t="e">
        <f t="shared" si="77"/>
        <v>#DIV/0!</v>
      </c>
      <c r="W105" s="274" t="e">
        <f>PKn!K104</f>
        <v>#DIV/0!</v>
      </c>
      <c r="X105" s="274">
        <f>PKn!L104</f>
        <v>0</v>
      </c>
      <c r="Y105" s="274" t="e">
        <f t="shared" si="78"/>
        <v>#DIV/0!</v>
      </c>
      <c r="Z105" s="274" t="e">
        <f>'B Ind'!K104</f>
        <v>#DIV/0!</v>
      </c>
      <c r="AA105" s="274" t="e">
        <f>'B Ind'!N104</f>
        <v>#DIV/0!</v>
      </c>
      <c r="AB105" s="274" t="e">
        <f t="shared" si="79"/>
        <v>#DIV/0!</v>
      </c>
      <c r="AC105" s="274" t="e">
        <f>BA!K104</f>
        <v>#DIV/0!</v>
      </c>
      <c r="AD105" s="274" t="e">
        <f>BA!N104</f>
        <v>#DIV/0!</v>
      </c>
      <c r="AE105" s="274" t="e">
        <f t="shared" si="80"/>
        <v>#DIV/0!</v>
      </c>
      <c r="AF105" s="274" t="e">
        <f>Matematik!K104</f>
        <v>#DIV/0!</v>
      </c>
      <c r="AG105" s="274">
        <f>Matematik!L104</f>
        <v>0</v>
      </c>
      <c r="AH105" s="274" t="e">
        <f t="shared" si="81"/>
        <v>#DIV/0!</v>
      </c>
      <c r="AI105" s="274" t="e">
        <f>IPA!K104</f>
        <v>#DIV/0!</v>
      </c>
      <c r="AJ105" s="274" t="e">
        <f>IPA!N104</f>
        <v>#DIV/0!</v>
      </c>
      <c r="AK105" s="274" t="e">
        <f t="shared" si="82"/>
        <v>#DIV/0!</v>
      </c>
      <c r="AL105" s="274" t="e">
        <f>IPS!K104</f>
        <v>#DIV/0!</v>
      </c>
      <c r="AM105" s="274">
        <f>IPS!L104</f>
        <v>0</v>
      </c>
      <c r="AN105" s="274" t="e">
        <f t="shared" si="83"/>
        <v>#DIV/0!</v>
      </c>
      <c r="AO105" s="274" t="e">
        <f>SBK!K104</f>
        <v>#DIV/0!</v>
      </c>
      <c r="AP105" s="274">
        <f>SBK!M104</f>
        <v>0</v>
      </c>
      <c r="AQ105" s="274" t="e">
        <f t="shared" si="84"/>
        <v>#DIV/0!</v>
      </c>
      <c r="AR105" s="274" t="e">
        <f>Penjaskes!K104</f>
        <v>#DIV/0!</v>
      </c>
      <c r="AS105" s="274">
        <f>Penjaskes!M104</f>
        <v>0</v>
      </c>
      <c r="AT105" s="274" t="e">
        <f t="shared" si="85"/>
        <v>#DIV/0!</v>
      </c>
      <c r="AU105" s="274" t="e">
        <f>'Bhs Drh'!K104</f>
        <v>#DIV/0!</v>
      </c>
      <c r="AV105" s="274" t="e">
        <f>'Bhs Drh'!N104</f>
        <v>#DIV/0!</v>
      </c>
      <c r="AW105" s="274" t="e">
        <f t="shared" si="86"/>
        <v>#DIV/0!</v>
      </c>
      <c r="AX105" s="274" t="e">
        <f>B.Inggris!K104</f>
        <v>#DIV/0!</v>
      </c>
      <c r="AY105" s="274" t="e">
        <f>B.Inggris!N104</f>
        <v>#DIV/0!</v>
      </c>
      <c r="AZ105" s="274" t="e">
        <f t="shared" si="87"/>
        <v>#DIV/0!</v>
      </c>
      <c r="BA105" s="52" t="e">
        <f t="shared" si="88"/>
        <v>#DIV/0!</v>
      </c>
      <c r="BB105" s="52" t="e">
        <f t="shared" ref="BB105:BB136" si="105">AB105</f>
        <v>#DIV/0!</v>
      </c>
      <c r="BC105" s="52"/>
      <c r="BD105" s="52" t="e">
        <f t="shared" ref="BD105:BD136" si="106">(BB105*60%)+(BC105*40%)</f>
        <v>#DIV/0!</v>
      </c>
      <c r="BE105" s="52" t="e">
        <f t="shared" ref="BE105:BE136" si="107">AH105</f>
        <v>#DIV/0!</v>
      </c>
      <c r="BF105" s="52"/>
      <c r="BG105" s="52" t="e">
        <f t="shared" ref="BG105:BG136" si="108">(BE105*60%)+(BF105*40%)</f>
        <v>#DIV/0!</v>
      </c>
      <c r="BH105" s="52" t="e">
        <f t="shared" ref="BH105:BH136" si="109">AK105</f>
        <v>#DIV/0!</v>
      </c>
      <c r="BI105" s="274">
        <v>0</v>
      </c>
      <c r="BJ105" s="52" t="e">
        <f t="shared" ref="BJ105:BJ136" si="110">(BH105*60%)+(BI105*40%)</f>
        <v>#DIV/0!</v>
      </c>
      <c r="BK105" s="152">
        <f t="shared" si="89"/>
        <v>0</v>
      </c>
      <c r="BL105" s="373" t="e">
        <f t="shared" ref="BL105:BL136" si="111">SUM(BD105,BG105,BJ105)</f>
        <v>#DIV/0!</v>
      </c>
      <c r="BM105" s="373">
        <f t="shared" si="90"/>
        <v>0</v>
      </c>
      <c r="BN105" s="48" t="e">
        <f t="shared" si="91"/>
        <v>#DIV/0!</v>
      </c>
      <c r="BO105" s="48" t="e">
        <f t="shared" si="92"/>
        <v>#DIV/0!</v>
      </c>
      <c r="BP105" s="48" t="e">
        <f t="shared" si="93"/>
        <v>#DIV/0!</v>
      </c>
      <c r="BQ105" s="48" t="e">
        <f t="shared" si="94"/>
        <v>#DIV/0!</v>
      </c>
      <c r="BR105" s="48" t="str">
        <f t="shared" si="94"/>
        <v>0,0</v>
      </c>
      <c r="BS105" s="48" t="e">
        <f t="shared" si="94"/>
        <v>#DIV/0!</v>
      </c>
      <c r="BT105" s="48" t="e">
        <f t="shared" si="94"/>
        <v>#DIV/0!</v>
      </c>
      <c r="BU105" s="48" t="e">
        <f t="shared" si="65"/>
        <v>#DIV/0!</v>
      </c>
      <c r="BV105" s="48" t="e">
        <f t="shared" si="95"/>
        <v>#DIV/0!</v>
      </c>
      <c r="BY105" s="275" t="e">
        <f t="shared" si="96"/>
        <v>#DIV/0!</v>
      </c>
      <c r="BZ105" s="275" t="str">
        <f t="shared" si="97"/>
        <v>0,</v>
      </c>
      <c r="CA105" s="275" t="e">
        <f t="shared" si="98"/>
        <v>#DIV/0!</v>
      </c>
      <c r="CB105" s="275" t="e">
        <f t="shared" si="99"/>
        <v>#DIV/0!</v>
      </c>
      <c r="CC105" s="275" t="str">
        <f t="shared" si="100"/>
        <v>0,</v>
      </c>
      <c r="CD105" s="275" t="e">
        <f t="shared" si="101"/>
        <v>#DIV/0!</v>
      </c>
      <c r="CE105" s="275" t="e">
        <f t="shared" si="102"/>
        <v>#DIV/0!</v>
      </c>
      <c r="CF105" s="275" t="str">
        <f t="shared" si="103"/>
        <v>0,0</v>
      </c>
      <c r="CG105" s="275" t="e">
        <f t="shared" si="104"/>
        <v>#DIV/0!</v>
      </c>
      <c r="CJ105" s="48" t="str">
        <f>SISWA!S103</f>
        <v>147</v>
      </c>
    </row>
    <row r="106" spans="1:88" x14ac:dyDescent="0.3">
      <c r="A106" s="53">
        <f>SISWA!A105</f>
        <v>98</v>
      </c>
      <c r="B106" s="53" t="str">
        <f>IF(SISWA!B105=0,"",SISWA!B105)</f>
        <v/>
      </c>
      <c r="C106" s="53" t="str">
        <f>IF(SISWA!C105=0,"",SISWA!C105)</f>
        <v/>
      </c>
      <c r="D106" s="53" t="str">
        <f>IF(SISWA!D105=0,"",SISWA!D105)</f>
        <v/>
      </c>
      <c r="E106" s="196" t="str">
        <f>IF(SISWA!E105=0,"",SISWA!E105)</f>
        <v/>
      </c>
      <c r="F106" s="196" t="str">
        <f>IF(SISWA!P104=0,"",SISWA!P104)</f>
        <v>, 00 Januari 1900</v>
      </c>
      <c r="G106" s="196" t="str">
        <f>IF(SISWA!H105=0,"",SISWA!H105)</f>
        <v/>
      </c>
      <c r="H106" s="274" t="e">
        <f>#REF!</f>
        <v>#REF!</v>
      </c>
      <c r="I106" s="274" t="e">
        <f>#REF!</f>
        <v>#REF!</v>
      </c>
      <c r="J106" s="274" t="e">
        <f t="shared" si="73"/>
        <v>#REF!</v>
      </c>
      <c r="K106" s="274" t="e">
        <f>AA!K105</f>
        <v>#DIV/0!</v>
      </c>
      <c r="L106" s="274" t="e">
        <f>AA!N105</f>
        <v>#DIV/0!</v>
      </c>
      <c r="M106" s="274" t="e">
        <f t="shared" si="74"/>
        <v>#DIV/0!</v>
      </c>
      <c r="N106" s="274" t="e">
        <f>AH!K105</f>
        <v>#DIV/0!</v>
      </c>
      <c r="O106" s="274" t="e">
        <f>AH!N105</f>
        <v>#DIV/0!</v>
      </c>
      <c r="P106" s="274" t="e">
        <f t="shared" si="75"/>
        <v>#DIV/0!</v>
      </c>
      <c r="Q106" s="274" t="e">
        <f>FIQH!K105</f>
        <v>#DIV/0!</v>
      </c>
      <c r="R106" s="274" t="e">
        <f>FIQH!N105</f>
        <v>#DIV/0!</v>
      </c>
      <c r="S106" s="274" t="e">
        <f t="shared" si="76"/>
        <v>#DIV/0!</v>
      </c>
      <c r="T106" s="274" t="e">
        <f>SKI!K105</f>
        <v>#DIV/0!</v>
      </c>
      <c r="U106" s="274" t="e">
        <f>SKI!N105</f>
        <v>#DIV/0!</v>
      </c>
      <c r="V106" s="274" t="e">
        <f t="shared" si="77"/>
        <v>#DIV/0!</v>
      </c>
      <c r="W106" s="274" t="e">
        <f>PKn!K105</f>
        <v>#DIV/0!</v>
      </c>
      <c r="X106" s="274">
        <f>PKn!L105</f>
        <v>0</v>
      </c>
      <c r="Y106" s="274" t="e">
        <f t="shared" si="78"/>
        <v>#DIV/0!</v>
      </c>
      <c r="Z106" s="274" t="e">
        <f>'B Ind'!K105</f>
        <v>#DIV/0!</v>
      </c>
      <c r="AA106" s="274" t="e">
        <f>'B Ind'!N105</f>
        <v>#DIV/0!</v>
      </c>
      <c r="AB106" s="274" t="e">
        <f t="shared" si="79"/>
        <v>#DIV/0!</v>
      </c>
      <c r="AC106" s="274" t="e">
        <f>BA!K105</f>
        <v>#DIV/0!</v>
      </c>
      <c r="AD106" s="274" t="e">
        <f>BA!N105</f>
        <v>#DIV/0!</v>
      </c>
      <c r="AE106" s="274" t="e">
        <f t="shared" si="80"/>
        <v>#DIV/0!</v>
      </c>
      <c r="AF106" s="274" t="e">
        <f>Matematik!K105</f>
        <v>#DIV/0!</v>
      </c>
      <c r="AG106" s="274">
        <f>Matematik!L105</f>
        <v>0</v>
      </c>
      <c r="AH106" s="274" t="e">
        <f t="shared" si="81"/>
        <v>#DIV/0!</v>
      </c>
      <c r="AI106" s="274" t="e">
        <f>IPA!K105</f>
        <v>#DIV/0!</v>
      </c>
      <c r="AJ106" s="274" t="e">
        <f>IPA!N105</f>
        <v>#DIV/0!</v>
      </c>
      <c r="AK106" s="274" t="e">
        <f t="shared" si="82"/>
        <v>#DIV/0!</v>
      </c>
      <c r="AL106" s="274" t="e">
        <f>IPS!K105</f>
        <v>#DIV/0!</v>
      </c>
      <c r="AM106" s="274">
        <f>IPS!L105</f>
        <v>0</v>
      </c>
      <c r="AN106" s="274" t="e">
        <f t="shared" si="83"/>
        <v>#DIV/0!</v>
      </c>
      <c r="AO106" s="274" t="e">
        <f>SBK!K105</f>
        <v>#DIV/0!</v>
      </c>
      <c r="AP106" s="274">
        <f>SBK!M105</f>
        <v>0</v>
      </c>
      <c r="AQ106" s="274" t="e">
        <f t="shared" si="84"/>
        <v>#DIV/0!</v>
      </c>
      <c r="AR106" s="274" t="e">
        <f>Penjaskes!K105</f>
        <v>#DIV/0!</v>
      </c>
      <c r="AS106" s="274">
        <f>Penjaskes!M105</f>
        <v>0</v>
      </c>
      <c r="AT106" s="274" t="e">
        <f t="shared" si="85"/>
        <v>#DIV/0!</v>
      </c>
      <c r="AU106" s="274" t="e">
        <f>'Bhs Drh'!K105</f>
        <v>#DIV/0!</v>
      </c>
      <c r="AV106" s="274" t="e">
        <f>'Bhs Drh'!N105</f>
        <v>#DIV/0!</v>
      </c>
      <c r="AW106" s="274" t="e">
        <f t="shared" si="86"/>
        <v>#DIV/0!</v>
      </c>
      <c r="AX106" s="274" t="e">
        <f>B.Inggris!K105</f>
        <v>#DIV/0!</v>
      </c>
      <c r="AY106" s="274" t="e">
        <f>B.Inggris!N105</f>
        <v>#DIV/0!</v>
      </c>
      <c r="AZ106" s="274" t="e">
        <f t="shared" si="87"/>
        <v>#DIV/0!</v>
      </c>
      <c r="BA106" s="52" t="e">
        <f t="shared" si="88"/>
        <v>#DIV/0!</v>
      </c>
      <c r="BB106" s="52" t="e">
        <f t="shared" si="105"/>
        <v>#DIV/0!</v>
      </c>
      <c r="BC106" s="52"/>
      <c r="BD106" s="52" t="e">
        <f t="shared" si="106"/>
        <v>#DIV/0!</v>
      </c>
      <c r="BE106" s="52" t="e">
        <f t="shared" si="107"/>
        <v>#DIV/0!</v>
      </c>
      <c r="BF106" s="52"/>
      <c r="BG106" s="52" t="e">
        <f t="shared" si="108"/>
        <v>#DIV/0!</v>
      </c>
      <c r="BH106" s="52" t="e">
        <f t="shared" si="109"/>
        <v>#DIV/0!</v>
      </c>
      <c r="BI106" s="274">
        <v>0</v>
      </c>
      <c r="BJ106" s="52" t="e">
        <f t="shared" si="110"/>
        <v>#DIV/0!</v>
      </c>
      <c r="BK106" s="152">
        <f t="shared" si="89"/>
        <v>0</v>
      </c>
      <c r="BL106" s="373" t="e">
        <f t="shared" si="111"/>
        <v>#DIV/0!</v>
      </c>
      <c r="BM106" s="373">
        <f t="shared" si="90"/>
        <v>0</v>
      </c>
      <c r="BN106" s="48" t="e">
        <f t="shared" si="91"/>
        <v>#DIV/0!</v>
      </c>
      <c r="BO106" s="48" t="e">
        <f t="shared" si="92"/>
        <v>#DIV/0!</v>
      </c>
      <c r="BP106" s="48" t="e">
        <f t="shared" si="93"/>
        <v>#DIV/0!</v>
      </c>
      <c r="BQ106" s="48" t="e">
        <f t="shared" si="94"/>
        <v>#DIV/0!</v>
      </c>
      <c r="BR106" s="48" t="str">
        <f t="shared" si="94"/>
        <v>0,0</v>
      </c>
      <c r="BS106" s="48" t="e">
        <f t="shared" si="94"/>
        <v>#DIV/0!</v>
      </c>
      <c r="BT106" s="48" t="e">
        <f t="shared" si="94"/>
        <v>#DIV/0!</v>
      </c>
      <c r="BU106" s="48" t="e">
        <f t="shared" si="65"/>
        <v>#DIV/0!</v>
      </c>
      <c r="BV106" s="48" t="e">
        <f t="shared" si="95"/>
        <v>#DIV/0!</v>
      </c>
      <c r="BY106" s="275" t="e">
        <f t="shared" si="96"/>
        <v>#DIV/0!</v>
      </c>
      <c r="BZ106" s="275" t="str">
        <f t="shared" si="97"/>
        <v>0,</v>
      </c>
      <c r="CA106" s="275" t="e">
        <f t="shared" si="98"/>
        <v>#DIV/0!</v>
      </c>
      <c r="CB106" s="275" t="e">
        <f t="shared" si="99"/>
        <v>#DIV/0!</v>
      </c>
      <c r="CC106" s="275" t="str">
        <f t="shared" si="100"/>
        <v>0,</v>
      </c>
      <c r="CD106" s="275" t="e">
        <f t="shared" si="101"/>
        <v>#DIV/0!</v>
      </c>
      <c r="CE106" s="275" t="e">
        <f t="shared" si="102"/>
        <v>#DIV/0!</v>
      </c>
      <c r="CF106" s="275" t="str">
        <f t="shared" si="103"/>
        <v>0,0</v>
      </c>
      <c r="CG106" s="275" t="e">
        <f t="shared" si="104"/>
        <v>#DIV/0!</v>
      </c>
      <c r="CJ106" s="48" t="str">
        <f>SISWA!S104</f>
        <v>148</v>
      </c>
    </row>
    <row r="107" spans="1:88" x14ac:dyDescent="0.3">
      <c r="A107" s="53">
        <f>SISWA!A106</f>
        <v>99</v>
      </c>
      <c r="B107" s="53" t="str">
        <f>IF(SISWA!B106=0,"",SISWA!B106)</f>
        <v/>
      </c>
      <c r="C107" s="53" t="str">
        <f>IF(SISWA!C106=0,"",SISWA!C106)</f>
        <v/>
      </c>
      <c r="D107" s="53" t="str">
        <f>IF(SISWA!D106=0,"",SISWA!D106)</f>
        <v/>
      </c>
      <c r="E107" s="196" t="str">
        <f>IF(SISWA!E106=0,"",SISWA!E106)</f>
        <v/>
      </c>
      <c r="F107" s="196" t="str">
        <f>IF(SISWA!P105=0,"",SISWA!P105)</f>
        <v>, 00 Januari 1900</v>
      </c>
      <c r="G107" s="196" t="str">
        <f>IF(SISWA!H106=0,"",SISWA!H106)</f>
        <v/>
      </c>
      <c r="H107" s="274" t="e">
        <f>#REF!</f>
        <v>#REF!</v>
      </c>
      <c r="I107" s="274" t="e">
        <f>#REF!</f>
        <v>#REF!</v>
      </c>
      <c r="J107" s="274" t="e">
        <f t="shared" si="73"/>
        <v>#REF!</v>
      </c>
      <c r="K107" s="274" t="e">
        <f>AA!K106</f>
        <v>#DIV/0!</v>
      </c>
      <c r="L107" s="274" t="e">
        <f>AA!N106</f>
        <v>#DIV/0!</v>
      </c>
      <c r="M107" s="274" t="e">
        <f t="shared" si="74"/>
        <v>#DIV/0!</v>
      </c>
      <c r="N107" s="274" t="e">
        <f>AH!K106</f>
        <v>#DIV/0!</v>
      </c>
      <c r="O107" s="274" t="e">
        <f>AH!N106</f>
        <v>#DIV/0!</v>
      </c>
      <c r="P107" s="274" t="e">
        <f t="shared" si="75"/>
        <v>#DIV/0!</v>
      </c>
      <c r="Q107" s="274" t="e">
        <f>FIQH!K106</f>
        <v>#DIV/0!</v>
      </c>
      <c r="R107" s="274" t="e">
        <f>FIQH!N106</f>
        <v>#DIV/0!</v>
      </c>
      <c r="S107" s="274" t="e">
        <f t="shared" si="76"/>
        <v>#DIV/0!</v>
      </c>
      <c r="T107" s="274" t="e">
        <f>SKI!K106</f>
        <v>#DIV/0!</v>
      </c>
      <c r="U107" s="274" t="e">
        <f>SKI!N106</f>
        <v>#DIV/0!</v>
      </c>
      <c r="V107" s="274" t="e">
        <f t="shared" si="77"/>
        <v>#DIV/0!</v>
      </c>
      <c r="W107" s="274" t="e">
        <f>PKn!K106</f>
        <v>#DIV/0!</v>
      </c>
      <c r="X107" s="274">
        <f>PKn!L106</f>
        <v>0</v>
      </c>
      <c r="Y107" s="274" t="e">
        <f t="shared" si="78"/>
        <v>#DIV/0!</v>
      </c>
      <c r="Z107" s="274" t="e">
        <f>'B Ind'!K106</f>
        <v>#DIV/0!</v>
      </c>
      <c r="AA107" s="274" t="e">
        <f>'B Ind'!N106</f>
        <v>#DIV/0!</v>
      </c>
      <c r="AB107" s="274" t="e">
        <f t="shared" si="79"/>
        <v>#DIV/0!</v>
      </c>
      <c r="AC107" s="274" t="e">
        <f>BA!K106</f>
        <v>#DIV/0!</v>
      </c>
      <c r="AD107" s="274" t="e">
        <f>BA!N106</f>
        <v>#DIV/0!</v>
      </c>
      <c r="AE107" s="274" t="e">
        <f t="shared" si="80"/>
        <v>#DIV/0!</v>
      </c>
      <c r="AF107" s="274" t="e">
        <f>Matematik!K106</f>
        <v>#DIV/0!</v>
      </c>
      <c r="AG107" s="274">
        <f>Matematik!L106</f>
        <v>0</v>
      </c>
      <c r="AH107" s="274" t="e">
        <f t="shared" si="81"/>
        <v>#DIV/0!</v>
      </c>
      <c r="AI107" s="274" t="e">
        <f>IPA!K106</f>
        <v>#DIV/0!</v>
      </c>
      <c r="AJ107" s="274" t="e">
        <f>IPA!N106</f>
        <v>#DIV/0!</v>
      </c>
      <c r="AK107" s="274" t="e">
        <f t="shared" si="82"/>
        <v>#DIV/0!</v>
      </c>
      <c r="AL107" s="274" t="e">
        <f>IPS!K106</f>
        <v>#DIV/0!</v>
      </c>
      <c r="AM107" s="274">
        <f>IPS!L106</f>
        <v>0</v>
      </c>
      <c r="AN107" s="274" t="e">
        <f t="shared" si="83"/>
        <v>#DIV/0!</v>
      </c>
      <c r="AO107" s="274" t="e">
        <f>SBK!K106</f>
        <v>#DIV/0!</v>
      </c>
      <c r="AP107" s="274">
        <f>SBK!M106</f>
        <v>0</v>
      </c>
      <c r="AQ107" s="274" t="e">
        <f t="shared" si="84"/>
        <v>#DIV/0!</v>
      </c>
      <c r="AR107" s="274" t="e">
        <f>Penjaskes!K106</f>
        <v>#DIV/0!</v>
      </c>
      <c r="AS107" s="274">
        <f>Penjaskes!M106</f>
        <v>0</v>
      </c>
      <c r="AT107" s="274" t="e">
        <f t="shared" si="85"/>
        <v>#DIV/0!</v>
      </c>
      <c r="AU107" s="274" t="e">
        <f>'Bhs Drh'!K106</f>
        <v>#DIV/0!</v>
      </c>
      <c r="AV107" s="274" t="e">
        <f>'Bhs Drh'!N106</f>
        <v>#DIV/0!</v>
      </c>
      <c r="AW107" s="274" t="e">
        <f t="shared" si="86"/>
        <v>#DIV/0!</v>
      </c>
      <c r="AX107" s="274" t="e">
        <f>B.Inggris!K106</f>
        <v>#DIV/0!</v>
      </c>
      <c r="AY107" s="274" t="e">
        <f>B.Inggris!N106</f>
        <v>#DIV/0!</v>
      </c>
      <c r="AZ107" s="274" t="e">
        <f t="shared" si="87"/>
        <v>#DIV/0!</v>
      </c>
      <c r="BA107" s="52" t="e">
        <f t="shared" si="88"/>
        <v>#DIV/0!</v>
      </c>
      <c r="BB107" s="52" t="e">
        <f t="shared" si="105"/>
        <v>#DIV/0!</v>
      </c>
      <c r="BC107" s="52"/>
      <c r="BD107" s="52" t="e">
        <f t="shared" si="106"/>
        <v>#DIV/0!</v>
      </c>
      <c r="BE107" s="52" t="e">
        <f t="shared" si="107"/>
        <v>#DIV/0!</v>
      </c>
      <c r="BF107" s="52"/>
      <c r="BG107" s="52" t="e">
        <f t="shared" si="108"/>
        <v>#DIV/0!</v>
      </c>
      <c r="BH107" s="52" t="e">
        <f t="shared" si="109"/>
        <v>#DIV/0!</v>
      </c>
      <c r="BI107" s="274">
        <v>0</v>
      </c>
      <c r="BJ107" s="52" t="e">
        <f t="shared" si="110"/>
        <v>#DIV/0!</v>
      </c>
      <c r="BK107" s="152">
        <f t="shared" si="89"/>
        <v>0</v>
      </c>
      <c r="BL107" s="373" t="e">
        <f t="shared" si="111"/>
        <v>#DIV/0!</v>
      </c>
      <c r="BM107" s="373">
        <f t="shared" si="90"/>
        <v>0</v>
      </c>
      <c r="BN107" s="48" t="e">
        <f t="shared" si="91"/>
        <v>#DIV/0!</v>
      </c>
      <c r="BO107" s="48" t="e">
        <f t="shared" si="92"/>
        <v>#DIV/0!</v>
      </c>
      <c r="BP107" s="48" t="e">
        <f t="shared" si="93"/>
        <v>#DIV/0!</v>
      </c>
      <c r="BQ107" s="48" t="e">
        <f t="shared" si="94"/>
        <v>#DIV/0!</v>
      </c>
      <c r="BR107" s="48" t="str">
        <f t="shared" si="94"/>
        <v>0,0</v>
      </c>
      <c r="BS107" s="48" t="e">
        <f t="shared" si="94"/>
        <v>#DIV/0!</v>
      </c>
      <c r="BT107" s="48" t="e">
        <f t="shared" si="94"/>
        <v>#DIV/0!</v>
      </c>
      <c r="BU107" s="48" t="e">
        <f t="shared" si="65"/>
        <v>#DIV/0!</v>
      </c>
      <c r="BV107" s="48" t="e">
        <f t="shared" si="95"/>
        <v>#DIV/0!</v>
      </c>
      <c r="BY107" s="275" t="e">
        <f t="shared" si="96"/>
        <v>#DIV/0!</v>
      </c>
      <c r="BZ107" s="275" t="str">
        <f t="shared" si="97"/>
        <v>0,</v>
      </c>
      <c r="CA107" s="275" t="e">
        <f t="shared" si="98"/>
        <v>#DIV/0!</v>
      </c>
      <c r="CB107" s="275" t="e">
        <f t="shared" si="99"/>
        <v>#DIV/0!</v>
      </c>
      <c r="CC107" s="275" t="str">
        <f t="shared" si="100"/>
        <v>0,</v>
      </c>
      <c r="CD107" s="275" t="e">
        <f t="shared" si="101"/>
        <v>#DIV/0!</v>
      </c>
      <c r="CE107" s="275" t="e">
        <f t="shared" si="102"/>
        <v>#DIV/0!</v>
      </c>
      <c r="CF107" s="275" t="str">
        <f t="shared" si="103"/>
        <v>0,0</v>
      </c>
      <c r="CG107" s="275" t="e">
        <f t="shared" si="104"/>
        <v>#DIV/0!</v>
      </c>
      <c r="CJ107" s="48" t="str">
        <f>SISWA!S105</f>
        <v>149</v>
      </c>
    </row>
    <row r="108" spans="1:88" x14ac:dyDescent="0.3">
      <c r="A108" s="53">
        <f>SISWA!A107</f>
        <v>100</v>
      </c>
      <c r="B108" s="53" t="str">
        <f>IF(SISWA!B107=0,"",SISWA!B107)</f>
        <v/>
      </c>
      <c r="C108" s="53" t="str">
        <f>IF(SISWA!C107=0,"",SISWA!C107)</f>
        <v/>
      </c>
      <c r="D108" s="53" t="str">
        <f>IF(SISWA!D107=0,"",SISWA!D107)</f>
        <v/>
      </c>
      <c r="E108" s="196" t="str">
        <f>IF(SISWA!E107=0,"",SISWA!E107)</f>
        <v/>
      </c>
      <c r="F108" s="196" t="str">
        <f>IF(SISWA!P106=0,"",SISWA!P106)</f>
        <v>, 00 Januari 1900</v>
      </c>
      <c r="G108" s="196" t="str">
        <f>IF(SISWA!H107=0,"",SISWA!H107)</f>
        <v/>
      </c>
      <c r="H108" s="274" t="e">
        <f>#REF!</f>
        <v>#REF!</v>
      </c>
      <c r="I108" s="274" t="e">
        <f>#REF!</f>
        <v>#REF!</v>
      </c>
      <c r="J108" s="274" t="e">
        <f t="shared" si="73"/>
        <v>#REF!</v>
      </c>
      <c r="K108" s="274" t="e">
        <f>AA!K107</f>
        <v>#DIV/0!</v>
      </c>
      <c r="L108" s="274" t="e">
        <f>AA!N107</f>
        <v>#DIV/0!</v>
      </c>
      <c r="M108" s="274" t="e">
        <f t="shared" si="74"/>
        <v>#DIV/0!</v>
      </c>
      <c r="N108" s="274" t="e">
        <f>AH!K107</f>
        <v>#DIV/0!</v>
      </c>
      <c r="O108" s="274" t="e">
        <f>AH!N107</f>
        <v>#DIV/0!</v>
      </c>
      <c r="P108" s="274" t="e">
        <f t="shared" si="75"/>
        <v>#DIV/0!</v>
      </c>
      <c r="Q108" s="274" t="e">
        <f>FIQH!K107</f>
        <v>#DIV/0!</v>
      </c>
      <c r="R108" s="274" t="e">
        <f>FIQH!N107</f>
        <v>#DIV/0!</v>
      </c>
      <c r="S108" s="274" t="e">
        <f t="shared" si="76"/>
        <v>#DIV/0!</v>
      </c>
      <c r="T108" s="274" t="e">
        <f>SKI!K107</f>
        <v>#DIV/0!</v>
      </c>
      <c r="U108" s="274" t="e">
        <f>SKI!N107</f>
        <v>#DIV/0!</v>
      </c>
      <c r="V108" s="274" t="e">
        <f t="shared" si="77"/>
        <v>#DIV/0!</v>
      </c>
      <c r="W108" s="274" t="e">
        <f>PKn!K107</f>
        <v>#DIV/0!</v>
      </c>
      <c r="X108" s="274">
        <f>PKn!L107</f>
        <v>0</v>
      </c>
      <c r="Y108" s="274" t="e">
        <f t="shared" si="78"/>
        <v>#DIV/0!</v>
      </c>
      <c r="Z108" s="274" t="e">
        <f>'B Ind'!K107</f>
        <v>#DIV/0!</v>
      </c>
      <c r="AA108" s="274" t="e">
        <f>'B Ind'!N107</f>
        <v>#DIV/0!</v>
      </c>
      <c r="AB108" s="274" t="e">
        <f t="shared" si="79"/>
        <v>#DIV/0!</v>
      </c>
      <c r="AC108" s="274" t="e">
        <f>BA!K107</f>
        <v>#DIV/0!</v>
      </c>
      <c r="AD108" s="274" t="e">
        <f>BA!N107</f>
        <v>#DIV/0!</v>
      </c>
      <c r="AE108" s="274" t="e">
        <f t="shared" si="80"/>
        <v>#DIV/0!</v>
      </c>
      <c r="AF108" s="274" t="e">
        <f>Matematik!K107</f>
        <v>#DIV/0!</v>
      </c>
      <c r="AG108" s="274">
        <f>Matematik!L107</f>
        <v>0</v>
      </c>
      <c r="AH108" s="274" t="e">
        <f t="shared" si="81"/>
        <v>#DIV/0!</v>
      </c>
      <c r="AI108" s="274" t="e">
        <f>IPA!K107</f>
        <v>#DIV/0!</v>
      </c>
      <c r="AJ108" s="274" t="e">
        <f>IPA!N107</f>
        <v>#DIV/0!</v>
      </c>
      <c r="AK108" s="274" t="e">
        <f t="shared" si="82"/>
        <v>#DIV/0!</v>
      </c>
      <c r="AL108" s="274" t="e">
        <f>IPS!K107</f>
        <v>#DIV/0!</v>
      </c>
      <c r="AM108" s="274">
        <f>IPS!L107</f>
        <v>0</v>
      </c>
      <c r="AN108" s="274" t="e">
        <f t="shared" si="83"/>
        <v>#DIV/0!</v>
      </c>
      <c r="AO108" s="274" t="e">
        <f>SBK!K107</f>
        <v>#DIV/0!</v>
      </c>
      <c r="AP108" s="274">
        <f>SBK!M107</f>
        <v>0</v>
      </c>
      <c r="AQ108" s="274" t="e">
        <f t="shared" si="84"/>
        <v>#DIV/0!</v>
      </c>
      <c r="AR108" s="274" t="e">
        <f>Penjaskes!K107</f>
        <v>#DIV/0!</v>
      </c>
      <c r="AS108" s="274">
        <f>Penjaskes!M107</f>
        <v>0</v>
      </c>
      <c r="AT108" s="274" t="e">
        <f t="shared" si="85"/>
        <v>#DIV/0!</v>
      </c>
      <c r="AU108" s="274" t="e">
        <f>'Bhs Drh'!K107</f>
        <v>#DIV/0!</v>
      </c>
      <c r="AV108" s="274" t="e">
        <f>'Bhs Drh'!N107</f>
        <v>#DIV/0!</v>
      </c>
      <c r="AW108" s="274" t="e">
        <f t="shared" si="86"/>
        <v>#DIV/0!</v>
      </c>
      <c r="AX108" s="274" t="e">
        <f>B.Inggris!K107</f>
        <v>#DIV/0!</v>
      </c>
      <c r="AY108" s="274" t="e">
        <f>B.Inggris!N107</f>
        <v>#DIV/0!</v>
      </c>
      <c r="AZ108" s="274" t="e">
        <f t="shared" si="87"/>
        <v>#DIV/0!</v>
      </c>
      <c r="BA108" s="52" t="e">
        <f t="shared" si="88"/>
        <v>#DIV/0!</v>
      </c>
      <c r="BB108" s="52" t="e">
        <f t="shared" si="105"/>
        <v>#DIV/0!</v>
      </c>
      <c r="BC108" s="52"/>
      <c r="BD108" s="52" t="e">
        <f t="shared" si="106"/>
        <v>#DIV/0!</v>
      </c>
      <c r="BE108" s="52" t="e">
        <f t="shared" si="107"/>
        <v>#DIV/0!</v>
      </c>
      <c r="BF108" s="52"/>
      <c r="BG108" s="52" t="e">
        <f t="shared" si="108"/>
        <v>#DIV/0!</v>
      </c>
      <c r="BH108" s="52" t="e">
        <f t="shared" si="109"/>
        <v>#DIV/0!</v>
      </c>
      <c r="BI108" s="274">
        <v>0</v>
      </c>
      <c r="BJ108" s="52" t="e">
        <f t="shared" si="110"/>
        <v>#DIV/0!</v>
      </c>
      <c r="BK108" s="152">
        <f t="shared" si="89"/>
        <v>0</v>
      </c>
      <c r="BL108" s="373" t="e">
        <f t="shared" si="111"/>
        <v>#DIV/0!</v>
      </c>
      <c r="BM108" s="373">
        <f t="shared" si="90"/>
        <v>0</v>
      </c>
      <c r="BN108" s="48" t="e">
        <f t="shared" si="91"/>
        <v>#DIV/0!</v>
      </c>
      <c r="BO108" s="48" t="e">
        <f t="shared" si="92"/>
        <v>#DIV/0!</v>
      </c>
      <c r="BP108" s="48" t="e">
        <f t="shared" si="93"/>
        <v>#DIV/0!</v>
      </c>
      <c r="BQ108" s="48" t="e">
        <f t="shared" si="94"/>
        <v>#DIV/0!</v>
      </c>
      <c r="BR108" s="48" t="str">
        <f t="shared" si="94"/>
        <v>0,0</v>
      </c>
      <c r="BS108" s="48" t="e">
        <f t="shared" si="94"/>
        <v>#DIV/0!</v>
      </c>
      <c r="BT108" s="48" t="e">
        <f t="shared" si="94"/>
        <v>#DIV/0!</v>
      </c>
      <c r="BU108" s="48" t="e">
        <f t="shared" si="65"/>
        <v>#DIV/0!</v>
      </c>
      <c r="BV108" s="48" t="e">
        <f t="shared" si="95"/>
        <v>#DIV/0!</v>
      </c>
      <c r="BY108" s="275" t="e">
        <f t="shared" si="96"/>
        <v>#DIV/0!</v>
      </c>
      <c r="BZ108" s="275" t="str">
        <f t="shared" si="97"/>
        <v>0,</v>
      </c>
      <c r="CA108" s="275" t="e">
        <f t="shared" si="98"/>
        <v>#DIV/0!</v>
      </c>
      <c r="CB108" s="275" t="e">
        <f t="shared" si="99"/>
        <v>#DIV/0!</v>
      </c>
      <c r="CC108" s="275" t="str">
        <f t="shared" si="100"/>
        <v>0,</v>
      </c>
      <c r="CD108" s="275" t="e">
        <f t="shared" si="101"/>
        <v>#DIV/0!</v>
      </c>
      <c r="CE108" s="275" t="e">
        <f t="shared" si="102"/>
        <v>#DIV/0!</v>
      </c>
      <c r="CF108" s="275" t="str">
        <f t="shared" si="103"/>
        <v>0,0</v>
      </c>
      <c r="CG108" s="275" t="e">
        <f t="shared" si="104"/>
        <v>#DIV/0!</v>
      </c>
      <c r="CJ108" s="48" t="str">
        <f>SISWA!S106</f>
        <v>150</v>
      </c>
    </row>
    <row r="109" spans="1:88" x14ac:dyDescent="0.3">
      <c r="A109" s="53">
        <f>SISWA!A108</f>
        <v>101</v>
      </c>
      <c r="B109" s="53" t="str">
        <f>IF(SISWA!B108=0,"",SISWA!B108)</f>
        <v/>
      </c>
      <c r="C109" s="53" t="str">
        <f>IF(SISWA!C108=0,"",SISWA!C108)</f>
        <v/>
      </c>
      <c r="D109" s="53" t="str">
        <f>IF(SISWA!D108=0,"",SISWA!D108)</f>
        <v/>
      </c>
      <c r="E109" s="196" t="str">
        <f>IF(SISWA!E108=0,"",SISWA!E108)</f>
        <v/>
      </c>
      <c r="F109" s="196" t="str">
        <f>IF(SISWA!P107=0,"",SISWA!P107)</f>
        <v>, 00 Januari 1900</v>
      </c>
      <c r="G109" s="196" t="str">
        <f>IF(SISWA!H108=0,"",SISWA!H108)</f>
        <v/>
      </c>
      <c r="H109" s="274" t="e">
        <f>#REF!</f>
        <v>#REF!</v>
      </c>
      <c r="I109" s="274" t="e">
        <f>#REF!</f>
        <v>#REF!</v>
      </c>
      <c r="J109" s="274" t="e">
        <f t="shared" si="73"/>
        <v>#REF!</v>
      </c>
      <c r="K109" s="274" t="e">
        <f>AA!K108</f>
        <v>#DIV/0!</v>
      </c>
      <c r="L109" s="274" t="e">
        <f>AA!N108</f>
        <v>#DIV/0!</v>
      </c>
      <c r="M109" s="274" t="e">
        <f t="shared" si="74"/>
        <v>#DIV/0!</v>
      </c>
      <c r="N109" s="274" t="e">
        <f>AH!K108</f>
        <v>#DIV/0!</v>
      </c>
      <c r="O109" s="274" t="e">
        <f>AH!N108</f>
        <v>#DIV/0!</v>
      </c>
      <c r="P109" s="274" t="e">
        <f t="shared" si="75"/>
        <v>#DIV/0!</v>
      </c>
      <c r="Q109" s="274" t="e">
        <f>FIQH!K108</f>
        <v>#DIV/0!</v>
      </c>
      <c r="R109" s="274" t="e">
        <f>FIQH!N108</f>
        <v>#DIV/0!</v>
      </c>
      <c r="S109" s="274" t="e">
        <f t="shared" si="76"/>
        <v>#DIV/0!</v>
      </c>
      <c r="T109" s="274" t="e">
        <f>SKI!K108</f>
        <v>#DIV/0!</v>
      </c>
      <c r="U109" s="274" t="e">
        <f>SKI!N108</f>
        <v>#DIV/0!</v>
      </c>
      <c r="V109" s="274" t="e">
        <f t="shared" si="77"/>
        <v>#DIV/0!</v>
      </c>
      <c r="W109" s="274" t="e">
        <f>PKn!K108</f>
        <v>#DIV/0!</v>
      </c>
      <c r="X109" s="274">
        <f>PKn!L108</f>
        <v>0</v>
      </c>
      <c r="Y109" s="274" t="e">
        <f t="shared" si="78"/>
        <v>#DIV/0!</v>
      </c>
      <c r="Z109" s="274" t="e">
        <f>'B Ind'!K108</f>
        <v>#DIV/0!</v>
      </c>
      <c r="AA109" s="274" t="e">
        <f>'B Ind'!N108</f>
        <v>#DIV/0!</v>
      </c>
      <c r="AB109" s="274" t="e">
        <f t="shared" si="79"/>
        <v>#DIV/0!</v>
      </c>
      <c r="AC109" s="274" t="e">
        <f>BA!K108</f>
        <v>#DIV/0!</v>
      </c>
      <c r="AD109" s="274" t="e">
        <f>BA!N108</f>
        <v>#DIV/0!</v>
      </c>
      <c r="AE109" s="274" t="e">
        <f t="shared" si="80"/>
        <v>#DIV/0!</v>
      </c>
      <c r="AF109" s="274" t="e">
        <f>Matematik!K108</f>
        <v>#DIV/0!</v>
      </c>
      <c r="AG109" s="274">
        <f>Matematik!L108</f>
        <v>0</v>
      </c>
      <c r="AH109" s="274" t="e">
        <f t="shared" si="81"/>
        <v>#DIV/0!</v>
      </c>
      <c r="AI109" s="274" t="e">
        <f>IPA!K108</f>
        <v>#DIV/0!</v>
      </c>
      <c r="AJ109" s="274" t="e">
        <f>IPA!N108</f>
        <v>#DIV/0!</v>
      </c>
      <c r="AK109" s="274" t="e">
        <f t="shared" si="82"/>
        <v>#DIV/0!</v>
      </c>
      <c r="AL109" s="274" t="e">
        <f>IPS!K108</f>
        <v>#DIV/0!</v>
      </c>
      <c r="AM109" s="274">
        <f>IPS!L108</f>
        <v>0</v>
      </c>
      <c r="AN109" s="274" t="e">
        <f t="shared" si="83"/>
        <v>#DIV/0!</v>
      </c>
      <c r="AO109" s="274" t="e">
        <f>SBK!K108</f>
        <v>#DIV/0!</v>
      </c>
      <c r="AP109" s="274">
        <f>SBK!M108</f>
        <v>0</v>
      </c>
      <c r="AQ109" s="274" t="e">
        <f t="shared" si="84"/>
        <v>#DIV/0!</v>
      </c>
      <c r="AR109" s="274" t="e">
        <f>Penjaskes!K108</f>
        <v>#DIV/0!</v>
      </c>
      <c r="AS109" s="274">
        <f>Penjaskes!M108</f>
        <v>0</v>
      </c>
      <c r="AT109" s="274" t="e">
        <f t="shared" si="85"/>
        <v>#DIV/0!</v>
      </c>
      <c r="AU109" s="274" t="e">
        <f>'Bhs Drh'!K108</f>
        <v>#DIV/0!</v>
      </c>
      <c r="AV109" s="274" t="e">
        <f>'Bhs Drh'!N108</f>
        <v>#DIV/0!</v>
      </c>
      <c r="AW109" s="274" t="e">
        <f t="shared" si="86"/>
        <v>#DIV/0!</v>
      </c>
      <c r="AX109" s="274" t="e">
        <f>B.Inggris!K108</f>
        <v>#DIV/0!</v>
      </c>
      <c r="AY109" s="274" t="e">
        <f>B.Inggris!N108</f>
        <v>#DIV/0!</v>
      </c>
      <c r="AZ109" s="274" t="e">
        <f t="shared" si="87"/>
        <v>#DIV/0!</v>
      </c>
      <c r="BA109" s="52" t="e">
        <f t="shared" si="88"/>
        <v>#DIV/0!</v>
      </c>
      <c r="BB109" s="52" t="e">
        <f t="shared" si="105"/>
        <v>#DIV/0!</v>
      </c>
      <c r="BC109" s="52"/>
      <c r="BD109" s="52" t="e">
        <f t="shared" si="106"/>
        <v>#DIV/0!</v>
      </c>
      <c r="BE109" s="52" t="e">
        <f t="shared" si="107"/>
        <v>#DIV/0!</v>
      </c>
      <c r="BF109" s="52"/>
      <c r="BG109" s="52" t="e">
        <f t="shared" si="108"/>
        <v>#DIV/0!</v>
      </c>
      <c r="BH109" s="52" t="e">
        <f t="shared" si="109"/>
        <v>#DIV/0!</v>
      </c>
      <c r="BI109" s="274">
        <v>0</v>
      </c>
      <c r="BJ109" s="52" t="e">
        <f t="shared" si="110"/>
        <v>#DIV/0!</v>
      </c>
      <c r="BK109" s="152">
        <f t="shared" si="89"/>
        <v>0</v>
      </c>
      <c r="BL109" s="373" t="e">
        <f t="shared" si="111"/>
        <v>#DIV/0!</v>
      </c>
      <c r="BM109" s="373">
        <f t="shared" si="90"/>
        <v>0</v>
      </c>
      <c r="BN109" s="48" t="e">
        <f t="shared" si="91"/>
        <v>#DIV/0!</v>
      </c>
      <c r="BO109" s="48" t="e">
        <f t="shared" si="92"/>
        <v>#DIV/0!</v>
      </c>
      <c r="BP109" s="48" t="e">
        <f t="shared" si="93"/>
        <v>#DIV/0!</v>
      </c>
      <c r="BQ109" s="48" t="e">
        <f t="shared" si="94"/>
        <v>#DIV/0!</v>
      </c>
      <c r="BR109" s="48" t="str">
        <f t="shared" si="94"/>
        <v>0,0</v>
      </c>
      <c r="BS109" s="48" t="e">
        <f t="shared" si="94"/>
        <v>#DIV/0!</v>
      </c>
      <c r="BT109" s="48" t="e">
        <f t="shared" si="94"/>
        <v>#DIV/0!</v>
      </c>
      <c r="BU109" s="48" t="e">
        <f t="shared" si="65"/>
        <v>#DIV/0!</v>
      </c>
      <c r="BV109" s="48" t="e">
        <f t="shared" si="95"/>
        <v>#DIV/0!</v>
      </c>
      <c r="BY109" s="275" t="e">
        <f t="shared" si="96"/>
        <v>#DIV/0!</v>
      </c>
      <c r="BZ109" s="275" t="str">
        <f t="shared" si="97"/>
        <v>0,</v>
      </c>
      <c r="CA109" s="275" t="e">
        <f t="shared" si="98"/>
        <v>#DIV/0!</v>
      </c>
      <c r="CB109" s="275" t="e">
        <f t="shared" si="99"/>
        <v>#DIV/0!</v>
      </c>
      <c r="CC109" s="275" t="str">
        <f t="shared" si="100"/>
        <v>0,</v>
      </c>
      <c r="CD109" s="275" t="e">
        <f t="shared" si="101"/>
        <v>#DIV/0!</v>
      </c>
      <c r="CE109" s="275" t="e">
        <f t="shared" si="102"/>
        <v>#DIV/0!</v>
      </c>
      <c r="CF109" s="275" t="str">
        <f t="shared" si="103"/>
        <v>0,0</v>
      </c>
      <c r="CG109" s="275" t="e">
        <f t="shared" si="104"/>
        <v>#DIV/0!</v>
      </c>
      <c r="CJ109" s="48" t="str">
        <f>SISWA!S107</f>
        <v>151</v>
      </c>
    </row>
    <row r="110" spans="1:88" x14ac:dyDescent="0.3">
      <c r="A110" s="53">
        <f>SISWA!A109</f>
        <v>102</v>
      </c>
      <c r="B110" s="53" t="str">
        <f>IF(SISWA!B109=0,"",SISWA!B109)</f>
        <v/>
      </c>
      <c r="C110" s="53" t="str">
        <f>IF(SISWA!C109=0,"",SISWA!C109)</f>
        <v/>
      </c>
      <c r="D110" s="53" t="str">
        <f>IF(SISWA!D109=0,"",SISWA!D109)</f>
        <v/>
      </c>
      <c r="E110" s="196" t="str">
        <f>IF(SISWA!E109=0,"",SISWA!E109)</f>
        <v/>
      </c>
      <c r="F110" s="196" t="str">
        <f>IF(SISWA!P108=0,"",SISWA!P108)</f>
        <v>, 00 Januari 1900</v>
      </c>
      <c r="G110" s="196" t="str">
        <f>IF(SISWA!H109=0,"",SISWA!H109)</f>
        <v/>
      </c>
      <c r="H110" s="274" t="e">
        <f>#REF!</f>
        <v>#REF!</v>
      </c>
      <c r="I110" s="274" t="e">
        <f>#REF!</f>
        <v>#REF!</v>
      </c>
      <c r="J110" s="274" t="e">
        <f t="shared" si="73"/>
        <v>#REF!</v>
      </c>
      <c r="K110" s="274" t="e">
        <f>AA!K109</f>
        <v>#DIV/0!</v>
      </c>
      <c r="L110" s="274" t="e">
        <f>AA!N109</f>
        <v>#DIV/0!</v>
      </c>
      <c r="M110" s="274" t="e">
        <f t="shared" si="74"/>
        <v>#DIV/0!</v>
      </c>
      <c r="N110" s="274" t="e">
        <f>AH!K109</f>
        <v>#DIV/0!</v>
      </c>
      <c r="O110" s="274" t="e">
        <f>AH!N109</f>
        <v>#DIV/0!</v>
      </c>
      <c r="P110" s="274" t="e">
        <f t="shared" si="75"/>
        <v>#DIV/0!</v>
      </c>
      <c r="Q110" s="274" t="e">
        <f>FIQH!K109</f>
        <v>#DIV/0!</v>
      </c>
      <c r="R110" s="274" t="e">
        <f>FIQH!N109</f>
        <v>#DIV/0!</v>
      </c>
      <c r="S110" s="274" t="e">
        <f t="shared" si="76"/>
        <v>#DIV/0!</v>
      </c>
      <c r="T110" s="274" t="e">
        <f>SKI!K109</f>
        <v>#DIV/0!</v>
      </c>
      <c r="U110" s="274" t="e">
        <f>SKI!N109</f>
        <v>#DIV/0!</v>
      </c>
      <c r="V110" s="274" t="e">
        <f t="shared" si="77"/>
        <v>#DIV/0!</v>
      </c>
      <c r="W110" s="274" t="e">
        <f>PKn!K109</f>
        <v>#DIV/0!</v>
      </c>
      <c r="X110" s="274">
        <f>PKn!L109</f>
        <v>0</v>
      </c>
      <c r="Y110" s="274" t="e">
        <f t="shared" si="78"/>
        <v>#DIV/0!</v>
      </c>
      <c r="Z110" s="274" t="e">
        <f>'B Ind'!K109</f>
        <v>#DIV/0!</v>
      </c>
      <c r="AA110" s="274" t="e">
        <f>'B Ind'!N109</f>
        <v>#DIV/0!</v>
      </c>
      <c r="AB110" s="274" t="e">
        <f t="shared" si="79"/>
        <v>#DIV/0!</v>
      </c>
      <c r="AC110" s="274" t="e">
        <f>BA!K109</f>
        <v>#DIV/0!</v>
      </c>
      <c r="AD110" s="274" t="e">
        <f>BA!N109</f>
        <v>#DIV/0!</v>
      </c>
      <c r="AE110" s="274" t="e">
        <f t="shared" si="80"/>
        <v>#DIV/0!</v>
      </c>
      <c r="AF110" s="274" t="e">
        <f>Matematik!K109</f>
        <v>#DIV/0!</v>
      </c>
      <c r="AG110" s="274">
        <f>Matematik!L109</f>
        <v>0</v>
      </c>
      <c r="AH110" s="274" t="e">
        <f t="shared" si="81"/>
        <v>#DIV/0!</v>
      </c>
      <c r="AI110" s="274" t="e">
        <f>IPA!K109</f>
        <v>#DIV/0!</v>
      </c>
      <c r="AJ110" s="274" t="e">
        <f>IPA!N109</f>
        <v>#DIV/0!</v>
      </c>
      <c r="AK110" s="274" t="e">
        <f t="shared" si="82"/>
        <v>#DIV/0!</v>
      </c>
      <c r="AL110" s="274" t="e">
        <f>IPS!K109</f>
        <v>#DIV/0!</v>
      </c>
      <c r="AM110" s="274">
        <f>IPS!L109</f>
        <v>0</v>
      </c>
      <c r="AN110" s="274" t="e">
        <f t="shared" si="83"/>
        <v>#DIV/0!</v>
      </c>
      <c r="AO110" s="274" t="e">
        <f>SBK!K109</f>
        <v>#DIV/0!</v>
      </c>
      <c r="AP110" s="274">
        <f>SBK!M109</f>
        <v>0</v>
      </c>
      <c r="AQ110" s="274" t="e">
        <f t="shared" si="84"/>
        <v>#DIV/0!</v>
      </c>
      <c r="AR110" s="274" t="e">
        <f>Penjaskes!K109</f>
        <v>#DIV/0!</v>
      </c>
      <c r="AS110" s="274">
        <f>Penjaskes!M109</f>
        <v>0</v>
      </c>
      <c r="AT110" s="274" t="e">
        <f t="shared" si="85"/>
        <v>#DIV/0!</v>
      </c>
      <c r="AU110" s="274" t="e">
        <f>'Bhs Drh'!K109</f>
        <v>#DIV/0!</v>
      </c>
      <c r="AV110" s="274" t="e">
        <f>'Bhs Drh'!N109</f>
        <v>#DIV/0!</v>
      </c>
      <c r="AW110" s="274" t="e">
        <f t="shared" si="86"/>
        <v>#DIV/0!</v>
      </c>
      <c r="AX110" s="274" t="e">
        <f>B.Inggris!K109</f>
        <v>#DIV/0!</v>
      </c>
      <c r="AY110" s="274" t="e">
        <f>B.Inggris!N109</f>
        <v>#DIV/0!</v>
      </c>
      <c r="AZ110" s="274" t="e">
        <f t="shared" si="87"/>
        <v>#DIV/0!</v>
      </c>
      <c r="BA110" s="52" t="e">
        <f t="shared" si="88"/>
        <v>#DIV/0!</v>
      </c>
      <c r="BB110" s="52" t="e">
        <f t="shared" si="105"/>
        <v>#DIV/0!</v>
      </c>
      <c r="BC110" s="52"/>
      <c r="BD110" s="52" t="e">
        <f t="shared" si="106"/>
        <v>#DIV/0!</v>
      </c>
      <c r="BE110" s="52" t="e">
        <f t="shared" si="107"/>
        <v>#DIV/0!</v>
      </c>
      <c r="BF110" s="52"/>
      <c r="BG110" s="52" t="e">
        <f t="shared" si="108"/>
        <v>#DIV/0!</v>
      </c>
      <c r="BH110" s="52" t="e">
        <f t="shared" si="109"/>
        <v>#DIV/0!</v>
      </c>
      <c r="BI110" s="274">
        <v>0</v>
      </c>
      <c r="BJ110" s="52" t="e">
        <f t="shared" si="110"/>
        <v>#DIV/0!</v>
      </c>
      <c r="BK110" s="152">
        <f t="shared" si="89"/>
        <v>0</v>
      </c>
      <c r="BL110" s="373" t="e">
        <f t="shared" si="111"/>
        <v>#DIV/0!</v>
      </c>
      <c r="BM110" s="373">
        <f t="shared" si="90"/>
        <v>0</v>
      </c>
      <c r="BN110" s="48" t="e">
        <f t="shared" si="91"/>
        <v>#DIV/0!</v>
      </c>
      <c r="BO110" s="48" t="e">
        <f t="shared" si="92"/>
        <v>#DIV/0!</v>
      </c>
      <c r="BP110" s="48" t="e">
        <f t="shared" si="93"/>
        <v>#DIV/0!</v>
      </c>
      <c r="BQ110" s="48" t="e">
        <f t="shared" si="94"/>
        <v>#DIV/0!</v>
      </c>
      <c r="BR110" s="48" t="str">
        <f t="shared" si="94"/>
        <v>0,0</v>
      </c>
      <c r="BS110" s="48" t="e">
        <f t="shared" si="94"/>
        <v>#DIV/0!</v>
      </c>
      <c r="BT110" s="48" t="e">
        <f t="shared" si="94"/>
        <v>#DIV/0!</v>
      </c>
      <c r="BU110" s="48" t="e">
        <f t="shared" si="65"/>
        <v>#DIV/0!</v>
      </c>
      <c r="BV110" s="48" t="e">
        <f t="shared" si="95"/>
        <v>#DIV/0!</v>
      </c>
      <c r="BY110" s="275" t="e">
        <f t="shared" si="96"/>
        <v>#DIV/0!</v>
      </c>
      <c r="BZ110" s="275" t="str">
        <f t="shared" si="97"/>
        <v>0,</v>
      </c>
      <c r="CA110" s="275" t="e">
        <f t="shared" si="98"/>
        <v>#DIV/0!</v>
      </c>
      <c r="CB110" s="275" t="e">
        <f t="shared" si="99"/>
        <v>#DIV/0!</v>
      </c>
      <c r="CC110" s="275" t="str">
        <f t="shared" si="100"/>
        <v>0,</v>
      </c>
      <c r="CD110" s="275" t="e">
        <f t="shared" si="101"/>
        <v>#DIV/0!</v>
      </c>
      <c r="CE110" s="275" t="e">
        <f t="shared" si="102"/>
        <v>#DIV/0!</v>
      </c>
      <c r="CF110" s="275" t="str">
        <f t="shared" si="103"/>
        <v>0,0</v>
      </c>
      <c r="CG110" s="275" t="e">
        <f t="shared" si="104"/>
        <v>#DIV/0!</v>
      </c>
      <c r="CJ110" s="48" t="str">
        <f>SISWA!S108</f>
        <v>152</v>
      </c>
    </row>
    <row r="111" spans="1:88" x14ac:dyDescent="0.3">
      <c r="A111" s="53">
        <f>SISWA!A110</f>
        <v>103</v>
      </c>
      <c r="B111" s="53" t="str">
        <f>IF(SISWA!B110=0,"",SISWA!B110)</f>
        <v/>
      </c>
      <c r="C111" s="53" t="str">
        <f>IF(SISWA!C110=0,"",SISWA!C110)</f>
        <v/>
      </c>
      <c r="D111" s="53" t="str">
        <f>IF(SISWA!D110=0,"",SISWA!D110)</f>
        <v/>
      </c>
      <c r="E111" s="196" t="str">
        <f>IF(SISWA!E110=0,"",SISWA!E110)</f>
        <v/>
      </c>
      <c r="F111" s="196" t="str">
        <f>IF(SISWA!P109=0,"",SISWA!P109)</f>
        <v>, 00 Januari 1900</v>
      </c>
      <c r="G111" s="196" t="str">
        <f>IF(SISWA!H110=0,"",SISWA!H110)</f>
        <v/>
      </c>
      <c r="H111" s="274" t="e">
        <f>#REF!</f>
        <v>#REF!</v>
      </c>
      <c r="I111" s="274" t="e">
        <f>#REF!</f>
        <v>#REF!</v>
      </c>
      <c r="J111" s="274" t="e">
        <f t="shared" si="73"/>
        <v>#REF!</v>
      </c>
      <c r="K111" s="274" t="e">
        <f>AA!K110</f>
        <v>#DIV/0!</v>
      </c>
      <c r="L111" s="274" t="e">
        <f>AA!N110</f>
        <v>#DIV/0!</v>
      </c>
      <c r="M111" s="274" t="e">
        <f t="shared" si="74"/>
        <v>#DIV/0!</v>
      </c>
      <c r="N111" s="274" t="e">
        <f>AH!K110</f>
        <v>#DIV/0!</v>
      </c>
      <c r="O111" s="274" t="e">
        <f>AH!N110</f>
        <v>#DIV/0!</v>
      </c>
      <c r="P111" s="274" t="e">
        <f t="shared" si="75"/>
        <v>#DIV/0!</v>
      </c>
      <c r="Q111" s="274" t="e">
        <f>FIQH!K110</f>
        <v>#DIV/0!</v>
      </c>
      <c r="R111" s="274" t="e">
        <f>FIQH!N110</f>
        <v>#DIV/0!</v>
      </c>
      <c r="S111" s="274" t="e">
        <f t="shared" si="76"/>
        <v>#DIV/0!</v>
      </c>
      <c r="T111" s="274" t="e">
        <f>SKI!K110</f>
        <v>#DIV/0!</v>
      </c>
      <c r="U111" s="274" t="e">
        <f>SKI!N110</f>
        <v>#DIV/0!</v>
      </c>
      <c r="V111" s="274" t="e">
        <f t="shared" si="77"/>
        <v>#DIV/0!</v>
      </c>
      <c r="W111" s="274" t="e">
        <f>PKn!K110</f>
        <v>#DIV/0!</v>
      </c>
      <c r="X111" s="274">
        <f>PKn!L110</f>
        <v>0</v>
      </c>
      <c r="Y111" s="274" t="e">
        <f t="shared" si="78"/>
        <v>#DIV/0!</v>
      </c>
      <c r="Z111" s="274" t="e">
        <f>'B Ind'!K110</f>
        <v>#DIV/0!</v>
      </c>
      <c r="AA111" s="274" t="e">
        <f>'B Ind'!N110</f>
        <v>#DIV/0!</v>
      </c>
      <c r="AB111" s="274" t="e">
        <f t="shared" si="79"/>
        <v>#DIV/0!</v>
      </c>
      <c r="AC111" s="274" t="e">
        <f>BA!K110</f>
        <v>#DIV/0!</v>
      </c>
      <c r="AD111" s="274" t="e">
        <f>BA!N110</f>
        <v>#DIV/0!</v>
      </c>
      <c r="AE111" s="274" t="e">
        <f t="shared" si="80"/>
        <v>#DIV/0!</v>
      </c>
      <c r="AF111" s="274" t="e">
        <f>Matematik!K110</f>
        <v>#DIV/0!</v>
      </c>
      <c r="AG111" s="274">
        <f>Matematik!L110</f>
        <v>0</v>
      </c>
      <c r="AH111" s="274" t="e">
        <f t="shared" si="81"/>
        <v>#DIV/0!</v>
      </c>
      <c r="AI111" s="274" t="e">
        <f>IPA!K110</f>
        <v>#DIV/0!</v>
      </c>
      <c r="AJ111" s="274" t="e">
        <f>IPA!N110</f>
        <v>#DIV/0!</v>
      </c>
      <c r="AK111" s="274" t="e">
        <f t="shared" si="82"/>
        <v>#DIV/0!</v>
      </c>
      <c r="AL111" s="274" t="e">
        <f>IPS!K110</f>
        <v>#DIV/0!</v>
      </c>
      <c r="AM111" s="274">
        <f>IPS!L110</f>
        <v>0</v>
      </c>
      <c r="AN111" s="274" t="e">
        <f t="shared" si="83"/>
        <v>#DIV/0!</v>
      </c>
      <c r="AO111" s="274" t="e">
        <f>SBK!K110</f>
        <v>#DIV/0!</v>
      </c>
      <c r="AP111" s="274">
        <f>SBK!M110</f>
        <v>0</v>
      </c>
      <c r="AQ111" s="274" t="e">
        <f t="shared" si="84"/>
        <v>#DIV/0!</v>
      </c>
      <c r="AR111" s="274" t="e">
        <f>Penjaskes!K110</f>
        <v>#DIV/0!</v>
      </c>
      <c r="AS111" s="274">
        <f>Penjaskes!M110</f>
        <v>0</v>
      </c>
      <c r="AT111" s="274" t="e">
        <f t="shared" si="85"/>
        <v>#DIV/0!</v>
      </c>
      <c r="AU111" s="274" t="e">
        <f>'Bhs Drh'!K110</f>
        <v>#DIV/0!</v>
      </c>
      <c r="AV111" s="274" t="e">
        <f>'Bhs Drh'!N110</f>
        <v>#DIV/0!</v>
      </c>
      <c r="AW111" s="274" t="e">
        <f t="shared" si="86"/>
        <v>#DIV/0!</v>
      </c>
      <c r="AX111" s="274" t="e">
        <f>B.Inggris!K110</f>
        <v>#DIV/0!</v>
      </c>
      <c r="AY111" s="274" t="e">
        <f>B.Inggris!N110</f>
        <v>#DIV/0!</v>
      </c>
      <c r="AZ111" s="274" t="e">
        <f t="shared" si="87"/>
        <v>#DIV/0!</v>
      </c>
      <c r="BA111" s="52" t="e">
        <f t="shared" si="88"/>
        <v>#DIV/0!</v>
      </c>
      <c r="BB111" s="52" t="e">
        <f t="shared" si="105"/>
        <v>#DIV/0!</v>
      </c>
      <c r="BC111" s="52"/>
      <c r="BD111" s="52" t="e">
        <f t="shared" si="106"/>
        <v>#DIV/0!</v>
      </c>
      <c r="BE111" s="52" t="e">
        <f t="shared" si="107"/>
        <v>#DIV/0!</v>
      </c>
      <c r="BF111" s="52"/>
      <c r="BG111" s="52" t="e">
        <f t="shared" si="108"/>
        <v>#DIV/0!</v>
      </c>
      <c r="BH111" s="52" t="e">
        <f t="shared" si="109"/>
        <v>#DIV/0!</v>
      </c>
      <c r="BI111" s="274">
        <v>0</v>
      </c>
      <c r="BJ111" s="52" t="e">
        <f t="shared" si="110"/>
        <v>#DIV/0!</v>
      </c>
      <c r="BK111" s="152">
        <f t="shared" si="89"/>
        <v>0</v>
      </c>
      <c r="BL111" s="373" t="e">
        <f t="shared" si="111"/>
        <v>#DIV/0!</v>
      </c>
      <c r="BM111" s="373">
        <f t="shared" si="90"/>
        <v>0</v>
      </c>
      <c r="BN111" s="48" t="e">
        <f t="shared" si="91"/>
        <v>#DIV/0!</v>
      </c>
      <c r="BO111" s="48" t="e">
        <f t="shared" si="92"/>
        <v>#DIV/0!</v>
      </c>
      <c r="BP111" s="48" t="e">
        <f t="shared" si="93"/>
        <v>#DIV/0!</v>
      </c>
      <c r="BQ111" s="48" t="e">
        <f t="shared" si="94"/>
        <v>#DIV/0!</v>
      </c>
      <c r="BR111" s="48" t="str">
        <f t="shared" si="94"/>
        <v>0,0</v>
      </c>
      <c r="BS111" s="48" t="e">
        <f t="shared" si="94"/>
        <v>#DIV/0!</v>
      </c>
      <c r="BT111" s="48" t="e">
        <f t="shared" si="94"/>
        <v>#DIV/0!</v>
      </c>
      <c r="BU111" s="48" t="e">
        <f t="shared" si="65"/>
        <v>#DIV/0!</v>
      </c>
      <c r="BV111" s="48" t="e">
        <f t="shared" si="95"/>
        <v>#DIV/0!</v>
      </c>
      <c r="BY111" s="275" t="e">
        <f t="shared" si="96"/>
        <v>#DIV/0!</v>
      </c>
      <c r="BZ111" s="275" t="str">
        <f t="shared" si="97"/>
        <v>0,</v>
      </c>
      <c r="CA111" s="275" t="e">
        <f t="shared" si="98"/>
        <v>#DIV/0!</v>
      </c>
      <c r="CB111" s="275" t="e">
        <f t="shared" si="99"/>
        <v>#DIV/0!</v>
      </c>
      <c r="CC111" s="275" t="str">
        <f t="shared" si="100"/>
        <v>0,</v>
      </c>
      <c r="CD111" s="275" t="e">
        <f t="shared" si="101"/>
        <v>#DIV/0!</v>
      </c>
      <c r="CE111" s="275" t="e">
        <f t="shared" si="102"/>
        <v>#DIV/0!</v>
      </c>
      <c r="CF111" s="275" t="str">
        <f t="shared" si="103"/>
        <v>0,0</v>
      </c>
      <c r="CG111" s="275" t="e">
        <f t="shared" si="104"/>
        <v>#DIV/0!</v>
      </c>
      <c r="CJ111" s="48" t="str">
        <f>SISWA!S109</f>
        <v>153</v>
      </c>
    </row>
    <row r="112" spans="1:88" x14ac:dyDescent="0.3">
      <c r="A112" s="53">
        <f>SISWA!A111</f>
        <v>104</v>
      </c>
      <c r="B112" s="53" t="str">
        <f>IF(SISWA!B111=0,"",SISWA!B111)</f>
        <v/>
      </c>
      <c r="C112" s="53" t="str">
        <f>IF(SISWA!C111=0,"",SISWA!C111)</f>
        <v/>
      </c>
      <c r="D112" s="53" t="str">
        <f>IF(SISWA!D111=0,"",SISWA!D111)</f>
        <v/>
      </c>
      <c r="E112" s="196" t="str">
        <f>IF(SISWA!E111=0,"",SISWA!E111)</f>
        <v/>
      </c>
      <c r="F112" s="196" t="str">
        <f>IF(SISWA!P110=0,"",SISWA!P110)</f>
        <v>, 00 Januari 1900</v>
      </c>
      <c r="G112" s="196" t="str">
        <f>IF(SISWA!H111=0,"",SISWA!H111)</f>
        <v/>
      </c>
      <c r="H112" s="274" t="e">
        <f>#REF!</f>
        <v>#REF!</v>
      </c>
      <c r="I112" s="274" t="e">
        <f>#REF!</f>
        <v>#REF!</v>
      </c>
      <c r="J112" s="274" t="e">
        <f t="shared" si="73"/>
        <v>#REF!</v>
      </c>
      <c r="K112" s="274" t="e">
        <f>AA!K111</f>
        <v>#DIV/0!</v>
      </c>
      <c r="L112" s="274" t="e">
        <f>AA!N111</f>
        <v>#DIV/0!</v>
      </c>
      <c r="M112" s="274" t="e">
        <f t="shared" si="74"/>
        <v>#DIV/0!</v>
      </c>
      <c r="N112" s="274" t="e">
        <f>AH!K111</f>
        <v>#DIV/0!</v>
      </c>
      <c r="O112" s="274" t="e">
        <f>AH!N111</f>
        <v>#DIV/0!</v>
      </c>
      <c r="P112" s="274" t="e">
        <f t="shared" si="75"/>
        <v>#DIV/0!</v>
      </c>
      <c r="Q112" s="274" t="e">
        <f>FIQH!K111</f>
        <v>#DIV/0!</v>
      </c>
      <c r="R112" s="274" t="e">
        <f>FIQH!N111</f>
        <v>#DIV/0!</v>
      </c>
      <c r="S112" s="274" t="e">
        <f t="shared" si="76"/>
        <v>#DIV/0!</v>
      </c>
      <c r="T112" s="274" t="e">
        <f>SKI!K111</f>
        <v>#DIV/0!</v>
      </c>
      <c r="U112" s="274" t="e">
        <f>SKI!N111</f>
        <v>#DIV/0!</v>
      </c>
      <c r="V112" s="274" t="e">
        <f t="shared" si="77"/>
        <v>#DIV/0!</v>
      </c>
      <c r="W112" s="274" t="e">
        <f>PKn!K111</f>
        <v>#DIV/0!</v>
      </c>
      <c r="X112" s="274">
        <f>PKn!L111</f>
        <v>0</v>
      </c>
      <c r="Y112" s="274" t="e">
        <f t="shared" si="78"/>
        <v>#DIV/0!</v>
      </c>
      <c r="Z112" s="274" t="e">
        <f>'B Ind'!K111</f>
        <v>#DIV/0!</v>
      </c>
      <c r="AA112" s="274" t="e">
        <f>'B Ind'!N111</f>
        <v>#DIV/0!</v>
      </c>
      <c r="AB112" s="274" t="e">
        <f t="shared" si="79"/>
        <v>#DIV/0!</v>
      </c>
      <c r="AC112" s="274" t="e">
        <f>BA!K111</f>
        <v>#DIV/0!</v>
      </c>
      <c r="AD112" s="274" t="e">
        <f>BA!N111</f>
        <v>#DIV/0!</v>
      </c>
      <c r="AE112" s="274" t="e">
        <f t="shared" si="80"/>
        <v>#DIV/0!</v>
      </c>
      <c r="AF112" s="274" t="e">
        <f>Matematik!K111</f>
        <v>#DIV/0!</v>
      </c>
      <c r="AG112" s="274">
        <f>Matematik!L111</f>
        <v>0</v>
      </c>
      <c r="AH112" s="274" t="e">
        <f t="shared" si="81"/>
        <v>#DIV/0!</v>
      </c>
      <c r="AI112" s="274" t="e">
        <f>IPA!K111</f>
        <v>#DIV/0!</v>
      </c>
      <c r="AJ112" s="274" t="e">
        <f>IPA!N111</f>
        <v>#DIV/0!</v>
      </c>
      <c r="AK112" s="274" t="e">
        <f t="shared" si="82"/>
        <v>#DIV/0!</v>
      </c>
      <c r="AL112" s="274" t="e">
        <f>IPS!K111</f>
        <v>#DIV/0!</v>
      </c>
      <c r="AM112" s="274">
        <f>IPS!L111</f>
        <v>0</v>
      </c>
      <c r="AN112" s="274" t="e">
        <f t="shared" si="83"/>
        <v>#DIV/0!</v>
      </c>
      <c r="AO112" s="274" t="e">
        <f>SBK!K111</f>
        <v>#DIV/0!</v>
      </c>
      <c r="AP112" s="274">
        <f>SBK!M111</f>
        <v>0</v>
      </c>
      <c r="AQ112" s="274" t="e">
        <f t="shared" si="84"/>
        <v>#DIV/0!</v>
      </c>
      <c r="AR112" s="274" t="e">
        <f>Penjaskes!K111</f>
        <v>#DIV/0!</v>
      </c>
      <c r="AS112" s="274">
        <f>Penjaskes!M111</f>
        <v>0</v>
      </c>
      <c r="AT112" s="274" t="e">
        <f t="shared" si="85"/>
        <v>#DIV/0!</v>
      </c>
      <c r="AU112" s="274" t="e">
        <f>'Bhs Drh'!K111</f>
        <v>#DIV/0!</v>
      </c>
      <c r="AV112" s="274" t="e">
        <f>'Bhs Drh'!N111</f>
        <v>#DIV/0!</v>
      </c>
      <c r="AW112" s="274" t="e">
        <f t="shared" si="86"/>
        <v>#DIV/0!</v>
      </c>
      <c r="AX112" s="274" t="e">
        <f>B.Inggris!K111</f>
        <v>#DIV/0!</v>
      </c>
      <c r="AY112" s="274" t="e">
        <f>B.Inggris!N111</f>
        <v>#DIV/0!</v>
      </c>
      <c r="AZ112" s="274" t="e">
        <f t="shared" si="87"/>
        <v>#DIV/0!</v>
      </c>
      <c r="BA112" s="52" t="e">
        <f t="shared" si="88"/>
        <v>#DIV/0!</v>
      </c>
      <c r="BB112" s="52" t="e">
        <f t="shared" si="105"/>
        <v>#DIV/0!</v>
      </c>
      <c r="BC112" s="52"/>
      <c r="BD112" s="52" t="e">
        <f t="shared" si="106"/>
        <v>#DIV/0!</v>
      </c>
      <c r="BE112" s="52" t="e">
        <f t="shared" si="107"/>
        <v>#DIV/0!</v>
      </c>
      <c r="BF112" s="52"/>
      <c r="BG112" s="52" t="e">
        <f t="shared" si="108"/>
        <v>#DIV/0!</v>
      </c>
      <c r="BH112" s="52" t="e">
        <f t="shared" si="109"/>
        <v>#DIV/0!</v>
      </c>
      <c r="BI112" s="274">
        <v>0</v>
      </c>
      <c r="BJ112" s="52" t="e">
        <f t="shared" si="110"/>
        <v>#DIV/0!</v>
      </c>
      <c r="BK112" s="152">
        <f t="shared" si="89"/>
        <v>0</v>
      </c>
      <c r="BL112" s="373" t="e">
        <f t="shared" si="111"/>
        <v>#DIV/0!</v>
      </c>
      <c r="BM112" s="373">
        <f t="shared" si="90"/>
        <v>0</v>
      </c>
      <c r="BN112" s="48" t="e">
        <f t="shared" si="91"/>
        <v>#DIV/0!</v>
      </c>
      <c r="BO112" s="48" t="e">
        <f t="shared" si="92"/>
        <v>#DIV/0!</v>
      </c>
      <c r="BP112" s="48" t="e">
        <f t="shared" si="93"/>
        <v>#DIV/0!</v>
      </c>
      <c r="BQ112" s="48" t="e">
        <f t="shared" si="94"/>
        <v>#DIV/0!</v>
      </c>
      <c r="BR112" s="48" t="str">
        <f t="shared" si="94"/>
        <v>0,0</v>
      </c>
      <c r="BS112" s="48" t="e">
        <f t="shared" si="94"/>
        <v>#DIV/0!</v>
      </c>
      <c r="BT112" s="48" t="e">
        <f t="shared" si="94"/>
        <v>#DIV/0!</v>
      </c>
      <c r="BU112" s="48" t="e">
        <f t="shared" si="65"/>
        <v>#DIV/0!</v>
      </c>
      <c r="BV112" s="48" t="e">
        <f t="shared" si="95"/>
        <v>#DIV/0!</v>
      </c>
      <c r="BY112" s="275" t="e">
        <f t="shared" si="96"/>
        <v>#DIV/0!</v>
      </c>
      <c r="BZ112" s="275" t="str">
        <f t="shared" si="97"/>
        <v>0,</v>
      </c>
      <c r="CA112" s="275" t="e">
        <f t="shared" si="98"/>
        <v>#DIV/0!</v>
      </c>
      <c r="CB112" s="275" t="e">
        <f t="shared" si="99"/>
        <v>#DIV/0!</v>
      </c>
      <c r="CC112" s="275" t="str">
        <f t="shared" si="100"/>
        <v>0,</v>
      </c>
      <c r="CD112" s="275" t="e">
        <f t="shared" si="101"/>
        <v>#DIV/0!</v>
      </c>
      <c r="CE112" s="275" t="e">
        <f t="shared" si="102"/>
        <v>#DIV/0!</v>
      </c>
      <c r="CF112" s="275" t="str">
        <f t="shared" si="103"/>
        <v>0,0</v>
      </c>
      <c r="CG112" s="275" t="e">
        <f t="shared" si="104"/>
        <v>#DIV/0!</v>
      </c>
      <c r="CJ112" s="48" t="str">
        <f>SISWA!S110</f>
        <v>154</v>
      </c>
    </row>
    <row r="113" spans="1:88" x14ac:dyDescent="0.3">
      <c r="A113" s="53">
        <f>SISWA!A112</f>
        <v>105</v>
      </c>
      <c r="B113" s="53" t="str">
        <f>IF(SISWA!B112=0,"",SISWA!B112)</f>
        <v/>
      </c>
      <c r="C113" s="53" t="str">
        <f>IF(SISWA!C112=0,"",SISWA!C112)</f>
        <v/>
      </c>
      <c r="D113" s="53" t="str">
        <f>IF(SISWA!D112=0,"",SISWA!D112)</f>
        <v/>
      </c>
      <c r="E113" s="196" t="str">
        <f>IF(SISWA!E112=0,"",SISWA!E112)</f>
        <v/>
      </c>
      <c r="F113" s="196" t="str">
        <f>IF(SISWA!P111=0,"",SISWA!P111)</f>
        <v>, 00 Januari 1900</v>
      </c>
      <c r="G113" s="196" t="str">
        <f>IF(SISWA!H112=0,"",SISWA!H112)</f>
        <v/>
      </c>
      <c r="H113" s="274" t="e">
        <f>#REF!</f>
        <v>#REF!</v>
      </c>
      <c r="I113" s="274" t="e">
        <f>#REF!</f>
        <v>#REF!</v>
      </c>
      <c r="J113" s="274" t="e">
        <f t="shared" si="73"/>
        <v>#REF!</v>
      </c>
      <c r="K113" s="274" t="e">
        <f>AA!K112</f>
        <v>#DIV/0!</v>
      </c>
      <c r="L113" s="274" t="e">
        <f>AA!N112</f>
        <v>#DIV/0!</v>
      </c>
      <c r="M113" s="274" t="e">
        <f t="shared" si="74"/>
        <v>#DIV/0!</v>
      </c>
      <c r="N113" s="274" t="e">
        <f>AH!K112</f>
        <v>#DIV/0!</v>
      </c>
      <c r="O113" s="274" t="e">
        <f>AH!N112</f>
        <v>#DIV/0!</v>
      </c>
      <c r="P113" s="274" t="e">
        <f t="shared" si="75"/>
        <v>#DIV/0!</v>
      </c>
      <c r="Q113" s="274" t="e">
        <f>FIQH!K112</f>
        <v>#DIV/0!</v>
      </c>
      <c r="R113" s="274" t="e">
        <f>FIQH!N112</f>
        <v>#DIV/0!</v>
      </c>
      <c r="S113" s="274" t="e">
        <f t="shared" si="76"/>
        <v>#DIV/0!</v>
      </c>
      <c r="T113" s="274" t="e">
        <f>SKI!K112</f>
        <v>#DIV/0!</v>
      </c>
      <c r="U113" s="274" t="e">
        <f>SKI!N112</f>
        <v>#DIV/0!</v>
      </c>
      <c r="V113" s="274" t="e">
        <f t="shared" si="77"/>
        <v>#DIV/0!</v>
      </c>
      <c r="W113" s="274" t="e">
        <f>PKn!K112</f>
        <v>#DIV/0!</v>
      </c>
      <c r="X113" s="274">
        <f>PKn!L112</f>
        <v>0</v>
      </c>
      <c r="Y113" s="274" t="e">
        <f t="shared" si="78"/>
        <v>#DIV/0!</v>
      </c>
      <c r="Z113" s="274" t="e">
        <f>'B Ind'!K112</f>
        <v>#DIV/0!</v>
      </c>
      <c r="AA113" s="274" t="e">
        <f>'B Ind'!N112</f>
        <v>#DIV/0!</v>
      </c>
      <c r="AB113" s="274" t="e">
        <f t="shared" si="79"/>
        <v>#DIV/0!</v>
      </c>
      <c r="AC113" s="274" t="e">
        <f>BA!K112</f>
        <v>#DIV/0!</v>
      </c>
      <c r="AD113" s="274" t="e">
        <f>BA!N112</f>
        <v>#DIV/0!</v>
      </c>
      <c r="AE113" s="274" t="e">
        <f t="shared" si="80"/>
        <v>#DIV/0!</v>
      </c>
      <c r="AF113" s="274" t="e">
        <f>Matematik!K112</f>
        <v>#DIV/0!</v>
      </c>
      <c r="AG113" s="274">
        <f>Matematik!L112</f>
        <v>0</v>
      </c>
      <c r="AH113" s="274" t="e">
        <f t="shared" si="81"/>
        <v>#DIV/0!</v>
      </c>
      <c r="AI113" s="274" t="e">
        <f>IPA!K112</f>
        <v>#DIV/0!</v>
      </c>
      <c r="AJ113" s="274" t="e">
        <f>IPA!N112</f>
        <v>#DIV/0!</v>
      </c>
      <c r="AK113" s="274" t="e">
        <f t="shared" si="82"/>
        <v>#DIV/0!</v>
      </c>
      <c r="AL113" s="274" t="e">
        <f>IPS!K112</f>
        <v>#DIV/0!</v>
      </c>
      <c r="AM113" s="274">
        <f>IPS!L112</f>
        <v>0</v>
      </c>
      <c r="AN113" s="274" t="e">
        <f t="shared" si="83"/>
        <v>#DIV/0!</v>
      </c>
      <c r="AO113" s="274" t="e">
        <f>SBK!K112</f>
        <v>#DIV/0!</v>
      </c>
      <c r="AP113" s="274">
        <f>SBK!M112</f>
        <v>0</v>
      </c>
      <c r="AQ113" s="274" t="e">
        <f t="shared" si="84"/>
        <v>#DIV/0!</v>
      </c>
      <c r="AR113" s="274" t="e">
        <f>Penjaskes!K112</f>
        <v>#DIV/0!</v>
      </c>
      <c r="AS113" s="274">
        <f>Penjaskes!M112</f>
        <v>0</v>
      </c>
      <c r="AT113" s="274" t="e">
        <f t="shared" si="85"/>
        <v>#DIV/0!</v>
      </c>
      <c r="AU113" s="274" t="e">
        <f>'Bhs Drh'!K112</f>
        <v>#DIV/0!</v>
      </c>
      <c r="AV113" s="274" t="e">
        <f>'Bhs Drh'!N112</f>
        <v>#DIV/0!</v>
      </c>
      <c r="AW113" s="274" t="e">
        <f t="shared" si="86"/>
        <v>#DIV/0!</v>
      </c>
      <c r="AX113" s="274" t="e">
        <f>B.Inggris!K112</f>
        <v>#DIV/0!</v>
      </c>
      <c r="AY113" s="274" t="e">
        <f>B.Inggris!N112</f>
        <v>#DIV/0!</v>
      </c>
      <c r="AZ113" s="274" t="e">
        <f t="shared" si="87"/>
        <v>#DIV/0!</v>
      </c>
      <c r="BA113" s="52" t="e">
        <f t="shared" si="88"/>
        <v>#DIV/0!</v>
      </c>
      <c r="BB113" s="52" t="e">
        <f t="shared" si="105"/>
        <v>#DIV/0!</v>
      </c>
      <c r="BC113" s="52"/>
      <c r="BD113" s="52" t="e">
        <f t="shared" si="106"/>
        <v>#DIV/0!</v>
      </c>
      <c r="BE113" s="52" t="e">
        <f t="shared" si="107"/>
        <v>#DIV/0!</v>
      </c>
      <c r="BF113" s="52"/>
      <c r="BG113" s="52" t="e">
        <f t="shared" si="108"/>
        <v>#DIV/0!</v>
      </c>
      <c r="BH113" s="52" t="e">
        <f t="shared" si="109"/>
        <v>#DIV/0!</v>
      </c>
      <c r="BI113" s="274">
        <v>0</v>
      </c>
      <c r="BJ113" s="52" t="e">
        <f t="shared" si="110"/>
        <v>#DIV/0!</v>
      </c>
      <c r="BK113" s="152">
        <f t="shared" si="89"/>
        <v>0</v>
      </c>
      <c r="BL113" s="373" t="e">
        <f t="shared" si="111"/>
        <v>#DIV/0!</v>
      </c>
      <c r="BM113" s="373">
        <f t="shared" si="90"/>
        <v>0</v>
      </c>
      <c r="BN113" s="48" t="e">
        <f t="shared" si="91"/>
        <v>#DIV/0!</v>
      </c>
      <c r="BO113" s="48" t="e">
        <f t="shared" si="92"/>
        <v>#DIV/0!</v>
      </c>
      <c r="BP113" s="48" t="e">
        <f t="shared" si="93"/>
        <v>#DIV/0!</v>
      </c>
      <c r="BQ113" s="48" t="e">
        <f t="shared" si="94"/>
        <v>#DIV/0!</v>
      </c>
      <c r="BR113" s="48" t="str">
        <f t="shared" si="94"/>
        <v>0,0</v>
      </c>
      <c r="BS113" s="48" t="e">
        <f t="shared" si="94"/>
        <v>#DIV/0!</v>
      </c>
      <c r="BT113" s="48" t="e">
        <f t="shared" si="94"/>
        <v>#DIV/0!</v>
      </c>
      <c r="BU113" s="48" t="e">
        <f t="shared" si="65"/>
        <v>#DIV/0!</v>
      </c>
      <c r="BV113" s="48" t="e">
        <f t="shared" si="95"/>
        <v>#DIV/0!</v>
      </c>
      <c r="BY113" s="275" t="e">
        <f t="shared" si="96"/>
        <v>#DIV/0!</v>
      </c>
      <c r="BZ113" s="275" t="str">
        <f t="shared" si="97"/>
        <v>0,</v>
      </c>
      <c r="CA113" s="275" t="e">
        <f t="shared" si="98"/>
        <v>#DIV/0!</v>
      </c>
      <c r="CB113" s="275" t="e">
        <f t="shared" si="99"/>
        <v>#DIV/0!</v>
      </c>
      <c r="CC113" s="275" t="str">
        <f t="shared" si="100"/>
        <v>0,</v>
      </c>
      <c r="CD113" s="275" t="e">
        <f t="shared" si="101"/>
        <v>#DIV/0!</v>
      </c>
      <c r="CE113" s="275" t="e">
        <f t="shared" si="102"/>
        <v>#DIV/0!</v>
      </c>
      <c r="CF113" s="275" t="str">
        <f t="shared" si="103"/>
        <v>0,0</v>
      </c>
      <c r="CG113" s="275" t="e">
        <f t="shared" si="104"/>
        <v>#DIV/0!</v>
      </c>
      <c r="CJ113" s="48" t="str">
        <f>SISWA!S111</f>
        <v>155</v>
      </c>
    </row>
    <row r="114" spans="1:88" x14ac:dyDescent="0.3">
      <c r="A114" s="53">
        <f>SISWA!A113</f>
        <v>106</v>
      </c>
      <c r="B114" s="53" t="str">
        <f>IF(SISWA!B113=0,"",SISWA!B113)</f>
        <v/>
      </c>
      <c r="C114" s="53" t="str">
        <f>IF(SISWA!C113=0,"",SISWA!C113)</f>
        <v/>
      </c>
      <c r="D114" s="53" t="str">
        <f>IF(SISWA!D113=0,"",SISWA!D113)</f>
        <v/>
      </c>
      <c r="E114" s="196" t="str">
        <f>IF(SISWA!E113=0,"",SISWA!E113)</f>
        <v/>
      </c>
      <c r="F114" s="196" t="str">
        <f>IF(SISWA!P112=0,"",SISWA!P112)</f>
        <v>, 00 Januari 1900</v>
      </c>
      <c r="G114" s="196" t="str">
        <f>IF(SISWA!H113=0,"",SISWA!H113)</f>
        <v/>
      </c>
      <c r="H114" s="274" t="e">
        <f>#REF!</f>
        <v>#REF!</v>
      </c>
      <c r="I114" s="274" t="e">
        <f>#REF!</f>
        <v>#REF!</v>
      </c>
      <c r="J114" s="274" t="e">
        <f t="shared" si="73"/>
        <v>#REF!</v>
      </c>
      <c r="K114" s="274" t="e">
        <f>AA!K113</f>
        <v>#DIV/0!</v>
      </c>
      <c r="L114" s="274" t="e">
        <f>AA!N113</f>
        <v>#DIV/0!</v>
      </c>
      <c r="M114" s="274" t="e">
        <f t="shared" si="74"/>
        <v>#DIV/0!</v>
      </c>
      <c r="N114" s="274" t="e">
        <f>AH!K113</f>
        <v>#DIV/0!</v>
      </c>
      <c r="O114" s="274" t="e">
        <f>AH!N113</f>
        <v>#DIV/0!</v>
      </c>
      <c r="P114" s="274" t="e">
        <f t="shared" si="75"/>
        <v>#DIV/0!</v>
      </c>
      <c r="Q114" s="274" t="e">
        <f>FIQH!K113</f>
        <v>#DIV/0!</v>
      </c>
      <c r="R114" s="274" t="e">
        <f>FIQH!N113</f>
        <v>#DIV/0!</v>
      </c>
      <c r="S114" s="274" t="e">
        <f t="shared" si="76"/>
        <v>#DIV/0!</v>
      </c>
      <c r="T114" s="274" t="e">
        <f>SKI!K113</f>
        <v>#DIV/0!</v>
      </c>
      <c r="U114" s="274" t="e">
        <f>SKI!N113</f>
        <v>#DIV/0!</v>
      </c>
      <c r="V114" s="274" t="e">
        <f t="shared" si="77"/>
        <v>#DIV/0!</v>
      </c>
      <c r="W114" s="274" t="e">
        <f>PKn!K113</f>
        <v>#DIV/0!</v>
      </c>
      <c r="X114" s="274">
        <f>PKn!L113</f>
        <v>0</v>
      </c>
      <c r="Y114" s="274" t="e">
        <f t="shared" si="78"/>
        <v>#DIV/0!</v>
      </c>
      <c r="Z114" s="274" t="e">
        <f>'B Ind'!K113</f>
        <v>#DIV/0!</v>
      </c>
      <c r="AA114" s="274" t="e">
        <f>'B Ind'!N113</f>
        <v>#DIV/0!</v>
      </c>
      <c r="AB114" s="274" t="e">
        <f t="shared" si="79"/>
        <v>#DIV/0!</v>
      </c>
      <c r="AC114" s="274" t="e">
        <f>BA!K113</f>
        <v>#DIV/0!</v>
      </c>
      <c r="AD114" s="274" t="e">
        <f>BA!N113</f>
        <v>#DIV/0!</v>
      </c>
      <c r="AE114" s="274" t="e">
        <f t="shared" si="80"/>
        <v>#DIV/0!</v>
      </c>
      <c r="AF114" s="274" t="e">
        <f>Matematik!K113</f>
        <v>#DIV/0!</v>
      </c>
      <c r="AG114" s="274">
        <f>Matematik!L113</f>
        <v>0</v>
      </c>
      <c r="AH114" s="274" t="e">
        <f t="shared" si="81"/>
        <v>#DIV/0!</v>
      </c>
      <c r="AI114" s="274" t="e">
        <f>IPA!K113</f>
        <v>#DIV/0!</v>
      </c>
      <c r="AJ114" s="274" t="e">
        <f>IPA!N113</f>
        <v>#DIV/0!</v>
      </c>
      <c r="AK114" s="274" t="e">
        <f t="shared" si="82"/>
        <v>#DIV/0!</v>
      </c>
      <c r="AL114" s="274" t="e">
        <f>IPS!K113</f>
        <v>#DIV/0!</v>
      </c>
      <c r="AM114" s="274">
        <f>IPS!L113</f>
        <v>0</v>
      </c>
      <c r="AN114" s="274" t="e">
        <f t="shared" si="83"/>
        <v>#DIV/0!</v>
      </c>
      <c r="AO114" s="274" t="e">
        <f>SBK!K113</f>
        <v>#DIV/0!</v>
      </c>
      <c r="AP114" s="274">
        <f>SBK!M113</f>
        <v>0</v>
      </c>
      <c r="AQ114" s="274" t="e">
        <f t="shared" si="84"/>
        <v>#DIV/0!</v>
      </c>
      <c r="AR114" s="274" t="e">
        <f>Penjaskes!K113</f>
        <v>#DIV/0!</v>
      </c>
      <c r="AS114" s="274">
        <f>Penjaskes!M113</f>
        <v>0</v>
      </c>
      <c r="AT114" s="274" t="e">
        <f t="shared" si="85"/>
        <v>#DIV/0!</v>
      </c>
      <c r="AU114" s="274" t="e">
        <f>'Bhs Drh'!K113</f>
        <v>#DIV/0!</v>
      </c>
      <c r="AV114" s="274" t="e">
        <f>'Bhs Drh'!N113</f>
        <v>#DIV/0!</v>
      </c>
      <c r="AW114" s="274" t="e">
        <f t="shared" si="86"/>
        <v>#DIV/0!</v>
      </c>
      <c r="AX114" s="274" t="e">
        <f>B.Inggris!K113</f>
        <v>#DIV/0!</v>
      </c>
      <c r="AY114" s="274" t="e">
        <f>B.Inggris!N113</f>
        <v>#DIV/0!</v>
      </c>
      <c r="AZ114" s="274" t="e">
        <f t="shared" si="87"/>
        <v>#DIV/0!</v>
      </c>
      <c r="BA114" s="52" t="e">
        <f t="shared" si="88"/>
        <v>#DIV/0!</v>
      </c>
      <c r="BB114" s="52" t="e">
        <f t="shared" si="105"/>
        <v>#DIV/0!</v>
      </c>
      <c r="BC114" s="52"/>
      <c r="BD114" s="52" t="e">
        <f t="shared" si="106"/>
        <v>#DIV/0!</v>
      </c>
      <c r="BE114" s="52" t="e">
        <f t="shared" si="107"/>
        <v>#DIV/0!</v>
      </c>
      <c r="BF114" s="52"/>
      <c r="BG114" s="52" t="e">
        <f t="shared" si="108"/>
        <v>#DIV/0!</v>
      </c>
      <c r="BH114" s="52" t="e">
        <f t="shared" si="109"/>
        <v>#DIV/0!</v>
      </c>
      <c r="BI114" s="274">
        <v>0</v>
      </c>
      <c r="BJ114" s="52" t="e">
        <f t="shared" si="110"/>
        <v>#DIV/0!</v>
      </c>
      <c r="BK114" s="152">
        <f t="shared" si="89"/>
        <v>0</v>
      </c>
      <c r="BL114" s="373" t="e">
        <f t="shared" si="111"/>
        <v>#DIV/0!</v>
      </c>
      <c r="BM114" s="373">
        <f t="shared" si="90"/>
        <v>0</v>
      </c>
      <c r="BN114" s="48" t="e">
        <f t="shared" si="91"/>
        <v>#DIV/0!</v>
      </c>
      <c r="BO114" s="48" t="e">
        <f t="shared" si="92"/>
        <v>#DIV/0!</v>
      </c>
      <c r="BP114" s="48" t="e">
        <f t="shared" si="93"/>
        <v>#DIV/0!</v>
      </c>
      <c r="BQ114" s="48" t="e">
        <f t="shared" si="94"/>
        <v>#DIV/0!</v>
      </c>
      <c r="BR114" s="48" t="str">
        <f t="shared" si="94"/>
        <v>0,0</v>
      </c>
      <c r="BS114" s="48" t="e">
        <f t="shared" si="94"/>
        <v>#DIV/0!</v>
      </c>
      <c r="BT114" s="48" t="e">
        <f t="shared" si="94"/>
        <v>#DIV/0!</v>
      </c>
      <c r="BU114" s="48" t="e">
        <f t="shared" si="65"/>
        <v>#DIV/0!</v>
      </c>
      <c r="BV114" s="48" t="e">
        <f t="shared" si="95"/>
        <v>#DIV/0!</v>
      </c>
      <c r="BY114" s="275" t="e">
        <f t="shared" si="96"/>
        <v>#DIV/0!</v>
      </c>
      <c r="BZ114" s="275" t="str">
        <f t="shared" si="97"/>
        <v>0,</v>
      </c>
      <c r="CA114" s="275" t="e">
        <f t="shared" si="98"/>
        <v>#DIV/0!</v>
      </c>
      <c r="CB114" s="275" t="e">
        <f t="shared" si="99"/>
        <v>#DIV/0!</v>
      </c>
      <c r="CC114" s="275" t="str">
        <f t="shared" si="100"/>
        <v>0,</v>
      </c>
      <c r="CD114" s="275" t="e">
        <f t="shared" si="101"/>
        <v>#DIV/0!</v>
      </c>
      <c r="CE114" s="275" t="e">
        <f t="shared" si="102"/>
        <v>#DIV/0!</v>
      </c>
      <c r="CF114" s="275" t="str">
        <f t="shared" si="103"/>
        <v>0,0</v>
      </c>
      <c r="CG114" s="275" t="e">
        <f t="shared" si="104"/>
        <v>#DIV/0!</v>
      </c>
      <c r="CJ114" s="48" t="str">
        <f>SISWA!S112</f>
        <v>156</v>
      </c>
    </row>
    <row r="115" spans="1:88" x14ac:dyDescent="0.3">
      <c r="A115" s="53">
        <f>SISWA!A114</f>
        <v>107</v>
      </c>
      <c r="B115" s="53" t="str">
        <f>IF(SISWA!B114=0,"",SISWA!B114)</f>
        <v/>
      </c>
      <c r="C115" s="53" t="str">
        <f>IF(SISWA!C114=0,"",SISWA!C114)</f>
        <v/>
      </c>
      <c r="D115" s="53" t="str">
        <f>IF(SISWA!D114=0,"",SISWA!D114)</f>
        <v/>
      </c>
      <c r="E115" s="196" t="str">
        <f>IF(SISWA!E114=0,"",SISWA!E114)</f>
        <v/>
      </c>
      <c r="F115" s="196" t="str">
        <f>IF(SISWA!P113=0,"",SISWA!P113)</f>
        <v>, 00 Januari 1900</v>
      </c>
      <c r="G115" s="196" t="str">
        <f>IF(SISWA!H114=0,"",SISWA!H114)</f>
        <v/>
      </c>
      <c r="H115" s="274" t="e">
        <f>#REF!</f>
        <v>#REF!</v>
      </c>
      <c r="I115" s="274" t="e">
        <f>#REF!</f>
        <v>#REF!</v>
      </c>
      <c r="J115" s="274" t="e">
        <f t="shared" si="73"/>
        <v>#REF!</v>
      </c>
      <c r="K115" s="274" t="e">
        <f>AA!K114</f>
        <v>#DIV/0!</v>
      </c>
      <c r="L115" s="274" t="e">
        <f>AA!N114</f>
        <v>#DIV/0!</v>
      </c>
      <c r="M115" s="274" t="e">
        <f t="shared" si="74"/>
        <v>#DIV/0!</v>
      </c>
      <c r="N115" s="274" t="e">
        <f>AH!K114</f>
        <v>#DIV/0!</v>
      </c>
      <c r="O115" s="274" t="e">
        <f>AH!N114</f>
        <v>#DIV/0!</v>
      </c>
      <c r="P115" s="274" t="e">
        <f t="shared" si="75"/>
        <v>#DIV/0!</v>
      </c>
      <c r="Q115" s="274" t="e">
        <f>FIQH!K114</f>
        <v>#DIV/0!</v>
      </c>
      <c r="R115" s="274" t="e">
        <f>FIQH!N114</f>
        <v>#DIV/0!</v>
      </c>
      <c r="S115" s="274" t="e">
        <f t="shared" si="76"/>
        <v>#DIV/0!</v>
      </c>
      <c r="T115" s="274" t="e">
        <f>SKI!K114</f>
        <v>#DIV/0!</v>
      </c>
      <c r="U115" s="274" t="e">
        <f>SKI!N114</f>
        <v>#DIV/0!</v>
      </c>
      <c r="V115" s="274" t="e">
        <f t="shared" si="77"/>
        <v>#DIV/0!</v>
      </c>
      <c r="W115" s="274" t="e">
        <f>PKn!K114</f>
        <v>#DIV/0!</v>
      </c>
      <c r="X115" s="274">
        <f>PKn!L114</f>
        <v>0</v>
      </c>
      <c r="Y115" s="274" t="e">
        <f t="shared" si="78"/>
        <v>#DIV/0!</v>
      </c>
      <c r="Z115" s="274" t="e">
        <f>'B Ind'!K114</f>
        <v>#DIV/0!</v>
      </c>
      <c r="AA115" s="274" t="e">
        <f>'B Ind'!N114</f>
        <v>#DIV/0!</v>
      </c>
      <c r="AB115" s="274" t="e">
        <f t="shared" si="79"/>
        <v>#DIV/0!</v>
      </c>
      <c r="AC115" s="274" t="e">
        <f>BA!K114</f>
        <v>#DIV/0!</v>
      </c>
      <c r="AD115" s="274" t="e">
        <f>BA!N114</f>
        <v>#DIV/0!</v>
      </c>
      <c r="AE115" s="274" t="e">
        <f t="shared" si="80"/>
        <v>#DIV/0!</v>
      </c>
      <c r="AF115" s="274" t="e">
        <f>Matematik!K114</f>
        <v>#DIV/0!</v>
      </c>
      <c r="AG115" s="274">
        <f>Matematik!L114</f>
        <v>0</v>
      </c>
      <c r="AH115" s="274" t="e">
        <f t="shared" si="81"/>
        <v>#DIV/0!</v>
      </c>
      <c r="AI115" s="274" t="e">
        <f>IPA!K114</f>
        <v>#DIV/0!</v>
      </c>
      <c r="AJ115" s="274" t="e">
        <f>IPA!N114</f>
        <v>#DIV/0!</v>
      </c>
      <c r="AK115" s="274" t="e">
        <f t="shared" si="82"/>
        <v>#DIV/0!</v>
      </c>
      <c r="AL115" s="274" t="e">
        <f>IPS!K114</f>
        <v>#DIV/0!</v>
      </c>
      <c r="AM115" s="274">
        <f>IPS!L114</f>
        <v>0</v>
      </c>
      <c r="AN115" s="274" t="e">
        <f t="shared" si="83"/>
        <v>#DIV/0!</v>
      </c>
      <c r="AO115" s="274" t="e">
        <f>SBK!K114</f>
        <v>#DIV/0!</v>
      </c>
      <c r="AP115" s="274">
        <f>SBK!M114</f>
        <v>0</v>
      </c>
      <c r="AQ115" s="274" t="e">
        <f t="shared" si="84"/>
        <v>#DIV/0!</v>
      </c>
      <c r="AR115" s="274" t="e">
        <f>Penjaskes!K114</f>
        <v>#DIV/0!</v>
      </c>
      <c r="AS115" s="274">
        <f>Penjaskes!M114</f>
        <v>0</v>
      </c>
      <c r="AT115" s="274" t="e">
        <f t="shared" si="85"/>
        <v>#DIV/0!</v>
      </c>
      <c r="AU115" s="274" t="e">
        <f>'Bhs Drh'!K114</f>
        <v>#DIV/0!</v>
      </c>
      <c r="AV115" s="274" t="e">
        <f>'Bhs Drh'!N114</f>
        <v>#DIV/0!</v>
      </c>
      <c r="AW115" s="274" t="e">
        <f t="shared" si="86"/>
        <v>#DIV/0!</v>
      </c>
      <c r="AX115" s="274" t="e">
        <f>B.Inggris!K114</f>
        <v>#DIV/0!</v>
      </c>
      <c r="AY115" s="274" t="e">
        <f>B.Inggris!N114</f>
        <v>#DIV/0!</v>
      </c>
      <c r="AZ115" s="274" t="e">
        <f t="shared" si="87"/>
        <v>#DIV/0!</v>
      </c>
      <c r="BA115" s="52" t="e">
        <f t="shared" si="88"/>
        <v>#DIV/0!</v>
      </c>
      <c r="BB115" s="52" t="e">
        <f t="shared" si="105"/>
        <v>#DIV/0!</v>
      </c>
      <c r="BC115" s="52"/>
      <c r="BD115" s="52" t="e">
        <f t="shared" si="106"/>
        <v>#DIV/0!</v>
      </c>
      <c r="BE115" s="52" t="e">
        <f t="shared" si="107"/>
        <v>#DIV/0!</v>
      </c>
      <c r="BF115" s="52"/>
      <c r="BG115" s="52" t="e">
        <f t="shared" si="108"/>
        <v>#DIV/0!</v>
      </c>
      <c r="BH115" s="52" t="e">
        <f t="shared" si="109"/>
        <v>#DIV/0!</v>
      </c>
      <c r="BI115" s="274">
        <v>0</v>
      </c>
      <c r="BJ115" s="52" t="e">
        <f t="shared" si="110"/>
        <v>#DIV/0!</v>
      </c>
      <c r="BK115" s="152">
        <f t="shared" si="89"/>
        <v>0</v>
      </c>
      <c r="BL115" s="373" t="e">
        <f t="shared" si="111"/>
        <v>#DIV/0!</v>
      </c>
      <c r="BM115" s="373">
        <f t="shared" si="90"/>
        <v>0</v>
      </c>
      <c r="BN115" s="48" t="e">
        <f t="shared" si="91"/>
        <v>#DIV/0!</v>
      </c>
      <c r="BO115" s="48" t="e">
        <f t="shared" si="92"/>
        <v>#DIV/0!</v>
      </c>
      <c r="BP115" s="48" t="e">
        <f t="shared" si="93"/>
        <v>#DIV/0!</v>
      </c>
      <c r="BQ115" s="48" t="e">
        <f t="shared" si="94"/>
        <v>#DIV/0!</v>
      </c>
      <c r="BR115" s="48" t="str">
        <f t="shared" si="94"/>
        <v>0,0</v>
      </c>
      <c r="BS115" s="48" t="e">
        <f t="shared" si="94"/>
        <v>#DIV/0!</v>
      </c>
      <c r="BT115" s="48" t="e">
        <f t="shared" si="94"/>
        <v>#DIV/0!</v>
      </c>
      <c r="BU115" s="48" t="e">
        <f t="shared" si="65"/>
        <v>#DIV/0!</v>
      </c>
      <c r="BV115" s="48" t="e">
        <f t="shared" si="95"/>
        <v>#DIV/0!</v>
      </c>
      <c r="BY115" s="275" t="e">
        <f t="shared" si="96"/>
        <v>#DIV/0!</v>
      </c>
      <c r="BZ115" s="275" t="str">
        <f t="shared" si="97"/>
        <v>0,</v>
      </c>
      <c r="CA115" s="275" t="e">
        <f t="shared" si="98"/>
        <v>#DIV/0!</v>
      </c>
      <c r="CB115" s="275" t="e">
        <f t="shared" si="99"/>
        <v>#DIV/0!</v>
      </c>
      <c r="CC115" s="275" t="str">
        <f t="shared" si="100"/>
        <v>0,</v>
      </c>
      <c r="CD115" s="275" t="e">
        <f t="shared" si="101"/>
        <v>#DIV/0!</v>
      </c>
      <c r="CE115" s="275" t="e">
        <f t="shared" si="102"/>
        <v>#DIV/0!</v>
      </c>
      <c r="CF115" s="275" t="str">
        <f t="shared" si="103"/>
        <v>0,0</v>
      </c>
      <c r="CG115" s="275" t="e">
        <f t="shared" si="104"/>
        <v>#DIV/0!</v>
      </c>
      <c r="CJ115" s="48" t="str">
        <f>SISWA!S113</f>
        <v>157</v>
      </c>
    </row>
    <row r="116" spans="1:88" x14ac:dyDescent="0.3">
      <c r="A116" s="53">
        <f>SISWA!A115</f>
        <v>108</v>
      </c>
      <c r="B116" s="53" t="str">
        <f>IF(SISWA!B115=0,"",SISWA!B115)</f>
        <v/>
      </c>
      <c r="C116" s="53" t="str">
        <f>IF(SISWA!C115=0,"",SISWA!C115)</f>
        <v/>
      </c>
      <c r="D116" s="53" t="str">
        <f>IF(SISWA!D115=0,"",SISWA!D115)</f>
        <v/>
      </c>
      <c r="E116" s="196" t="str">
        <f>IF(SISWA!E115=0,"",SISWA!E115)</f>
        <v/>
      </c>
      <c r="F116" s="196" t="str">
        <f>IF(SISWA!P114=0,"",SISWA!P114)</f>
        <v>, 00 Januari 1900</v>
      </c>
      <c r="G116" s="196" t="str">
        <f>IF(SISWA!H115=0,"",SISWA!H115)</f>
        <v/>
      </c>
      <c r="H116" s="274" t="e">
        <f>#REF!</f>
        <v>#REF!</v>
      </c>
      <c r="I116" s="274" t="e">
        <f>#REF!</f>
        <v>#REF!</v>
      </c>
      <c r="J116" s="274" t="e">
        <f t="shared" si="73"/>
        <v>#REF!</v>
      </c>
      <c r="K116" s="274" t="e">
        <f>AA!K115</f>
        <v>#DIV/0!</v>
      </c>
      <c r="L116" s="274" t="e">
        <f>AA!N115</f>
        <v>#DIV/0!</v>
      </c>
      <c r="M116" s="274" t="e">
        <f t="shared" si="74"/>
        <v>#DIV/0!</v>
      </c>
      <c r="N116" s="274" t="e">
        <f>AH!K115</f>
        <v>#DIV/0!</v>
      </c>
      <c r="O116" s="274" t="e">
        <f>AH!N115</f>
        <v>#DIV/0!</v>
      </c>
      <c r="P116" s="274" t="e">
        <f t="shared" si="75"/>
        <v>#DIV/0!</v>
      </c>
      <c r="Q116" s="274" t="e">
        <f>FIQH!K115</f>
        <v>#DIV/0!</v>
      </c>
      <c r="R116" s="274" t="e">
        <f>FIQH!N115</f>
        <v>#DIV/0!</v>
      </c>
      <c r="S116" s="274" t="e">
        <f t="shared" si="76"/>
        <v>#DIV/0!</v>
      </c>
      <c r="T116" s="274" t="e">
        <f>SKI!K115</f>
        <v>#DIV/0!</v>
      </c>
      <c r="U116" s="274" t="e">
        <f>SKI!N115</f>
        <v>#DIV/0!</v>
      </c>
      <c r="V116" s="274" t="e">
        <f t="shared" si="77"/>
        <v>#DIV/0!</v>
      </c>
      <c r="W116" s="274" t="e">
        <f>PKn!K115</f>
        <v>#DIV/0!</v>
      </c>
      <c r="X116" s="274">
        <f>PKn!L115</f>
        <v>0</v>
      </c>
      <c r="Y116" s="274" t="e">
        <f t="shared" si="78"/>
        <v>#DIV/0!</v>
      </c>
      <c r="Z116" s="274" t="e">
        <f>'B Ind'!K115</f>
        <v>#DIV/0!</v>
      </c>
      <c r="AA116" s="274" t="e">
        <f>'B Ind'!N115</f>
        <v>#DIV/0!</v>
      </c>
      <c r="AB116" s="274" t="e">
        <f t="shared" si="79"/>
        <v>#DIV/0!</v>
      </c>
      <c r="AC116" s="274" t="e">
        <f>BA!K115</f>
        <v>#DIV/0!</v>
      </c>
      <c r="AD116" s="274" t="e">
        <f>BA!N115</f>
        <v>#DIV/0!</v>
      </c>
      <c r="AE116" s="274" t="e">
        <f t="shared" si="80"/>
        <v>#DIV/0!</v>
      </c>
      <c r="AF116" s="274" t="e">
        <f>Matematik!K115</f>
        <v>#DIV/0!</v>
      </c>
      <c r="AG116" s="274">
        <f>Matematik!L115</f>
        <v>0</v>
      </c>
      <c r="AH116" s="274" t="e">
        <f t="shared" si="81"/>
        <v>#DIV/0!</v>
      </c>
      <c r="AI116" s="274" t="e">
        <f>IPA!K115</f>
        <v>#DIV/0!</v>
      </c>
      <c r="AJ116" s="274" t="e">
        <f>IPA!N115</f>
        <v>#DIV/0!</v>
      </c>
      <c r="AK116" s="274" t="e">
        <f t="shared" si="82"/>
        <v>#DIV/0!</v>
      </c>
      <c r="AL116" s="274" t="e">
        <f>IPS!K115</f>
        <v>#DIV/0!</v>
      </c>
      <c r="AM116" s="274">
        <f>IPS!L115</f>
        <v>0</v>
      </c>
      <c r="AN116" s="274" t="e">
        <f t="shared" si="83"/>
        <v>#DIV/0!</v>
      </c>
      <c r="AO116" s="274" t="e">
        <f>SBK!K115</f>
        <v>#DIV/0!</v>
      </c>
      <c r="AP116" s="274">
        <f>SBK!M115</f>
        <v>0</v>
      </c>
      <c r="AQ116" s="274" t="e">
        <f t="shared" si="84"/>
        <v>#DIV/0!</v>
      </c>
      <c r="AR116" s="274" t="e">
        <f>Penjaskes!K115</f>
        <v>#DIV/0!</v>
      </c>
      <c r="AS116" s="274">
        <f>Penjaskes!M115</f>
        <v>0</v>
      </c>
      <c r="AT116" s="274" t="e">
        <f t="shared" si="85"/>
        <v>#DIV/0!</v>
      </c>
      <c r="AU116" s="274" t="e">
        <f>'Bhs Drh'!K115</f>
        <v>#DIV/0!</v>
      </c>
      <c r="AV116" s="274" t="e">
        <f>'Bhs Drh'!N115</f>
        <v>#DIV/0!</v>
      </c>
      <c r="AW116" s="274" t="e">
        <f t="shared" si="86"/>
        <v>#DIV/0!</v>
      </c>
      <c r="AX116" s="274" t="e">
        <f>B.Inggris!K115</f>
        <v>#DIV/0!</v>
      </c>
      <c r="AY116" s="274" t="e">
        <f>B.Inggris!N115</f>
        <v>#DIV/0!</v>
      </c>
      <c r="AZ116" s="274" t="e">
        <f t="shared" si="87"/>
        <v>#DIV/0!</v>
      </c>
      <c r="BA116" s="52" t="e">
        <f t="shared" si="88"/>
        <v>#DIV/0!</v>
      </c>
      <c r="BB116" s="52" t="e">
        <f t="shared" si="105"/>
        <v>#DIV/0!</v>
      </c>
      <c r="BC116" s="52"/>
      <c r="BD116" s="52" t="e">
        <f t="shared" si="106"/>
        <v>#DIV/0!</v>
      </c>
      <c r="BE116" s="52" t="e">
        <f t="shared" si="107"/>
        <v>#DIV/0!</v>
      </c>
      <c r="BF116" s="52"/>
      <c r="BG116" s="52" t="e">
        <f t="shared" si="108"/>
        <v>#DIV/0!</v>
      </c>
      <c r="BH116" s="52" t="e">
        <f t="shared" si="109"/>
        <v>#DIV/0!</v>
      </c>
      <c r="BI116" s="274">
        <v>0</v>
      </c>
      <c r="BJ116" s="52" t="e">
        <f t="shared" si="110"/>
        <v>#DIV/0!</v>
      </c>
      <c r="BK116" s="152">
        <f t="shared" si="89"/>
        <v>0</v>
      </c>
      <c r="BL116" s="373" t="e">
        <f t="shared" si="111"/>
        <v>#DIV/0!</v>
      </c>
      <c r="BM116" s="373">
        <f t="shared" si="90"/>
        <v>0</v>
      </c>
      <c r="BN116" s="48" t="e">
        <f t="shared" si="91"/>
        <v>#DIV/0!</v>
      </c>
      <c r="BO116" s="48" t="e">
        <f t="shared" si="92"/>
        <v>#DIV/0!</v>
      </c>
      <c r="BP116" s="48" t="e">
        <f t="shared" si="93"/>
        <v>#DIV/0!</v>
      </c>
      <c r="BQ116" s="48" t="e">
        <f t="shared" si="94"/>
        <v>#DIV/0!</v>
      </c>
      <c r="BR116" s="48" t="str">
        <f t="shared" si="94"/>
        <v>0,0</v>
      </c>
      <c r="BS116" s="48" t="e">
        <f t="shared" si="94"/>
        <v>#DIV/0!</v>
      </c>
      <c r="BT116" s="48" t="e">
        <f t="shared" si="94"/>
        <v>#DIV/0!</v>
      </c>
      <c r="BU116" s="48" t="e">
        <f t="shared" si="65"/>
        <v>#DIV/0!</v>
      </c>
      <c r="BV116" s="48" t="e">
        <f t="shared" si="95"/>
        <v>#DIV/0!</v>
      </c>
      <c r="BY116" s="275" t="e">
        <f t="shared" si="96"/>
        <v>#DIV/0!</v>
      </c>
      <c r="BZ116" s="275" t="str">
        <f t="shared" si="97"/>
        <v>0,</v>
      </c>
      <c r="CA116" s="275" t="e">
        <f t="shared" si="98"/>
        <v>#DIV/0!</v>
      </c>
      <c r="CB116" s="275" t="e">
        <f t="shared" si="99"/>
        <v>#DIV/0!</v>
      </c>
      <c r="CC116" s="275" t="str">
        <f t="shared" si="100"/>
        <v>0,</v>
      </c>
      <c r="CD116" s="275" t="e">
        <f t="shared" si="101"/>
        <v>#DIV/0!</v>
      </c>
      <c r="CE116" s="275" t="e">
        <f t="shared" si="102"/>
        <v>#DIV/0!</v>
      </c>
      <c r="CF116" s="275" t="str">
        <f t="shared" si="103"/>
        <v>0,0</v>
      </c>
      <c r="CG116" s="275" t="e">
        <f t="shared" si="104"/>
        <v>#DIV/0!</v>
      </c>
      <c r="CJ116" s="48" t="str">
        <f>SISWA!S114</f>
        <v>158</v>
      </c>
    </row>
    <row r="117" spans="1:88" x14ac:dyDescent="0.3">
      <c r="A117" s="53">
        <f>SISWA!A116</f>
        <v>109</v>
      </c>
      <c r="B117" s="53" t="str">
        <f>IF(SISWA!B116=0,"",SISWA!B116)</f>
        <v/>
      </c>
      <c r="C117" s="53" t="str">
        <f>IF(SISWA!C116=0,"",SISWA!C116)</f>
        <v/>
      </c>
      <c r="D117" s="53" t="str">
        <f>IF(SISWA!D116=0,"",SISWA!D116)</f>
        <v/>
      </c>
      <c r="E117" s="196" t="str">
        <f>IF(SISWA!E116=0,"",SISWA!E116)</f>
        <v/>
      </c>
      <c r="F117" s="196" t="str">
        <f>IF(SISWA!P115=0,"",SISWA!P115)</f>
        <v>, 00 Januari 1900</v>
      </c>
      <c r="G117" s="196" t="str">
        <f>IF(SISWA!H116=0,"",SISWA!H116)</f>
        <v/>
      </c>
      <c r="H117" s="274" t="e">
        <f>#REF!</f>
        <v>#REF!</v>
      </c>
      <c r="I117" s="274" t="e">
        <f>#REF!</f>
        <v>#REF!</v>
      </c>
      <c r="J117" s="274" t="e">
        <f t="shared" si="73"/>
        <v>#REF!</v>
      </c>
      <c r="K117" s="274" t="e">
        <f>AA!K116</f>
        <v>#DIV/0!</v>
      </c>
      <c r="L117" s="274" t="e">
        <f>AA!N116</f>
        <v>#DIV/0!</v>
      </c>
      <c r="M117" s="274" t="e">
        <f t="shared" si="74"/>
        <v>#DIV/0!</v>
      </c>
      <c r="N117" s="274" t="e">
        <f>AH!K116</f>
        <v>#DIV/0!</v>
      </c>
      <c r="O117" s="274" t="e">
        <f>AH!N116</f>
        <v>#DIV/0!</v>
      </c>
      <c r="P117" s="274" t="e">
        <f t="shared" si="75"/>
        <v>#DIV/0!</v>
      </c>
      <c r="Q117" s="274" t="e">
        <f>FIQH!K116</f>
        <v>#DIV/0!</v>
      </c>
      <c r="R117" s="274" t="e">
        <f>FIQH!N116</f>
        <v>#DIV/0!</v>
      </c>
      <c r="S117" s="274" t="e">
        <f t="shared" si="76"/>
        <v>#DIV/0!</v>
      </c>
      <c r="T117" s="274" t="e">
        <f>SKI!K116</f>
        <v>#DIV/0!</v>
      </c>
      <c r="U117" s="274" t="e">
        <f>SKI!N116</f>
        <v>#DIV/0!</v>
      </c>
      <c r="V117" s="274" t="e">
        <f t="shared" si="77"/>
        <v>#DIV/0!</v>
      </c>
      <c r="W117" s="274" t="e">
        <f>PKn!K116</f>
        <v>#DIV/0!</v>
      </c>
      <c r="X117" s="274">
        <f>PKn!L116</f>
        <v>0</v>
      </c>
      <c r="Y117" s="274" t="e">
        <f t="shared" si="78"/>
        <v>#DIV/0!</v>
      </c>
      <c r="Z117" s="274" t="e">
        <f>'B Ind'!K116</f>
        <v>#DIV/0!</v>
      </c>
      <c r="AA117" s="274" t="e">
        <f>'B Ind'!N116</f>
        <v>#DIV/0!</v>
      </c>
      <c r="AB117" s="274" t="e">
        <f t="shared" si="79"/>
        <v>#DIV/0!</v>
      </c>
      <c r="AC117" s="274" t="e">
        <f>BA!K116</f>
        <v>#DIV/0!</v>
      </c>
      <c r="AD117" s="274" t="e">
        <f>BA!N116</f>
        <v>#DIV/0!</v>
      </c>
      <c r="AE117" s="274" t="e">
        <f t="shared" si="80"/>
        <v>#DIV/0!</v>
      </c>
      <c r="AF117" s="274" t="e">
        <f>Matematik!K116</f>
        <v>#DIV/0!</v>
      </c>
      <c r="AG117" s="274">
        <f>Matematik!L116</f>
        <v>0</v>
      </c>
      <c r="AH117" s="274" t="e">
        <f t="shared" si="81"/>
        <v>#DIV/0!</v>
      </c>
      <c r="AI117" s="274" t="e">
        <f>IPA!K116</f>
        <v>#DIV/0!</v>
      </c>
      <c r="AJ117" s="274" t="e">
        <f>IPA!N116</f>
        <v>#DIV/0!</v>
      </c>
      <c r="AK117" s="274" t="e">
        <f t="shared" si="82"/>
        <v>#DIV/0!</v>
      </c>
      <c r="AL117" s="274" t="e">
        <f>IPS!K116</f>
        <v>#DIV/0!</v>
      </c>
      <c r="AM117" s="274">
        <f>IPS!L116</f>
        <v>0</v>
      </c>
      <c r="AN117" s="274" t="e">
        <f t="shared" si="83"/>
        <v>#DIV/0!</v>
      </c>
      <c r="AO117" s="274" t="e">
        <f>SBK!K116</f>
        <v>#DIV/0!</v>
      </c>
      <c r="AP117" s="274">
        <f>SBK!M116</f>
        <v>0</v>
      </c>
      <c r="AQ117" s="274" t="e">
        <f t="shared" si="84"/>
        <v>#DIV/0!</v>
      </c>
      <c r="AR117" s="274" t="e">
        <f>Penjaskes!K116</f>
        <v>#DIV/0!</v>
      </c>
      <c r="AS117" s="274">
        <f>Penjaskes!M116</f>
        <v>0</v>
      </c>
      <c r="AT117" s="274" t="e">
        <f t="shared" si="85"/>
        <v>#DIV/0!</v>
      </c>
      <c r="AU117" s="274" t="e">
        <f>'Bhs Drh'!K116</f>
        <v>#DIV/0!</v>
      </c>
      <c r="AV117" s="274" t="e">
        <f>'Bhs Drh'!N116</f>
        <v>#DIV/0!</v>
      </c>
      <c r="AW117" s="274" t="e">
        <f t="shared" si="86"/>
        <v>#DIV/0!</v>
      </c>
      <c r="AX117" s="274" t="e">
        <f>B.Inggris!K116</f>
        <v>#DIV/0!</v>
      </c>
      <c r="AY117" s="274" t="e">
        <f>B.Inggris!N116</f>
        <v>#DIV/0!</v>
      </c>
      <c r="AZ117" s="274" t="e">
        <f t="shared" si="87"/>
        <v>#DIV/0!</v>
      </c>
      <c r="BA117" s="52" t="e">
        <f t="shared" si="88"/>
        <v>#DIV/0!</v>
      </c>
      <c r="BB117" s="52" t="e">
        <f t="shared" si="105"/>
        <v>#DIV/0!</v>
      </c>
      <c r="BC117" s="52"/>
      <c r="BD117" s="52" t="e">
        <f t="shared" si="106"/>
        <v>#DIV/0!</v>
      </c>
      <c r="BE117" s="52" t="e">
        <f t="shared" si="107"/>
        <v>#DIV/0!</v>
      </c>
      <c r="BF117" s="52"/>
      <c r="BG117" s="52" t="e">
        <f t="shared" si="108"/>
        <v>#DIV/0!</v>
      </c>
      <c r="BH117" s="52" t="e">
        <f t="shared" si="109"/>
        <v>#DIV/0!</v>
      </c>
      <c r="BI117" s="274">
        <v>0</v>
      </c>
      <c r="BJ117" s="52" t="e">
        <f t="shared" si="110"/>
        <v>#DIV/0!</v>
      </c>
      <c r="BK117" s="152">
        <f t="shared" si="89"/>
        <v>0</v>
      </c>
      <c r="BL117" s="373" t="e">
        <f t="shared" si="111"/>
        <v>#DIV/0!</v>
      </c>
      <c r="BM117" s="373">
        <f t="shared" si="90"/>
        <v>0</v>
      </c>
      <c r="BN117" s="48" t="e">
        <f t="shared" si="91"/>
        <v>#DIV/0!</v>
      </c>
      <c r="BO117" s="48" t="e">
        <f t="shared" si="92"/>
        <v>#DIV/0!</v>
      </c>
      <c r="BP117" s="48" t="e">
        <f t="shared" si="93"/>
        <v>#DIV/0!</v>
      </c>
      <c r="BQ117" s="48" t="e">
        <f t="shared" si="94"/>
        <v>#DIV/0!</v>
      </c>
      <c r="BR117" s="48" t="str">
        <f t="shared" si="94"/>
        <v>0,0</v>
      </c>
      <c r="BS117" s="48" t="e">
        <f t="shared" si="94"/>
        <v>#DIV/0!</v>
      </c>
      <c r="BT117" s="48" t="e">
        <f t="shared" si="94"/>
        <v>#DIV/0!</v>
      </c>
      <c r="BU117" s="48" t="e">
        <f t="shared" si="65"/>
        <v>#DIV/0!</v>
      </c>
      <c r="BV117" s="48" t="e">
        <f t="shared" si="95"/>
        <v>#DIV/0!</v>
      </c>
      <c r="BY117" s="275" t="e">
        <f t="shared" si="96"/>
        <v>#DIV/0!</v>
      </c>
      <c r="BZ117" s="275" t="str">
        <f t="shared" si="97"/>
        <v>0,</v>
      </c>
      <c r="CA117" s="275" t="e">
        <f t="shared" si="98"/>
        <v>#DIV/0!</v>
      </c>
      <c r="CB117" s="275" t="e">
        <f t="shared" si="99"/>
        <v>#DIV/0!</v>
      </c>
      <c r="CC117" s="275" t="str">
        <f t="shared" si="100"/>
        <v>0,</v>
      </c>
      <c r="CD117" s="275" t="e">
        <f t="shared" si="101"/>
        <v>#DIV/0!</v>
      </c>
      <c r="CE117" s="275" t="e">
        <f t="shared" si="102"/>
        <v>#DIV/0!</v>
      </c>
      <c r="CF117" s="275" t="str">
        <f t="shared" si="103"/>
        <v>0,0</v>
      </c>
      <c r="CG117" s="275" t="e">
        <f t="shared" si="104"/>
        <v>#DIV/0!</v>
      </c>
    </row>
    <row r="118" spans="1:88" x14ac:dyDescent="0.3">
      <c r="A118" s="53">
        <f>SISWA!A117</f>
        <v>110</v>
      </c>
      <c r="B118" s="53" t="str">
        <f>IF(SISWA!B117=0,"",SISWA!B117)</f>
        <v/>
      </c>
      <c r="C118" s="53" t="str">
        <f>IF(SISWA!C117=0,"",SISWA!C117)</f>
        <v/>
      </c>
      <c r="D118" s="53" t="str">
        <f>IF(SISWA!D117=0,"",SISWA!D117)</f>
        <v/>
      </c>
      <c r="E118" s="196" t="str">
        <f>IF(SISWA!E117=0,"",SISWA!E117)</f>
        <v/>
      </c>
      <c r="F118" s="196" t="str">
        <f>IF(SISWA!P116=0,"",SISWA!P116)</f>
        <v>, 00 Januari 1900</v>
      </c>
      <c r="G118" s="196" t="str">
        <f>IF(SISWA!H117=0,"",SISWA!H117)</f>
        <v/>
      </c>
      <c r="H118" s="274" t="e">
        <f>#REF!</f>
        <v>#REF!</v>
      </c>
      <c r="I118" s="274" t="e">
        <f>#REF!</f>
        <v>#REF!</v>
      </c>
      <c r="J118" s="274" t="e">
        <f t="shared" si="73"/>
        <v>#REF!</v>
      </c>
      <c r="K118" s="274" t="e">
        <f>AA!K117</f>
        <v>#DIV/0!</v>
      </c>
      <c r="L118" s="274" t="e">
        <f>AA!N117</f>
        <v>#DIV/0!</v>
      </c>
      <c r="M118" s="274" t="e">
        <f t="shared" si="74"/>
        <v>#DIV/0!</v>
      </c>
      <c r="N118" s="274" t="e">
        <f>AH!K117</f>
        <v>#DIV/0!</v>
      </c>
      <c r="O118" s="274" t="e">
        <f>AH!N117</f>
        <v>#DIV/0!</v>
      </c>
      <c r="P118" s="274" t="e">
        <f t="shared" si="75"/>
        <v>#DIV/0!</v>
      </c>
      <c r="Q118" s="274" t="e">
        <f>FIQH!K117</f>
        <v>#DIV/0!</v>
      </c>
      <c r="R118" s="274" t="e">
        <f>FIQH!N117</f>
        <v>#DIV/0!</v>
      </c>
      <c r="S118" s="274" t="e">
        <f t="shared" si="76"/>
        <v>#DIV/0!</v>
      </c>
      <c r="T118" s="274" t="e">
        <f>SKI!K117</f>
        <v>#DIV/0!</v>
      </c>
      <c r="U118" s="274" t="e">
        <f>SKI!N117</f>
        <v>#DIV/0!</v>
      </c>
      <c r="V118" s="274" t="e">
        <f t="shared" si="77"/>
        <v>#DIV/0!</v>
      </c>
      <c r="W118" s="274" t="e">
        <f>PKn!K117</f>
        <v>#DIV/0!</v>
      </c>
      <c r="X118" s="274">
        <f>PKn!L117</f>
        <v>0</v>
      </c>
      <c r="Y118" s="274" t="e">
        <f t="shared" si="78"/>
        <v>#DIV/0!</v>
      </c>
      <c r="Z118" s="274" t="e">
        <f>'B Ind'!K117</f>
        <v>#DIV/0!</v>
      </c>
      <c r="AA118" s="274" t="e">
        <f>'B Ind'!N117</f>
        <v>#DIV/0!</v>
      </c>
      <c r="AB118" s="274" t="e">
        <f t="shared" si="79"/>
        <v>#DIV/0!</v>
      </c>
      <c r="AC118" s="274" t="e">
        <f>BA!K117</f>
        <v>#DIV/0!</v>
      </c>
      <c r="AD118" s="274" t="e">
        <f>BA!N117</f>
        <v>#DIV/0!</v>
      </c>
      <c r="AE118" s="274" t="e">
        <f t="shared" si="80"/>
        <v>#DIV/0!</v>
      </c>
      <c r="AF118" s="274" t="e">
        <f>Matematik!K117</f>
        <v>#DIV/0!</v>
      </c>
      <c r="AG118" s="274">
        <f>Matematik!L117</f>
        <v>0</v>
      </c>
      <c r="AH118" s="274" t="e">
        <f t="shared" si="81"/>
        <v>#DIV/0!</v>
      </c>
      <c r="AI118" s="274" t="e">
        <f>IPA!K117</f>
        <v>#DIV/0!</v>
      </c>
      <c r="AJ118" s="274" t="e">
        <f>IPA!N117</f>
        <v>#DIV/0!</v>
      </c>
      <c r="AK118" s="274" t="e">
        <f t="shared" si="82"/>
        <v>#DIV/0!</v>
      </c>
      <c r="AL118" s="274" t="e">
        <f>IPS!K117</f>
        <v>#DIV/0!</v>
      </c>
      <c r="AM118" s="274">
        <f>IPS!L117</f>
        <v>0</v>
      </c>
      <c r="AN118" s="274" t="e">
        <f t="shared" si="83"/>
        <v>#DIV/0!</v>
      </c>
      <c r="AO118" s="274" t="e">
        <f>SBK!K117</f>
        <v>#DIV/0!</v>
      </c>
      <c r="AP118" s="274">
        <f>SBK!M117</f>
        <v>0</v>
      </c>
      <c r="AQ118" s="274" t="e">
        <f t="shared" si="84"/>
        <v>#DIV/0!</v>
      </c>
      <c r="AR118" s="274" t="e">
        <f>Penjaskes!K117</f>
        <v>#DIV/0!</v>
      </c>
      <c r="AS118" s="274">
        <f>Penjaskes!M117</f>
        <v>0</v>
      </c>
      <c r="AT118" s="274" t="e">
        <f t="shared" si="85"/>
        <v>#DIV/0!</v>
      </c>
      <c r="AU118" s="274" t="e">
        <f>'Bhs Drh'!K117</f>
        <v>#DIV/0!</v>
      </c>
      <c r="AV118" s="274" t="e">
        <f>'Bhs Drh'!N117</f>
        <v>#DIV/0!</v>
      </c>
      <c r="AW118" s="274" t="e">
        <f t="shared" si="86"/>
        <v>#DIV/0!</v>
      </c>
      <c r="AX118" s="274" t="e">
        <f>B.Inggris!K117</f>
        <v>#DIV/0!</v>
      </c>
      <c r="AY118" s="274" t="e">
        <f>B.Inggris!N117</f>
        <v>#DIV/0!</v>
      </c>
      <c r="AZ118" s="274" t="e">
        <f t="shared" si="87"/>
        <v>#DIV/0!</v>
      </c>
      <c r="BA118" s="52" t="e">
        <f t="shared" si="88"/>
        <v>#DIV/0!</v>
      </c>
      <c r="BB118" s="52" t="e">
        <f t="shared" si="105"/>
        <v>#DIV/0!</v>
      </c>
      <c r="BC118" s="52"/>
      <c r="BD118" s="52" t="e">
        <f t="shared" si="106"/>
        <v>#DIV/0!</v>
      </c>
      <c r="BE118" s="52" t="e">
        <f t="shared" si="107"/>
        <v>#DIV/0!</v>
      </c>
      <c r="BF118" s="52"/>
      <c r="BG118" s="52" t="e">
        <f t="shared" si="108"/>
        <v>#DIV/0!</v>
      </c>
      <c r="BH118" s="52" t="e">
        <f t="shared" si="109"/>
        <v>#DIV/0!</v>
      </c>
      <c r="BI118" s="274">
        <v>0</v>
      </c>
      <c r="BJ118" s="52" t="e">
        <f t="shared" si="110"/>
        <v>#DIV/0!</v>
      </c>
      <c r="BK118" s="152">
        <f t="shared" si="89"/>
        <v>0</v>
      </c>
      <c r="BL118" s="373" t="e">
        <f t="shared" si="111"/>
        <v>#DIV/0!</v>
      </c>
      <c r="BM118" s="373">
        <f t="shared" si="90"/>
        <v>0</v>
      </c>
      <c r="BN118" s="48" t="e">
        <f t="shared" si="91"/>
        <v>#DIV/0!</v>
      </c>
      <c r="BO118" s="48" t="e">
        <f t="shared" si="92"/>
        <v>#DIV/0!</v>
      </c>
      <c r="BP118" s="48" t="e">
        <f t="shared" si="93"/>
        <v>#DIV/0!</v>
      </c>
      <c r="BQ118" s="48" t="e">
        <f t="shared" si="94"/>
        <v>#DIV/0!</v>
      </c>
      <c r="BR118" s="48" t="str">
        <f t="shared" si="94"/>
        <v>0,0</v>
      </c>
      <c r="BS118" s="48" t="e">
        <f t="shared" si="94"/>
        <v>#DIV/0!</v>
      </c>
      <c r="BT118" s="48" t="e">
        <f t="shared" si="94"/>
        <v>#DIV/0!</v>
      </c>
      <c r="BU118" s="48" t="e">
        <f t="shared" si="65"/>
        <v>#DIV/0!</v>
      </c>
      <c r="BV118" s="48" t="e">
        <f t="shared" si="95"/>
        <v>#DIV/0!</v>
      </c>
      <c r="BY118" s="275" t="e">
        <f t="shared" si="96"/>
        <v>#DIV/0!</v>
      </c>
      <c r="BZ118" s="275" t="str">
        <f t="shared" si="97"/>
        <v>0,</v>
      </c>
      <c r="CA118" s="275" t="e">
        <f t="shared" si="98"/>
        <v>#DIV/0!</v>
      </c>
      <c r="CB118" s="275" t="e">
        <f t="shared" si="99"/>
        <v>#DIV/0!</v>
      </c>
      <c r="CC118" s="275" t="str">
        <f t="shared" si="100"/>
        <v>0,</v>
      </c>
      <c r="CD118" s="275" t="e">
        <f t="shared" si="101"/>
        <v>#DIV/0!</v>
      </c>
      <c r="CE118" s="275" t="e">
        <f t="shared" si="102"/>
        <v>#DIV/0!</v>
      </c>
      <c r="CF118" s="275" t="str">
        <f t="shared" si="103"/>
        <v>0,0</v>
      </c>
      <c r="CG118" s="275" t="e">
        <f t="shared" si="104"/>
        <v>#DIV/0!</v>
      </c>
    </row>
    <row r="119" spans="1:88" x14ac:dyDescent="0.3">
      <c r="A119" s="53">
        <f>SISWA!A118</f>
        <v>111</v>
      </c>
      <c r="B119" s="53" t="str">
        <f>IF(SISWA!B118=0,"",SISWA!B118)</f>
        <v/>
      </c>
      <c r="C119" s="53" t="str">
        <f>IF(SISWA!C118=0,"",SISWA!C118)</f>
        <v/>
      </c>
      <c r="D119" s="53" t="str">
        <f>IF(SISWA!D118=0,"",SISWA!D118)</f>
        <v/>
      </c>
      <c r="E119" s="196" t="str">
        <f>IF(SISWA!E118=0,"",SISWA!E118)</f>
        <v/>
      </c>
      <c r="F119" s="196" t="str">
        <f>IF(SISWA!P117=0,"",SISWA!P117)</f>
        <v>, 00 Januari 1900</v>
      </c>
      <c r="G119" s="196" t="str">
        <f>IF(SISWA!H118=0,"",SISWA!H118)</f>
        <v/>
      </c>
      <c r="H119" s="274" t="e">
        <f>#REF!</f>
        <v>#REF!</v>
      </c>
      <c r="I119" s="274" t="e">
        <f>#REF!</f>
        <v>#REF!</v>
      </c>
      <c r="J119" s="274" t="e">
        <f t="shared" si="73"/>
        <v>#REF!</v>
      </c>
      <c r="K119" s="274" t="e">
        <f>AA!K118</f>
        <v>#DIV/0!</v>
      </c>
      <c r="L119" s="274" t="e">
        <f>AA!N118</f>
        <v>#DIV/0!</v>
      </c>
      <c r="M119" s="274" t="e">
        <f t="shared" si="74"/>
        <v>#DIV/0!</v>
      </c>
      <c r="N119" s="274" t="e">
        <f>AH!K118</f>
        <v>#DIV/0!</v>
      </c>
      <c r="O119" s="274" t="e">
        <f>AH!N118</f>
        <v>#DIV/0!</v>
      </c>
      <c r="P119" s="274" t="e">
        <f t="shared" si="75"/>
        <v>#DIV/0!</v>
      </c>
      <c r="Q119" s="274" t="e">
        <f>FIQH!K118</f>
        <v>#DIV/0!</v>
      </c>
      <c r="R119" s="274" t="e">
        <f>FIQH!N118</f>
        <v>#DIV/0!</v>
      </c>
      <c r="S119" s="274" t="e">
        <f t="shared" si="76"/>
        <v>#DIV/0!</v>
      </c>
      <c r="T119" s="274" t="e">
        <f>SKI!K118</f>
        <v>#DIV/0!</v>
      </c>
      <c r="U119" s="274" t="e">
        <f>SKI!N118</f>
        <v>#DIV/0!</v>
      </c>
      <c r="V119" s="274" t="e">
        <f t="shared" si="77"/>
        <v>#DIV/0!</v>
      </c>
      <c r="W119" s="274" t="e">
        <f>PKn!K118</f>
        <v>#DIV/0!</v>
      </c>
      <c r="X119" s="274">
        <f>PKn!L118</f>
        <v>0</v>
      </c>
      <c r="Y119" s="274" t="e">
        <f t="shared" si="78"/>
        <v>#DIV/0!</v>
      </c>
      <c r="Z119" s="274" t="e">
        <f>'B Ind'!K118</f>
        <v>#DIV/0!</v>
      </c>
      <c r="AA119" s="274" t="e">
        <f>'B Ind'!N118</f>
        <v>#DIV/0!</v>
      </c>
      <c r="AB119" s="274" t="e">
        <f t="shared" si="79"/>
        <v>#DIV/0!</v>
      </c>
      <c r="AC119" s="274" t="e">
        <f>BA!K118</f>
        <v>#DIV/0!</v>
      </c>
      <c r="AD119" s="274" t="e">
        <f>BA!N118</f>
        <v>#DIV/0!</v>
      </c>
      <c r="AE119" s="274" t="e">
        <f t="shared" si="80"/>
        <v>#DIV/0!</v>
      </c>
      <c r="AF119" s="274" t="e">
        <f>Matematik!K118</f>
        <v>#DIV/0!</v>
      </c>
      <c r="AG119" s="274">
        <f>Matematik!L118</f>
        <v>0</v>
      </c>
      <c r="AH119" s="274" t="e">
        <f t="shared" si="81"/>
        <v>#DIV/0!</v>
      </c>
      <c r="AI119" s="274" t="e">
        <f>IPA!K118</f>
        <v>#DIV/0!</v>
      </c>
      <c r="AJ119" s="274" t="e">
        <f>IPA!N118</f>
        <v>#DIV/0!</v>
      </c>
      <c r="AK119" s="274" t="e">
        <f t="shared" si="82"/>
        <v>#DIV/0!</v>
      </c>
      <c r="AL119" s="274" t="e">
        <f>IPS!K118</f>
        <v>#DIV/0!</v>
      </c>
      <c r="AM119" s="274">
        <f>IPS!L118</f>
        <v>0</v>
      </c>
      <c r="AN119" s="274" t="e">
        <f t="shared" si="83"/>
        <v>#DIV/0!</v>
      </c>
      <c r="AO119" s="274" t="e">
        <f>SBK!K118</f>
        <v>#DIV/0!</v>
      </c>
      <c r="AP119" s="274">
        <f>SBK!M118</f>
        <v>0</v>
      </c>
      <c r="AQ119" s="274" t="e">
        <f t="shared" si="84"/>
        <v>#DIV/0!</v>
      </c>
      <c r="AR119" s="274" t="e">
        <f>Penjaskes!K118</f>
        <v>#DIV/0!</v>
      </c>
      <c r="AS119" s="274">
        <f>Penjaskes!M118</f>
        <v>0</v>
      </c>
      <c r="AT119" s="274" t="e">
        <f t="shared" si="85"/>
        <v>#DIV/0!</v>
      </c>
      <c r="AU119" s="274" t="e">
        <f>'Bhs Drh'!K118</f>
        <v>#DIV/0!</v>
      </c>
      <c r="AV119" s="274" t="e">
        <f>'Bhs Drh'!N118</f>
        <v>#DIV/0!</v>
      </c>
      <c r="AW119" s="274" t="e">
        <f t="shared" si="86"/>
        <v>#DIV/0!</v>
      </c>
      <c r="AX119" s="274" t="e">
        <f>B.Inggris!K118</f>
        <v>#DIV/0!</v>
      </c>
      <c r="AY119" s="274" t="e">
        <f>B.Inggris!N118</f>
        <v>#DIV/0!</v>
      </c>
      <c r="AZ119" s="274" t="e">
        <f t="shared" si="87"/>
        <v>#DIV/0!</v>
      </c>
      <c r="BA119" s="52" t="e">
        <f t="shared" si="88"/>
        <v>#DIV/0!</v>
      </c>
      <c r="BB119" s="52" t="e">
        <f t="shared" si="105"/>
        <v>#DIV/0!</v>
      </c>
      <c r="BC119" s="52"/>
      <c r="BD119" s="52" t="e">
        <f t="shared" si="106"/>
        <v>#DIV/0!</v>
      </c>
      <c r="BE119" s="52" t="e">
        <f t="shared" si="107"/>
        <v>#DIV/0!</v>
      </c>
      <c r="BF119" s="52"/>
      <c r="BG119" s="52" t="e">
        <f t="shared" si="108"/>
        <v>#DIV/0!</v>
      </c>
      <c r="BH119" s="52" t="e">
        <f t="shared" si="109"/>
        <v>#DIV/0!</v>
      </c>
      <c r="BI119" s="274">
        <v>0</v>
      </c>
      <c r="BJ119" s="52" t="e">
        <f t="shared" si="110"/>
        <v>#DIV/0!</v>
      </c>
      <c r="BK119" s="152">
        <f t="shared" si="89"/>
        <v>0</v>
      </c>
      <c r="BL119" s="373" t="e">
        <f t="shared" si="111"/>
        <v>#DIV/0!</v>
      </c>
      <c r="BM119" s="373">
        <f t="shared" si="90"/>
        <v>0</v>
      </c>
      <c r="BN119" s="48" t="e">
        <f t="shared" si="91"/>
        <v>#DIV/0!</v>
      </c>
      <c r="BO119" s="48" t="e">
        <f t="shared" si="92"/>
        <v>#DIV/0!</v>
      </c>
      <c r="BP119" s="48" t="e">
        <f t="shared" si="93"/>
        <v>#DIV/0!</v>
      </c>
      <c r="BQ119" s="48" t="e">
        <f t="shared" si="94"/>
        <v>#DIV/0!</v>
      </c>
      <c r="BR119" s="48" t="str">
        <f t="shared" si="94"/>
        <v>0,0</v>
      </c>
      <c r="BS119" s="48" t="e">
        <f t="shared" si="94"/>
        <v>#DIV/0!</v>
      </c>
      <c r="BT119" s="48" t="e">
        <f t="shared" si="94"/>
        <v>#DIV/0!</v>
      </c>
      <c r="BU119" s="48" t="e">
        <f t="shared" si="65"/>
        <v>#DIV/0!</v>
      </c>
      <c r="BV119" s="48" t="e">
        <f t="shared" si="95"/>
        <v>#DIV/0!</v>
      </c>
      <c r="BY119" s="275" t="e">
        <f t="shared" si="96"/>
        <v>#DIV/0!</v>
      </c>
      <c r="BZ119" s="275" t="str">
        <f t="shared" si="97"/>
        <v>0,</v>
      </c>
      <c r="CA119" s="275" t="e">
        <f t="shared" si="98"/>
        <v>#DIV/0!</v>
      </c>
      <c r="CB119" s="275" t="e">
        <f t="shared" si="99"/>
        <v>#DIV/0!</v>
      </c>
      <c r="CC119" s="275" t="str">
        <f t="shared" si="100"/>
        <v>0,</v>
      </c>
      <c r="CD119" s="275" t="e">
        <f t="shared" si="101"/>
        <v>#DIV/0!</v>
      </c>
      <c r="CE119" s="275" t="e">
        <f t="shared" si="102"/>
        <v>#DIV/0!</v>
      </c>
      <c r="CF119" s="275" t="str">
        <f t="shared" si="103"/>
        <v>0,0</v>
      </c>
      <c r="CG119" s="275" t="e">
        <f t="shared" si="104"/>
        <v>#DIV/0!</v>
      </c>
    </row>
    <row r="120" spans="1:88" x14ac:dyDescent="0.3">
      <c r="A120" s="53">
        <f>SISWA!A119</f>
        <v>112</v>
      </c>
      <c r="B120" s="53" t="str">
        <f>IF(SISWA!B119=0,"",SISWA!B119)</f>
        <v/>
      </c>
      <c r="C120" s="53" t="str">
        <f>IF(SISWA!C119=0,"",SISWA!C119)</f>
        <v/>
      </c>
      <c r="D120" s="53" t="str">
        <f>IF(SISWA!D119=0,"",SISWA!D119)</f>
        <v/>
      </c>
      <c r="E120" s="196" t="str">
        <f>IF(SISWA!E119=0,"",SISWA!E119)</f>
        <v/>
      </c>
      <c r="F120" s="196" t="str">
        <f>IF(SISWA!P118=0,"",SISWA!P118)</f>
        <v>, 00 Januari 1900</v>
      </c>
      <c r="G120" s="196" t="str">
        <f>IF(SISWA!H119=0,"",SISWA!H119)</f>
        <v/>
      </c>
      <c r="H120" s="274" t="e">
        <f>#REF!</f>
        <v>#REF!</v>
      </c>
      <c r="I120" s="274" t="e">
        <f>#REF!</f>
        <v>#REF!</v>
      </c>
      <c r="J120" s="274" t="e">
        <f t="shared" si="73"/>
        <v>#REF!</v>
      </c>
      <c r="K120" s="274" t="e">
        <f>AA!K119</f>
        <v>#DIV/0!</v>
      </c>
      <c r="L120" s="274" t="e">
        <f>AA!N119</f>
        <v>#DIV/0!</v>
      </c>
      <c r="M120" s="274" t="e">
        <f t="shared" si="74"/>
        <v>#DIV/0!</v>
      </c>
      <c r="N120" s="274" t="e">
        <f>AH!K119</f>
        <v>#DIV/0!</v>
      </c>
      <c r="O120" s="274" t="e">
        <f>AH!N119</f>
        <v>#DIV/0!</v>
      </c>
      <c r="P120" s="274" t="e">
        <f t="shared" si="75"/>
        <v>#DIV/0!</v>
      </c>
      <c r="Q120" s="274" t="e">
        <f>FIQH!K119</f>
        <v>#DIV/0!</v>
      </c>
      <c r="R120" s="274" t="e">
        <f>FIQH!N119</f>
        <v>#DIV/0!</v>
      </c>
      <c r="S120" s="274" t="e">
        <f t="shared" si="76"/>
        <v>#DIV/0!</v>
      </c>
      <c r="T120" s="274" t="e">
        <f>SKI!K119</f>
        <v>#DIV/0!</v>
      </c>
      <c r="U120" s="274" t="e">
        <f>SKI!N119</f>
        <v>#DIV/0!</v>
      </c>
      <c r="V120" s="274" t="e">
        <f t="shared" si="77"/>
        <v>#DIV/0!</v>
      </c>
      <c r="W120" s="274" t="e">
        <f>PKn!K119</f>
        <v>#DIV/0!</v>
      </c>
      <c r="X120" s="274">
        <f>PKn!L119</f>
        <v>0</v>
      </c>
      <c r="Y120" s="274" t="e">
        <f t="shared" si="78"/>
        <v>#DIV/0!</v>
      </c>
      <c r="Z120" s="274" t="e">
        <f>'B Ind'!K119</f>
        <v>#DIV/0!</v>
      </c>
      <c r="AA120" s="274" t="e">
        <f>'B Ind'!N119</f>
        <v>#DIV/0!</v>
      </c>
      <c r="AB120" s="274" t="e">
        <f t="shared" si="79"/>
        <v>#DIV/0!</v>
      </c>
      <c r="AC120" s="274" t="e">
        <f>BA!K119</f>
        <v>#DIV/0!</v>
      </c>
      <c r="AD120" s="274" t="e">
        <f>BA!N119</f>
        <v>#DIV/0!</v>
      </c>
      <c r="AE120" s="274" t="e">
        <f t="shared" si="80"/>
        <v>#DIV/0!</v>
      </c>
      <c r="AF120" s="274" t="e">
        <f>Matematik!K119</f>
        <v>#DIV/0!</v>
      </c>
      <c r="AG120" s="274">
        <f>Matematik!L119</f>
        <v>0</v>
      </c>
      <c r="AH120" s="274" t="e">
        <f t="shared" si="81"/>
        <v>#DIV/0!</v>
      </c>
      <c r="AI120" s="274" t="e">
        <f>IPA!K119</f>
        <v>#DIV/0!</v>
      </c>
      <c r="AJ120" s="274" t="e">
        <f>IPA!N119</f>
        <v>#DIV/0!</v>
      </c>
      <c r="AK120" s="274" t="e">
        <f t="shared" si="82"/>
        <v>#DIV/0!</v>
      </c>
      <c r="AL120" s="274" t="e">
        <f>IPS!K119</f>
        <v>#DIV/0!</v>
      </c>
      <c r="AM120" s="274">
        <f>IPS!L119</f>
        <v>0</v>
      </c>
      <c r="AN120" s="274" t="e">
        <f t="shared" si="83"/>
        <v>#DIV/0!</v>
      </c>
      <c r="AO120" s="274" t="e">
        <f>SBK!K119</f>
        <v>#DIV/0!</v>
      </c>
      <c r="AP120" s="274">
        <f>SBK!M119</f>
        <v>0</v>
      </c>
      <c r="AQ120" s="274" t="e">
        <f t="shared" si="84"/>
        <v>#DIV/0!</v>
      </c>
      <c r="AR120" s="274" t="e">
        <f>Penjaskes!K119</f>
        <v>#DIV/0!</v>
      </c>
      <c r="AS120" s="274">
        <f>Penjaskes!M119</f>
        <v>0</v>
      </c>
      <c r="AT120" s="274" t="e">
        <f t="shared" si="85"/>
        <v>#DIV/0!</v>
      </c>
      <c r="AU120" s="274" t="e">
        <f>'Bhs Drh'!K119</f>
        <v>#DIV/0!</v>
      </c>
      <c r="AV120" s="274" t="e">
        <f>'Bhs Drh'!N119</f>
        <v>#DIV/0!</v>
      </c>
      <c r="AW120" s="274" t="e">
        <f t="shared" si="86"/>
        <v>#DIV/0!</v>
      </c>
      <c r="AX120" s="274" t="e">
        <f>B.Inggris!K119</f>
        <v>#DIV/0!</v>
      </c>
      <c r="AY120" s="274" t="e">
        <f>B.Inggris!N119</f>
        <v>#DIV/0!</v>
      </c>
      <c r="AZ120" s="274" t="e">
        <f t="shared" si="87"/>
        <v>#DIV/0!</v>
      </c>
      <c r="BA120" s="52" t="e">
        <f t="shared" si="88"/>
        <v>#DIV/0!</v>
      </c>
      <c r="BB120" s="52" t="e">
        <f t="shared" si="105"/>
        <v>#DIV/0!</v>
      </c>
      <c r="BC120" s="52"/>
      <c r="BD120" s="52" t="e">
        <f t="shared" si="106"/>
        <v>#DIV/0!</v>
      </c>
      <c r="BE120" s="52" t="e">
        <f t="shared" si="107"/>
        <v>#DIV/0!</v>
      </c>
      <c r="BF120" s="52"/>
      <c r="BG120" s="52" t="e">
        <f t="shared" si="108"/>
        <v>#DIV/0!</v>
      </c>
      <c r="BH120" s="52" t="e">
        <f t="shared" si="109"/>
        <v>#DIV/0!</v>
      </c>
      <c r="BI120" s="274">
        <v>0</v>
      </c>
      <c r="BJ120" s="52" t="e">
        <f t="shared" si="110"/>
        <v>#DIV/0!</v>
      </c>
      <c r="BK120" s="152">
        <f t="shared" si="89"/>
        <v>0</v>
      </c>
      <c r="BL120" s="373" t="e">
        <f t="shared" si="111"/>
        <v>#DIV/0!</v>
      </c>
      <c r="BM120" s="373">
        <f t="shared" si="90"/>
        <v>0</v>
      </c>
      <c r="BN120" s="48" t="e">
        <f t="shared" si="91"/>
        <v>#DIV/0!</v>
      </c>
      <c r="BO120" s="48" t="e">
        <f t="shared" si="92"/>
        <v>#DIV/0!</v>
      </c>
      <c r="BP120" s="48" t="e">
        <f t="shared" si="93"/>
        <v>#DIV/0!</v>
      </c>
      <c r="BQ120" s="48" t="e">
        <f t="shared" si="94"/>
        <v>#DIV/0!</v>
      </c>
      <c r="BR120" s="48" t="str">
        <f t="shared" si="94"/>
        <v>0,0</v>
      </c>
      <c r="BS120" s="48" t="e">
        <f t="shared" si="94"/>
        <v>#DIV/0!</v>
      </c>
      <c r="BT120" s="48" t="e">
        <f t="shared" si="94"/>
        <v>#DIV/0!</v>
      </c>
      <c r="BU120" s="48" t="e">
        <f t="shared" si="65"/>
        <v>#DIV/0!</v>
      </c>
      <c r="BV120" s="48" t="e">
        <f t="shared" si="95"/>
        <v>#DIV/0!</v>
      </c>
      <c r="BY120" s="275" t="e">
        <f t="shared" si="96"/>
        <v>#DIV/0!</v>
      </c>
      <c r="BZ120" s="275" t="str">
        <f t="shared" si="97"/>
        <v>0,</v>
      </c>
      <c r="CA120" s="275" t="e">
        <f t="shared" si="98"/>
        <v>#DIV/0!</v>
      </c>
      <c r="CB120" s="275" t="e">
        <f t="shared" si="99"/>
        <v>#DIV/0!</v>
      </c>
      <c r="CC120" s="275" t="str">
        <f t="shared" si="100"/>
        <v>0,</v>
      </c>
      <c r="CD120" s="275" t="e">
        <f t="shared" si="101"/>
        <v>#DIV/0!</v>
      </c>
      <c r="CE120" s="275" t="e">
        <f t="shared" si="102"/>
        <v>#DIV/0!</v>
      </c>
      <c r="CF120" s="275" t="str">
        <f t="shared" si="103"/>
        <v>0,0</v>
      </c>
      <c r="CG120" s="275" t="e">
        <f t="shared" si="104"/>
        <v>#DIV/0!</v>
      </c>
    </row>
    <row r="121" spans="1:88" x14ac:dyDescent="0.3">
      <c r="A121" s="53">
        <f>SISWA!A120</f>
        <v>113</v>
      </c>
      <c r="B121" s="53" t="str">
        <f>IF(SISWA!B120=0,"",SISWA!B120)</f>
        <v/>
      </c>
      <c r="C121" s="53" t="str">
        <f>IF(SISWA!C120=0,"",SISWA!C120)</f>
        <v/>
      </c>
      <c r="D121" s="53" t="str">
        <f>IF(SISWA!D120=0,"",SISWA!D120)</f>
        <v/>
      </c>
      <c r="E121" s="196" t="str">
        <f>IF(SISWA!E120=0,"",SISWA!E120)</f>
        <v/>
      </c>
      <c r="F121" s="196" t="str">
        <f>IF(SISWA!P119=0,"",SISWA!P119)</f>
        <v>, 00 Januari 1900</v>
      </c>
      <c r="G121" s="196" t="str">
        <f>IF(SISWA!H120=0,"",SISWA!H120)</f>
        <v/>
      </c>
      <c r="H121" s="274" t="e">
        <f>#REF!</f>
        <v>#REF!</v>
      </c>
      <c r="I121" s="274" t="e">
        <f>#REF!</f>
        <v>#REF!</v>
      </c>
      <c r="J121" s="274" t="e">
        <f t="shared" si="73"/>
        <v>#REF!</v>
      </c>
      <c r="K121" s="274" t="e">
        <f>AA!K120</f>
        <v>#DIV/0!</v>
      </c>
      <c r="L121" s="274" t="e">
        <f>AA!N120</f>
        <v>#DIV/0!</v>
      </c>
      <c r="M121" s="274" t="e">
        <f t="shared" si="74"/>
        <v>#DIV/0!</v>
      </c>
      <c r="N121" s="274" t="e">
        <f>AH!K120</f>
        <v>#DIV/0!</v>
      </c>
      <c r="O121" s="274" t="e">
        <f>AH!N120</f>
        <v>#DIV/0!</v>
      </c>
      <c r="P121" s="274" t="e">
        <f t="shared" si="75"/>
        <v>#DIV/0!</v>
      </c>
      <c r="Q121" s="274" t="e">
        <f>FIQH!K120</f>
        <v>#DIV/0!</v>
      </c>
      <c r="R121" s="274" t="e">
        <f>FIQH!N120</f>
        <v>#DIV/0!</v>
      </c>
      <c r="S121" s="274" t="e">
        <f t="shared" si="76"/>
        <v>#DIV/0!</v>
      </c>
      <c r="T121" s="274" t="e">
        <f>SKI!K120</f>
        <v>#DIV/0!</v>
      </c>
      <c r="U121" s="274" t="e">
        <f>SKI!N120</f>
        <v>#DIV/0!</v>
      </c>
      <c r="V121" s="274" t="e">
        <f t="shared" si="77"/>
        <v>#DIV/0!</v>
      </c>
      <c r="W121" s="274" t="e">
        <f>PKn!K120</f>
        <v>#DIV/0!</v>
      </c>
      <c r="X121" s="274">
        <f>PKn!L120</f>
        <v>0</v>
      </c>
      <c r="Y121" s="274" t="e">
        <f t="shared" si="78"/>
        <v>#DIV/0!</v>
      </c>
      <c r="Z121" s="274" t="e">
        <f>'B Ind'!K120</f>
        <v>#DIV/0!</v>
      </c>
      <c r="AA121" s="274" t="e">
        <f>'B Ind'!N120</f>
        <v>#DIV/0!</v>
      </c>
      <c r="AB121" s="274" t="e">
        <f t="shared" si="79"/>
        <v>#DIV/0!</v>
      </c>
      <c r="AC121" s="274" t="e">
        <f>BA!K120</f>
        <v>#DIV/0!</v>
      </c>
      <c r="AD121" s="274" t="e">
        <f>BA!N120</f>
        <v>#DIV/0!</v>
      </c>
      <c r="AE121" s="274" t="e">
        <f t="shared" si="80"/>
        <v>#DIV/0!</v>
      </c>
      <c r="AF121" s="274" t="e">
        <f>Matematik!K120</f>
        <v>#DIV/0!</v>
      </c>
      <c r="AG121" s="274">
        <f>Matematik!L120</f>
        <v>0</v>
      </c>
      <c r="AH121" s="274" t="e">
        <f t="shared" si="81"/>
        <v>#DIV/0!</v>
      </c>
      <c r="AI121" s="274" t="e">
        <f>IPA!K120</f>
        <v>#DIV/0!</v>
      </c>
      <c r="AJ121" s="274" t="e">
        <f>IPA!N120</f>
        <v>#DIV/0!</v>
      </c>
      <c r="AK121" s="274" t="e">
        <f t="shared" si="82"/>
        <v>#DIV/0!</v>
      </c>
      <c r="AL121" s="274" t="e">
        <f>IPS!K120</f>
        <v>#DIV/0!</v>
      </c>
      <c r="AM121" s="274">
        <f>IPS!L120</f>
        <v>0</v>
      </c>
      <c r="AN121" s="274" t="e">
        <f t="shared" si="83"/>
        <v>#DIV/0!</v>
      </c>
      <c r="AO121" s="274" t="e">
        <f>SBK!K120</f>
        <v>#DIV/0!</v>
      </c>
      <c r="AP121" s="274">
        <f>SBK!M120</f>
        <v>0</v>
      </c>
      <c r="AQ121" s="274" t="e">
        <f t="shared" si="84"/>
        <v>#DIV/0!</v>
      </c>
      <c r="AR121" s="274" t="e">
        <f>Penjaskes!K120</f>
        <v>#DIV/0!</v>
      </c>
      <c r="AS121" s="274">
        <f>Penjaskes!M120</f>
        <v>0</v>
      </c>
      <c r="AT121" s="274" t="e">
        <f t="shared" si="85"/>
        <v>#DIV/0!</v>
      </c>
      <c r="AU121" s="274" t="e">
        <f>'Bhs Drh'!K120</f>
        <v>#DIV/0!</v>
      </c>
      <c r="AV121" s="274" t="e">
        <f>'Bhs Drh'!N120</f>
        <v>#DIV/0!</v>
      </c>
      <c r="AW121" s="274" t="e">
        <f t="shared" si="86"/>
        <v>#DIV/0!</v>
      </c>
      <c r="AX121" s="274" t="e">
        <f>B.Inggris!K120</f>
        <v>#DIV/0!</v>
      </c>
      <c r="AY121" s="274" t="e">
        <f>B.Inggris!N120</f>
        <v>#DIV/0!</v>
      </c>
      <c r="AZ121" s="274" t="e">
        <f t="shared" si="87"/>
        <v>#DIV/0!</v>
      </c>
      <c r="BA121" s="52" t="e">
        <f t="shared" si="88"/>
        <v>#DIV/0!</v>
      </c>
      <c r="BB121" s="52" t="e">
        <f t="shared" si="105"/>
        <v>#DIV/0!</v>
      </c>
      <c r="BC121" s="52"/>
      <c r="BD121" s="52" t="e">
        <f t="shared" si="106"/>
        <v>#DIV/0!</v>
      </c>
      <c r="BE121" s="52" t="e">
        <f t="shared" si="107"/>
        <v>#DIV/0!</v>
      </c>
      <c r="BF121" s="52"/>
      <c r="BG121" s="52" t="e">
        <f t="shared" si="108"/>
        <v>#DIV/0!</v>
      </c>
      <c r="BH121" s="52" t="e">
        <f t="shared" si="109"/>
        <v>#DIV/0!</v>
      </c>
      <c r="BI121" s="274">
        <v>0</v>
      </c>
      <c r="BJ121" s="52" t="e">
        <f t="shared" si="110"/>
        <v>#DIV/0!</v>
      </c>
      <c r="BK121" s="152">
        <f t="shared" si="89"/>
        <v>0</v>
      </c>
      <c r="BL121" s="373" t="e">
        <f t="shared" si="111"/>
        <v>#DIV/0!</v>
      </c>
      <c r="BM121" s="373">
        <f t="shared" si="90"/>
        <v>0</v>
      </c>
      <c r="BN121" s="48" t="e">
        <f t="shared" si="91"/>
        <v>#DIV/0!</v>
      </c>
      <c r="BO121" s="48" t="e">
        <f t="shared" si="92"/>
        <v>#DIV/0!</v>
      </c>
      <c r="BP121" s="48" t="e">
        <f t="shared" si="93"/>
        <v>#DIV/0!</v>
      </c>
      <c r="BQ121" s="48" t="e">
        <f t="shared" si="94"/>
        <v>#DIV/0!</v>
      </c>
      <c r="BR121" s="48" t="str">
        <f t="shared" si="94"/>
        <v>0,0</v>
      </c>
      <c r="BS121" s="48" t="e">
        <f t="shared" si="94"/>
        <v>#DIV/0!</v>
      </c>
      <c r="BT121" s="48" t="e">
        <f t="shared" si="94"/>
        <v>#DIV/0!</v>
      </c>
      <c r="BU121" s="48" t="e">
        <f t="shared" si="65"/>
        <v>#DIV/0!</v>
      </c>
      <c r="BV121" s="48" t="e">
        <f t="shared" si="95"/>
        <v>#DIV/0!</v>
      </c>
      <c r="BY121" s="275" t="e">
        <f t="shared" si="96"/>
        <v>#DIV/0!</v>
      </c>
      <c r="BZ121" s="275" t="str">
        <f t="shared" si="97"/>
        <v>0,</v>
      </c>
      <c r="CA121" s="275" t="e">
        <f t="shared" si="98"/>
        <v>#DIV/0!</v>
      </c>
      <c r="CB121" s="275" t="e">
        <f t="shared" si="99"/>
        <v>#DIV/0!</v>
      </c>
      <c r="CC121" s="275" t="str">
        <f t="shared" si="100"/>
        <v>0,</v>
      </c>
      <c r="CD121" s="275" t="e">
        <f t="shared" si="101"/>
        <v>#DIV/0!</v>
      </c>
      <c r="CE121" s="275" t="e">
        <f t="shared" si="102"/>
        <v>#DIV/0!</v>
      </c>
      <c r="CF121" s="275" t="str">
        <f t="shared" si="103"/>
        <v>0,0</v>
      </c>
      <c r="CG121" s="275" t="e">
        <f t="shared" si="104"/>
        <v>#DIV/0!</v>
      </c>
    </row>
    <row r="122" spans="1:88" x14ac:dyDescent="0.3">
      <c r="A122" s="53">
        <f>SISWA!A121</f>
        <v>114</v>
      </c>
      <c r="B122" s="53" t="str">
        <f>IF(SISWA!B121=0,"",SISWA!B121)</f>
        <v/>
      </c>
      <c r="C122" s="53" t="str">
        <f>IF(SISWA!C121=0,"",SISWA!C121)</f>
        <v/>
      </c>
      <c r="D122" s="53" t="str">
        <f>IF(SISWA!D121=0,"",SISWA!D121)</f>
        <v/>
      </c>
      <c r="E122" s="196" t="str">
        <f>IF(SISWA!E121=0,"",SISWA!E121)</f>
        <v/>
      </c>
      <c r="F122" s="196" t="str">
        <f>IF(SISWA!P120=0,"",SISWA!P120)</f>
        <v>, 00 Januari 1900</v>
      </c>
      <c r="G122" s="196" t="str">
        <f>IF(SISWA!H121=0,"",SISWA!H121)</f>
        <v/>
      </c>
      <c r="H122" s="274" t="e">
        <f>#REF!</f>
        <v>#REF!</v>
      </c>
      <c r="I122" s="274" t="e">
        <f>#REF!</f>
        <v>#REF!</v>
      </c>
      <c r="J122" s="274" t="e">
        <f t="shared" si="73"/>
        <v>#REF!</v>
      </c>
      <c r="K122" s="274" t="e">
        <f>AA!K121</f>
        <v>#DIV/0!</v>
      </c>
      <c r="L122" s="274" t="e">
        <f>AA!N121</f>
        <v>#DIV/0!</v>
      </c>
      <c r="M122" s="274" t="e">
        <f t="shared" si="74"/>
        <v>#DIV/0!</v>
      </c>
      <c r="N122" s="274" t="e">
        <f>AH!K121</f>
        <v>#DIV/0!</v>
      </c>
      <c r="O122" s="274" t="e">
        <f>AH!N121</f>
        <v>#DIV/0!</v>
      </c>
      <c r="P122" s="274" t="e">
        <f t="shared" si="75"/>
        <v>#DIV/0!</v>
      </c>
      <c r="Q122" s="274" t="e">
        <f>FIQH!K121</f>
        <v>#DIV/0!</v>
      </c>
      <c r="R122" s="274" t="e">
        <f>FIQH!N121</f>
        <v>#DIV/0!</v>
      </c>
      <c r="S122" s="274" t="e">
        <f t="shared" si="76"/>
        <v>#DIV/0!</v>
      </c>
      <c r="T122" s="274" t="e">
        <f>SKI!K121</f>
        <v>#DIV/0!</v>
      </c>
      <c r="U122" s="274" t="e">
        <f>SKI!N121</f>
        <v>#DIV/0!</v>
      </c>
      <c r="V122" s="274" t="e">
        <f t="shared" si="77"/>
        <v>#DIV/0!</v>
      </c>
      <c r="W122" s="274" t="e">
        <f>PKn!K121</f>
        <v>#DIV/0!</v>
      </c>
      <c r="X122" s="274">
        <f>PKn!L121</f>
        <v>0</v>
      </c>
      <c r="Y122" s="274" t="e">
        <f t="shared" si="78"/>
        <v>#DIV/0!</v>
      </c>
      <c r="Z122" s="274" t="e">
        <f>'B Ind'!K121</f>
        <v>#DIV/0!</v>
      </c>
      <c r="AA122" s="274" t="e">
        <f>'B Ind'!N121</f>
        <v>#DIV/0!</v>
      </c>
      <c r="AB122" s="274" t="e">
        <f t="shared" si="79"/>
        <v>#DIV/0!</v>
      </c>
      <c r="AC122" s="274" t="e">
        <f>BA!K121</f>
        <v>#DIV/0!</v>
      </c>
      <c r="AD122" s="274" t="e">
        <f>BA!N121</f>
        <v>#DIV/0!</v>
      </c>
      <c r="AE122" s="274" t="e">
        <f t="shared" si="80"/>
        <v>#DIV/0!</v>
      </c>
      <c r="AF122" s="274" t="e">
        <f>Matematik!K121</f>
        <v>#DIV/0!</v>
      </c>
      <c r="AG122" s="274">
        <f>Matematik!L121</f>
        <v>0</v>
      </c>
      <c r="AH122" s="274" t="e">
        <f t="shared" si="81"/>
        <v>#DIV/0!</v>
      </c>
      <c r="AI122" s="274" t="e">
        <f>IPA!K121</f>
        <v>#DIV/0!</v>
      </c>
      <c r="AJ122" s="274" t="e">
        <f>IPA!N121</f>
        <v>#DIV/0!</v>
      </c>
      <c r="AK122" s="274" t="e">
        <f t="shared" si="82"/>
        <v>#DIV/0!</v>
      </c>
      <c r="AL122" s="274" t="e">
        <f>IPS!K121</f>
        <v>#DIV/0!</v>
      </c>
      <c r="AM122" s="274">
        <f>IPS!L121</f>
        <v>0</v>
      </c>
      <c r="AN122" s="274" t="e">
        <f t="shared" si="83"/>
        <v>#DIV/0!</v>
      </c>
      <c r="AO122" s="274" t="e">
        <f>SBK!K121</f>
        <v>#DIV/0!</v>
      </c>
      <c r="AP122" s="274">
        <f>SBK!M121</f>
        <v>0</v>
      </c>
      <c r="AQ122" s="274" t="e">
        <f t="shared" si="84"/>
        <v>#DIV/0!</v>
      </c>
      <c r="AR122" s="274" t="e">
        <f>Penjaskes!K121</f>
        <v>#DIV/0!</v>
      </c>
      <c r="AS122" s="274">
        <f>Penjaskes!M121</f>
        <v>0</v>
      </c>
      <c r="AT122" s="274" t="e">
        <f t="shared" si="85"/>
        <v>#DIV/0!</v>
      </c>
      <c r="AU122" s="274" t="e">
        <f>'Bhs Drh'!K121</f>
        <v>#DIV/0!</v>
      </c>
      <c r="AV122" s="274" t="e">
        <f>'Bhs Drh'!N121</f>
        <v>#DIV/0!</v>
      </c>
      <c r="AW122" s="274" t="e">
        <f t="shared" si="86"/>
        <v>#DIV/0!</v>
      </c>
      <c r="AX122" s="274" t="e">
        <f>B.Inggris!K121</f>
        <v>#DIV/0!</v>
      </c>
      <c r="AY122" s="274" t="e">
        <f>B.Inggris!N121</f>
        <v>#DIV/0!</v>
      </c>
      <c r="AZ122" s="274" t="e">
        <f t="shared" si="87"/>
        <v>#DIV/0!</v>
      </c>
      <c r="BA122" s="52" t="e">
        <f t="shared" si="88"/>
        <v>#DIV/0!</v>
      </c>
      <c r="BB122" s="52" t="e">
        <f t="shared" si="105"/>
        <v>#DIV/0!</v>
      </c>
      <c r="BC122" s="52"/>
      <c r="BD122" s="52" t="e">
        <f t="shared" si="106"/>
        <v>#DIV/0!</v>
      </c>
      <c r="BE122" s="52" t="e">
        <f t="shared" si="107"/>
        <v>#DIV/0!</v>
      </c>
      <c r="BF122" s="52"/>
      <c r="BG122" s="52" t="e">
        <f t="shared" si="108"/>
        <v>#DIV/0!</v>
      </c>
      <c r="BH122" s="52" t="e">
        <f t="shared" si="109"/>
        <v>#DIV/0!</v>
      </c>
      <c r="BI122" s="274">
        <v>0</v>
      </c>
      <c r="BJ122" s="52" t="e">
        <f t="shared" si="110"/>
        <v>#DIV/0!</v>
      </c>
      <c r="BK122" s="152">
        <f t="shared" si="89"/>
        <v>0</v>
      </c>
      <c r="BL122" s="373" t="e">
        <f t="shared" si="111"/>
        <v>#DIV/0!</v>
      </c>
      <c r="BM122" s="373">
        <f t="shared" si="90"/>
        <v>0</v>
      </c>
      <c r="BN122" s="48" t="e">
        <f t="shared" si="91"/>
        <v>#DIV/0!</v>
      </c>
      <c r="BO122" s="48" t="e">
        <f t="shared" si="92"/>
        <v>#DIV/0!</v>
      </c>
      <c r="BP122" s="48" t="e">
        <f t="shared" si="93"/>
        <v>#DIV/0!</v>
      </c>
      <c r="BQ122" s="48" t="e">
        <f t="shared" si="94"/>
        <v>#DIV/0!</v>
      </c>
      <c r="BR122" s="48" t="str">
        <f t="shared" si="94"/>
        <v>0,0</v>
      </c>
      <c r="BS122" s="48" t="e">
        <f t="shared" si="94"/>
        <v>#DIV/0!</v>
      </c>
      <c r="BT122" s="48" t="e">
        <f t="shared" si="94"/>
        <v>#DIV/0!</v>
      </c>
      <c r="BU122" s="48" t="e">
        <f t="shared" si="65"/>
        <v>#DIV/0!</v>
      </c>
      <c r="BV122" s="48" t="e">
        <f t="shared" si="95"/>
        <v>#DIV/0!</v>
      </c>
      <c r="BY122" s="275" t="e">
        <f t="shared" si="96"/>
        <v>#DIV/0!</v>
      </c>
      <c r="BZ122" s="275" t="str">
        <f t="shared" si="97"/>
        <v>0,</v>
      </c>
      <c r="CA122" s="275" t="e">
        <f t="shared" si="98"/>
        <v>#DIV/0!</v>
      </c>
      <c r="CB122" s="275" t="e">
        <f t="shared" si="99"/>
        <v>#DIV/0!</v>
      </c>
      <c r="CC122" s="275" t="str">
        <f t="shared" si="100"/>
        <v>0,</v>
      </c>
      <c r="CD122" s="275" t="e">
        <f t="shared" si="101"/>
        <v>#DIV/0!</v>
      </c>
      <c r="CE122" s="275" t="e">
        <f t="shared" si="102"/>
        <v>#DIV/0!</v>
      </c>
      <c r="CF122" s="275" t="str">
        <f t="shared" si="103"/>
        <v>0,0</v>
      </c>
      <c r="CG122" s="275" t="e">
        <f t="shared" si="104"/>
        <v>#DIV/0!</v>
      </c>
    </row>
    <row r="123" spans="1:88" x14ac:dyDescent="0.3">
      <c r="A123" s="53">
        <f>SISWA!A122</f>
        <v>115</v>
      </c>
      <c r="B123" s="53" t="str">
        <f>IF(SISWA!B122=0,"",SISWA!B122)</f>
        <v/>
      </c>
      <c r="C123" s="53" t="str">
        <f>IF(SISWA!C122=0,"",SISWA!C122)</f>
        <v/>
      </c>
      <c r="D123" s="53" t="str">
        <f>IF(SISWA!D122=0,"",SISWA!D122)</f>
        <v/>
      </c>
      <c r="E123" s="196" t="str">
        <f>IF(SISWA!E122=0,"",SISWA!E122)</f>
        <v/>
      </c>
      <c r="F123" s="196" t="str">
        <f>IF(SISWA!P121=0,"",SISWA!P121)</f>
        <v>, 00 Januari 1900</v>
      </c>
      <c r="G123" s="196" t="str">
        <f>IF(SISWA!H122=0,"",SISWA!H122)</f>
        <v/>
      </c>
      <c r="H123" s="274" t="e">
        <f>#REF!</f>
        <v>#REF!</v>
      </c>
      <c r="I123" s="274" t="e">
        <f>#REF!</f>
        <v>#REF!</v>
      </c>
      <c r="J123" s="274" t="e">
        <f t="shared" si="73"/>
        <v>#REF!</v>
      </c>
      <c r="K123" s="274" t="e">
        <f>AA!K122</f>
        <v>#DIV/0!</v>
      </c>
      <c r="L123" s="274" t="e">
        <f>AA!N122</f>
        <v>#DIV/0!</v>
      </c>
      <c r="M123" s="274" t="e">
        <f t="shared" si="74"/>
        <v>#DIV/0!</v>
      </c>
      <c r="N123" s="274" t="e">
        <f>AH!K122</f>
        <v>#DIV/0!</v>
      </c>
      <c r="O123" s="274" t="e">
        <f>AH!N122</f>
        <v>#DIV/0!</v>
      </c>
      <c r="P123" s="274" t="e">
        <f t="shared" si="75"/>
        <v>#DIV/0!</v>
      </c>
      <c r="Q123" s="274" t="e">
        <f>FIQH!K122</f>
        <v>#DIV/0!</v>
      </c>
      <c r="R123" s="274" t="e">
        <f>FIQH!N122</f>
        <v>#DIV/0!</v>
      </c>
      <c r="S123" s="274" t="e">
        <f t="shared" si="76"/>
        <v>#DIV/0!</v>
      </c>
      <c r="T123" s="274" t="e">
        <f>SKI!K122</f>
        <v>#DIV/0!</v>
      </c>
      <c r="U123" s="274" t="e">
        <f>SKI!N122</f>
        <v>#DIV/0!</v>
      </c>
      <c r="V123" s="274" t="e">
        <f t="shared" si="77"/>
        <v>#DIV/0!</v>
      </c>
      <c r="W123" s="274" t="e">
        <f>PKn!K122</f>
        <v>#DIV/0!</v>
      </c>
      <c r="X123" s="274">
        <f>PKn!L122</f>
        <v>0</v>
      </c>
      <c r="Y123" s="274" t="e">
        <f t="shared" si="78"/>
        <v>#DIV/0!</v>
      </c>
      <c r="Z123" s="274" t="e">
        <f>'B Ind'!K122</f>
        <v>#DIV/0!</v>
      </c>
      <c r="AA123" s="274" t="e">
        <f>'B Ind'!N122</f>
        <v>#DIV/0!</v>
      </c>
      <c r="AB123" s="274" t="e">
        <f t="shared" si="79"/>
        <v>#DIV/0!</v>
      </c>
      <c r="AC123" s="274" t="e">
        <f>BA!K122</f>
        <v>#DIV/0!</v>
      </c>
      <c r="AD123" s="274" t="e">
        <f>BA!N122</f>
        <v>#DIV/0!</v>
      </c>
      <c r="AE123" s="274" t="e">
        <f t="shared" si="80"/>
        <v>#DIV/0!</v>
      </c>
      <c r="AF123" s="274" t="e">
        <f>Matematik!K122</f>
        <v>#DIV/0!</v>
      </c>
      <c r="AG123" s="274">
        <f>Matematik!L122</f>
        <v>0</v>
      </c>
      <c r="AH123" s="274" t="e">
        <f t="shared" si="81"/>
        <v>#DIV/0!</v>
      </c>
      <c r="AI123" s="274" t="e">
        <f>IPA!K122</f>
        <v>#DIV/0!</v>
      </c>
      <c r="AJ123" s="274" t="e">
        <f>IPA!N122</f>
        <v>#DIV/0!</v>
      </c>
      <c r="AK123" s="274" t="e">
        <f t="shared" si="82"/>
        <v>#DIV/0!</v>
      </c>
      <c r="AL123" s="274" t="e">
        <f>IPS!K122</f>
        <v>#DIV/0!</v>
      </c>
      <c r="AM123" s="274">
        <f>IPS!L122</f>
        <v>0</v>
      </c>
      <c r="AN123" s="274" t="e">
        <f t="shared" si="83"/>
        <v>#DIV/0!</v>
      </c>
      <c r="AO123" s="274" t="e">
        <f>SBK!K122</f>
        <v>#DIV/0!</v>
      </c>
      <c r="AP123" s="274">
        <f>SBK!M122</f>
        <v>0</v>
      </c>
      <c r="AQ123" s="274" t="e">
        <f t="shared" si="84"/>
        <v>#DIV/0!</v>
      </c>
      <c r="AR123" s="274" t="e">
        <f>Penjaskes!K122</f>
        <v>#DIV/0!</v>
      </c>
      <c r="AS123" s="274">
        <f>Penjaskes!M122</f>
        <v>0</v>
      </c>
      <c r="AT123" s="274" t="e">
        <f t="shared" si="85"/>
        <v>#DIV/0!</v>
      </c>
      <c r="AU123" s="274" t="e">
        <f>'Bhs Drh'!K122</f>
        <v>#DIV/0!</v>
      </c>
      <c r="AV123" s="274" t="e">
        <f>'Bhs Drh'!N122</f>
        <v>#DIV/0!</v>
      </c>
      <c r="AW123" s="274" t="e">
        <f t="shared" si="86"/>
        <v>#DIV/0!</v>
      </c>
      <c r="AX123" s="274" t="e">
        <f>B.Inggris!K122</f>
        <v>#DIV/0!</v>
      </c>
      <c r="AY123" s="274" t="e">
        <f>B.Inggris!N122</f>
        <v>#DIV/0!</v>
      </c>
      <c r="AZ123" s="274" t="e">
        <f t="shared" si="87"/>
        <v>#DIV/0!</v>
      </c>
      <c r="BA123" s="52" t="e">
        <f t="shared" si="88"/>
        <v>#DIV/0!</v>
      </c>
      <c r="BB123" s="52" t="e">
        <f t="shared" si="105"/>
        <v>#DIV/0!</v>
      </c>
      <c r="BC123" s="52"/>
      <c r="BD123" s="52" t="e">
        <f t="shared" si="106"/>
        <v>#DIV/0!</v>
      </c>
      <c r="BE123" s="52" t="e">
        <f t="shared" si="107"/>
        <v>#DIV/0!</v>
      </c>
      <c r="BF123" s="52"/>
      <c r="BG123" s="52" t="e">
        <f t="shared" si="108"/>
        <v>#DIV/0!</v>
      </c>
      <c r="BH123" s="52" t="e">
        <f t="shared" si="109"/>
        <v>#DIV/0!</v>
      </c>
      <c r="BI123" s="274">
        <v>0</v>
      </c>
      <c r="BJ123" s="52" t="e">
        <f t="shared" si="110"/>
        <v>#DIV/0!</v>
      </c>
      <c r="BK123" s="152">
        <f t="shared" si="89"/>
        <v>0</v>
      </c>
      <c r="BL123" s="373" t="e">
        <f t="shared" si="111"/>
        <v>#DIV/0!</v>
      </c>
      <c r="BM123" s="373">
        <f t="shared" si="90"/>
        <v>0</v>
      </c>
      <c r="BN123" s="48" t="e">
        <f t="shared" si="91"/>
        <v>#DIV/0!</v>
      </c>
      <c r="BO123" s="48" t="e">
        <f t="shared" si="92"/>
        <v>#DIV/0!</v>
      </c>
      <c r="BP123" s="48" t="e">
        <f t="shared" si="93"/>
        <v>#DIV/0!</v>
      </c>
      <c r="BQ123" s="48" t="e">
        <f t="shared" si="94"/>
        <v>#DIV/0!</v>
      </c>
      <c r="BR123" s="48" t="str">
        <f t="shared" si="94"/>
        <v>0,0</v>
      </c>
      <c r="BS123" s="48" t="e">
        <f t="shared" si="94"/>
        <v>#DIV/0!</v>
      </c>
      <c r="BT123" s="48" t="e">
        <f t="shared" si="94"/>
        <v>#DIV/0!</v>
      </c>
      <c r="BU123" s="48" t="e">
        <f t="shared" si="65"/>
        <v>#DIV/0!</v>
      </c>
      <c r="BV123" s="48" t="e">
        <f t="shared" si="95"/>
        <v>#DIV/0!</v>
      </c>
      <c r="BY123" s="275" t="e">
        <f t="shared" si="96"/>
        <v>#DIV/0!</v>
      </c>
      <c r="BZ123" s="275" t="str">
        <f t="shared" si="97"/>
        <v>0,</v>
      </c>
      <c r="CA123" s="275" t="e">
        <f t="shared" si="98"/>
        <v>#DIV/0!</v>
      </c>
      <c r="CB123" s="275" t="e">
        <f t="shared" si="99"/>
        <v>#DIV/0!</v>
      </c>
      <c r="CC123" s="275" t="str">
        <f t="shared" si="100"/>
        <v>0,</v>
      </c>
      <c r="CD123" s="275" t="e">
        <f t="shared" si="101"/>
        <v>#DIV/0!</v>
      </c>
      <c r="CE123" s="275" t="e">
        <f t="shared" si="102"/>
        <v>#DIV/0!</v>
      </c>
      <c r="CF123" s="275" t="str">
        <f t="shared" si="103"/>
        <v>0,0</v>
      </c>
      <c r="CG123" s="275" t="e">
        <f t="shared" si="104"/>
        <v>#DIV/0!</v>
      </c>
    </row>
    <row r="124" spans="1:88" x14ac:dyDescent="0.3">
      <c r="A124" s="53">
        <f>SISWA!A123</f>
        <v>116</v>
      </c>
      <c r="B124" s="53" t="str">
        <f>IF(SISWA!B123=0,"",SISWA!B123)</f>
        <v/>
      </c>
      <c r="C124" s="53" t="str">
        <f>IF(SISWA!C123=0,"",SISWA!C123)</f>
        <v/>
      </c>
      <c r="D124" s="53" t="str">
        <f>IF(SISWA!D123=0,"",SISWA!D123)</f>
        <v/>
      </c>
      <c r="E124" s="196" t="str">
        <f>IF(SISWA!E123=0,"",SISWA!E123)</f>
        <v/>
      </c>
      <c r="F124" s="196" t="str">
        <f>IF(SISWA!P122=0,"",SISWA!P122)</f>
        <v>, 00 Januari 1900</v>
      </c>
      <c r="G124" s="196" t="str">
        <f>IF(SISWA!H123=0,"",SISWA!H123)</f>
        <v/>
      </c>
      <c r="H124" s="274" t="e">
        <f>#REF!</f>
        <v>#REF!</v>
      </c>
      <c r="I124" s="274" t="e">
        <f>#REF!</f>
        <v>#REF!</v>
      </c>
      <c r="J124" s="274" t="e">
        <f t="shared" si="73"/>
        <v>#REF!</v>
      </c>
      <c r="K124" s="274" t="e">
        <f>AA!K123</f>
        <v>#DIV/0!</v>
      </c>
      <c r="L124" s="274" t="e">
        <f>AA!N123</f>
        <v>#DIV/0!</v>
      </c>
      <c r="M124" s="274" t="e">
        <f t="shared" si="74"/>
        <v>#DIV/0!</v>
      </c>
      <c r="N124" s="274" t="e">
        <f>AH!K123</f>
        <v>#DIV/0!</v>
      </c>
      <c r="O124" s="274" t="e">
        <f>AH!N123</f>
        <v>#DIV/0!</v>
      </c>
      <c r="P124" s="274" t="e">
        <f t="shared" si="75"/>
        <v>#DIV/0!</v>
      </c>
      <c r="Q124" s="274" t="e">
        <f>FIQH!K123</f>
        <v>#DIV/0!</v>
      </c>
      <c r="R124" s="274" t="e">
        <f>FIQH!N123</f>
        <v>#DIV/0!</v>
      </c>
      <c r="S124" s="274" t="e">
        <f t="shared" si="76"/>
        <v>#DIV/0!</v>
      </c>
      <c r="T124" s="274" t="e">
        <f>SKI!K123</f>
        <v>#DIV/0!</v>
      </c>
      <c r="U124" s="274" t="e">
        <f>SKI!N123</f>
        <v>#DIV/0!</v>
      </c>
      <c r="V124" s="274" t="e">
        <f t="shared" si="77"/>
        <v>#DIV/0!</v>
      </c>
      <c r="W124" s="274" t="e">
        <f>PKn!K123</f>
        <v>#DIV/0!</v>
      </c>
      <c r="X124" s="274">
        <f>PKn!L123</f>
        <v>0</v>
      </c>
      <c r="Y124" s="274" t="e">
        <f t="shared" si="78"/>
        <v>#DIV/0!</v>
      </c>
      <c r="Z124" s="274" t="e">
        <f>'B Ind'!K123</f>
        <v>#DIV/0!</v>
      </c>
      <c r="AA124" s="274" t="e">
        <f>'B Ind'!N123</f>
        <v>#DIV/0!</v>
      </c>
      <c r="AB124" s="274" t="e">
        <f t="shared" si="79"/>
        <v>#DIV/0!</v>
      </c>
      <c r="AC124" s="274" t="e">
        <f>BA!K123</f>
        <v>#DIV/0!</v>
      </c>
      <c r="AD124" s="274" t="e">
        <f>BA!N123</f>
        <v>#DIV/0!</v>
      </c>
      <c r="AE124" s="274" t="e">
        <f t="shared" si="80"/>
        <v>#DIV/0!</v>
      </c>
      <c r="AF124" s="274" t="e">
        <f>Matematik!K123</f>
        <v>#DIV/0!</v>
      </c>
      <c r="AG124" s="274">
        <f>Matematik!L123</f>
        <v>0</v>
      </c>
      <c r="AH124" s="274" t="e">
        <f t="shared" si="81"/>
        <v>#DIV/0!</v>
      </c>
      <c r="AI124" s="274" t="e">
        <f>IPA!K123</f>
        <v>#DIV/0!</v>
      </c>
      <c r="AJ124" s="274" t="e">
        <f>IPA!N123</f>
        <v>#DIV/0!</v>
      </c>
      <c r="AK124" s="274" t="e">
        <f t="shared" si="82"/>
        <v>#DIV/0!</v>
      </c>
      <c r="AL124" s="274" t="e">
        <f>IPS!K123</f>
        <v>#DIV/0!</v>
      </c>
      <c r="AM124" s="274">
        <f>IPS!L123</f>
        <v>0</v>
      </c>
      <c r="AN124" s="274" t="e">
        <f t="shared" si="83"/>
        <v>#DIV/0!</v>
      </c>
      <c r="AO124" s="274" t="e">
        <f>SBK!K123</f>
        <v>#DIV/0!</v>
      </c>
      <c r="AP124" s="274">
        <f>SBK!M123</f>
        <v>0</v>
      </c>
      <c r="AQ124" s="274" t="e">
        <f t="shared" si="84"/>
        <v>#DIV/0!</v>
      </c>
      <c r="AR124" s="274" t="e">
        <f>Penjaskes!K123</f>
        <v>#DIV/0!</v>
      </c>
      <c r="AS124" s="274">
        <f>Penjaskes!M123</f>
        <v>0</v>
      </c>
      <c r="AT124" s="274" t="e">
        <f t="shared" si="85"/>
        <v>#DIV/0!</v>
      </c>
      <c r="AU124" s="274" t="e">
        <f>'Bhs Drh'!K123</f>
        <v>#DIV/0!</v>
      </c>
      <c r="AV124" s="274" t="e">
        <f>'Bhs Drh'!N123</f>
        <v>#DIV/0!</v>
      </c>
      <c r="AW124" s="274" t="e">
        <f t="shared" si="86"/>
        <v>#DIV/0!</v>
      </c>
      <c r="AX124" s="274" t="e">
        <f>B.Inggris!K123</f>
        <v>#DIV/0!</v>
      </c>
      <c r="AY124" s="274" t="e">
        <f>B.Inggris!N123</f>
        <v>#DIV/0!</v>
      </c>
      <c r="AZ124" s="274" t="e">
        <f t="shared" si="87"/>
        <v>#DIV/0!</v>
      </c>
      <c r="BA124" s="52" t="e">
        <f t="shared" si="88"/>
        <v>#DIV/0!</v>
      </c>
      <c r="BB124" s="52" t="e">
        <f t="shared" si="105"/>
        <v>#DIV/0!</v>
      </c>
      <c r="BC124" s="52"/>
      <c r="BD124" s="52" t="e">
        <f t="shared" si="106"/>
        <v>#DIV/0!</v>
      </c>
      <c r="BE124" s="52" t="e">
        <f t="shared" si="107"/>
        <v>#DIV/0!</v>
      </c>
      <c r="BF124" s="52"/>
      <c r="BG124" s="52" t="e">
        <f t="shared" si="108"/>
        <v>#DIV/0!</v>
      </c>
      <c r="BH124" s="52" t="e">
        <f t="shared" si="109"/>
        <v>#DIV/0!</v>
      </c>
      <c r="BI124" s="274">
        <v>0</v>
      </c>
      <c r="BJ124" s="52" t="e">
        <f t="shared" si="110"/>
        <v>#DIV/0!</v>
      </c>
      <c r="BK124" s="152">
        <f t="shared" si="89"/>
        <v>0</v>
      </c>
      <c r="BL124" s="373" t="e">
        <f t="shared" si="111"/>
        <v>#DIV/0!</v>
      </c>
      <c r="BM124" s="373">
        <f t="shared" si="90"/>
        <v>0</v>
      </c>
      <c r="BN124" s="48" t="e">
        <f t="shared" si="91"/>
        <v>#DIV/0!</v>
      </c>
      <c r="BO124" s="48" t="e">
        <f t="shared" si="92"/>
        <v>#DIV/0!</v>
      </c>
      <c r="BP124" s="48" t="e">
        <f t="shared" si="93"/>
        <v>#DIV/0!</v>
      </c>
      <c r="BQ124" s="48" t="e">
        <f t="shared" si="94"/>
        <v>#DIV/0!</v>
      </c>
      <c r="BR124" s="48" t="str">
        <f t="shared" si="94"/>
        <v>0,0</v>
      </c>
      <c r="BS124" s="48" t="e">
        <f t="shared" si="94"/>
        <v>#DIV/0!</v>
      </c>
      <c r="BT124" s="48" t="e">
        <f t="shared" si="94"/>
        <v>#DIV/0!</v>
      </c>
      <c r="BU124" s="48" t="e">
        <f t="shared" si="65"/>
        <v>#DIV/0!</v>
      </c>
      <c r="BV124" s="48" t="e">
        <f t="shared" si="95"/>
        <v>#DIV/0!</v>
      </c>
      <c r="BY124" s="275" t="e">
        <f t="shared" si="96"/>
        <v>#DIV/0!</v>
      </c>
      <c r="BZ124" s="275" t="str">
        <f t="shared" si="97"/>
        <v>0,</v>
      </c>
      <c r="CA124" s="275" t="e">
        <f t="shared" si="98"/>
        <v>#DIV/0!</v>
      </c>
      <c r="CB124" s="275" t="e">
        <f t="shared" si="99"/>
        <v>#DIV/0!</v>
      </c>
      <c r="CC124" s="275" t="str">
        <f t="shared" si="100"/>
        <v>0,</v>
      </c>
      <c r="CD124" s="275" t="e">
        <f t="shared" si="101"/>
        <v>#DIV/0!</v>
      </c>
      <c r="CE124" s="275" t="e">
        <f t="shared" si="102"/>
        <v>#DIV/0!</v>
      </c>
      <c r="CF124" s="275" t="str">
        <f t="shared" si="103"/>
        <v>0,0</v>
      </c>
      <c r="CG124" s="275" t="e">
        <f t="shared" si="104"/>
        <v>#DIV/0!</v>
      </c>
    </row>
    <row r="125" spans="1:88" x14ac:dyDescent="0.3">
      <c r="A125" s="53">
        <f>SISWA!A124</f>
        <v>117</v>
      </c>
      <c r="B125" s="53" t="str">
        <f>IF(SISWA!B124=0,"",SISWA!B124)</f>
        <v/>
      </c>
      <c r="C125" s="53" t="str">
        <f>IF(SISWA!C124=0,"",SISWA!C124)</f>
        <v/>
      </c>
      <c r="D125" s="53" t="str">
        <f>IF(SISWA!D124=0,"",SISWA!D124)</f>
        <v/>
      </c>
      <c r="E125" s="196" t="str">
        <f>IF(SISWA!E124=0,"",SISWA!E124)</f>
        <v/>
      </c>
      <c r="F125" s="196" t="str">
        <f>IF(SISWA!P123=0,"",SISWA!P123)</f>
        <v>, 00 Januari 1900</v>
      </c>
      <c r="G125" s="196" t="str">
        <f>IF(SISWA!H124=0,"",SISWA!H124)</f>
        <v/>
      </c>
      <c r="H125" s="274" t="e">
        <f>#REF!</f>
        <v>#REF!</v>
      </c>
      <c r="I125" s="274" t="e">
        <f>#REF!</f>
        <v>#REF!</v>
      </c>
      <c r="J125" s="274" t="e">
        <f t="shared" si="73"/>
        <v>#REF!</v>
      </c>
      <c r="K125" s="274" t="e">
        <f>AA!K124</f>
        <v>#DIV/0!</v>
      </c>
      <c r="L125" s="274" t="e">
        <f>AA!N124</f>
        <v>#DIV/0!</v>
      </c>
      <c r="M125" s="274" t="e">
        <f t="shared" si="74"/>
        <v>#DIV/0!</v>
      </c>
      <c r="N125" s="274" t="e">
        <f>AH!K124</f>
        <v>#DIV/0!</v>
      </c>
      <c r="O125" s="274" t="e">
        <f>AH!N124</f>
        <v>#DIV/0!</v>
      </c>
      <c r="P125" s="274" t="e">
        <f t="shared" si="75"/>
        <v>#DIV/0!</v>
      </c>
      <c r="Q125" s="274" t="e">
        <f>FIQH!K124</f>
        <v>#DIV/0!</v>
      </c>
      <c r="R125" s="274" t="e">
        <f>FIQH!N124</f>
        <v>#DIV/0!</v>
      </c>
      <c r="S125" s="274" t="e">
        <f t="shared" si="76"/>
        <v>#DIV/0!</v>
      </c>
      <c r="T125" s="274" t="e">
        <f>SKI!K124</f>
        <v>#DIV/0!</v>
      </c>
      <c r="U125" s="274" t="e">
        <f>SKI!N124</f>
        <v>#DIV/0!</v>
      </c>
      <c r="V125" s="274" t="e">
        <f t="shared" si="77"/>
        <v>#DIV/0!</v>
      </c>
      <c r="W125" s="274" t="e">
        <f>PKn!K124</f>
        <v>#DIV/0!</v>
      </c>
      <c r="X125" s="274">
        <f>PKn!L124</f>
        <v>0</v>
      </c>
      <c r="Y125" s="274" t="e">
        <f t="shared" si="78"/>
        <v>#DIV/0!</v>
      </c>
      <c r="Z125" s="274" t="e">
        <f>'B Ind'!K124</f>
        <v>#DIV/0!</v>
      </c>
      <c r="AA125" s="274" t="e">
        <f>'B Ind'!N124</f>
        <v>#DIV/0!</v>
      </c>
      <c r="AB125" s="274" t="e">
        <f t="shared" si="79"/>
        <v>#DIV/0!</v>
      </c>
      <c r="AC125" s="274" t="e">
        <f>BA!K124</f>
        <v>#DIV/0!</v>
      </c>
      <c r="AD125" s="274" t="e">
        <f>BA!N124</f>
        <v>#DIV/0!</v>
      </c>
      <c r="AE125" s="274" t="e">
        <f t="shared" si="80"/>
        <v>#DIV/0!</v>
      </c>
      <c r="AF125" s="274" t="e">
        <f>Matematik!K124</f>
        <v>#DIV/0!</v>
      </c>
      <c r="AG125" s="274">
        <f>Matematik!L124</f>
        <v>0</v>
      </c>
      <c r="AH125" s="274" t="e">
        <f t="shared" si="81"/>
        <v>#DIV/0!</v>
      </c>
      <c r="AI125" s="274" t="e">
        <f>IPA!K124</f>
        <v>#DIV/0!</v>
      </c>
      <c r="AJ125" s="274" t="e">
        <f>IPA!N124</f>
        <v>#DIV/0!</v>
      </c>
      <c r="AK125" s="274" t="e">
        <f t="shared" si="82"/>
        <v>#DIV/0!</v>
      </c>
      <c r="AL125" s="274" t="e">
        <f>IPS!K124</f>
        <v>#DIV/0!</v>
      </c>
      <c r="AM125" s="274">
        <f>IPS!L124</f>
        <v>0</v>
      </c>
      <c r="AN125" s="274" t="e">
        <f t="shared" si="83"/>
        <v>#DIV/0!</v>
      </c>
      <c r="AO125" s="274" t="e">
        <f>SBK!K124</f>
        <v>#DIV/0!</v>
      </c>
      <c r="AP125" s="274">
        <f>SBK!M124</f>
        <v>0</v>
      </c>
      <c r="AQ125" s="274" t="e">
        <f t="shared" si="84"/>
        <v>#DIV/0!</v>
      </c>
      <c r="AR125" s="274" t="e">
        <f>Penjaskes!K124</f>
        <v>#DIV/0!</v>
      </c>
      <c r="AS125" s="274">
        <f>Penjaskes!M124</f>
        <v>0</v>
      </c>
      <c r="AT125" s="274" t="e">
        <f t="shared" si="85"/>
        <v>#DIV/0!</v>
      </c>
      <c r="AU125" s="274" t="e">
        <f>'Bhs Drh'!K124</f>
        <v>#DIV/0!</v>
      </c>
      <c r="AV125" s="274" t="e">
        <f>'Bhs Drh'!N124</f>
        <v>#DIV/0!</v>
      </c>
      <c r="AW125" s="274" t="e">
        <f t="shared" si="86"/>
        <v>#DIV/0!</v>
      </c>
      <c r="AX125" s="274" t="e">
        <f>B.Inggris!K124</f>
        <v>#DIV/0!</v>
      </c>
      <c r="AY125" s="274" t="e">
        <f>B.Inggris!N124</f>
        <v>#DIV/0!</v>
      </c>
      <c r="AZ125" s="274" t="e">
        <f t="shared" si="87"/>
        <v>#DIV/0!</v>
      </c>
      <c r="BA125" s="52" t="e">
        <f t="shared" si="88"/>
        <v>#DIV/0!</v>
      </c>
      <c r="BB125" s="52" t="e">
        <f t="shared" si="105"/>
        <v>#DIV/0!</v>
      </c>
      <c r="BC125" s="52"/>
      <c r="BD125" s="52" t="e">
        <f t="shared" si="106"/>
        <v>#DIV/0!</v>
      </c>
      <c r="BE125" s="52" t="e">
        <f t="shared" si="107"/>
        <v>#DIV/0!</v>
      </c>
      <c r="BF125" s="52"/>
      <c r="BG125" s="52" t="e">
        <f t="shared" si="108"/>
        <v>#DIV/0!</v>
      </c>
      <c r="BH125" s="52" t="e">
        <f t="shared" si="109"/>
        <v>#DIV/0!</v>
      </c>
      <c r="BI125" s="274">
        <v>0</v>
      </c>
      <c r="BJ125" s="52" t="e">
        <f t="shared" si="110"/>
        <v>#DIV/0!</v>
      </c>
      <c r="BK125" s="152">
        <f t="shared" si="89"/>
        <v>0</v>
      </c>
      <c r="BL125" s="373" t="e">
        <f t="shared" si="111"/>
        <v>#DIV/0!</v>
      </c>
      <c r="BM125" s="373">
        <f t="shared" si="90"/>
        <v>0</v>
      </c>
      <c r="BN125" s="48" t="e">
        <f t="shared" si="91"/>
        <v>#DIV/0!</v>
      </c>
      <c r="BO125" s="48" t="e">
        <f t="shared" si="92"/>
        <v>#DIV/0!</v>
      </c>
      <c r="BP125" s="48" t="e">
        <f t="shared" si="93"/>
        <v>#DIV/0!</v>
      </c>
      <c r="BQ125" s="48" t="e">
        <f t="shared" si="94"/>
        <v>#DIV/0!</v>
      </c>
      <c r="BR125" s="48" t="str">
        <f t="shared" si="94"/>
        <v>0,0</v>
      </c>
      <c r="BS125" s="48" t="e">
        <f t="shared" si="94"/>
        <v>#DIV/0!</v>
      </c>
      <c r="BT125" s="48" t="e">
        <f t="shared" si="94"/>
        <v>#DIV/0!</v>
      </c>
      <c r="BU125" s="48" t="e">
        <f t="shared" si="65"/>
        <v>#DIV/0!</v>
      </c>
      <c r="BV125" s="48" t="e">
        <f t="shared" si="95"/>
        <v>#DIV/0!</v>
      </c>
      <c r="BY125" s="275" t="e">
        <f t="shared" si="96"/>
        <v>#DIV/0!</v>
      </c>
      <c r="BZ125" s="275" t="str">
        <f t="shared" si="97"/>
        <v>0,</v>
      </c>
      <c r="CA125" s="275" t="e">
        <f t="shared" si="98"/>
        <v>#DIV/0!</v>
      </c>
      <c r="CB125" s="275" t="e">
        <f t="shared" si="99"/>
        <v>#DIV/0!</v>
      </c>
      <c r="CC125" s="275" t="str">
        <f t="shared" si="100"/>
        <v>0,</v>
      </c>
      <c r="CD125" s="275" t="e">
        <f t="shared" si="101"/>
        <v>#DIV/0!</v>
      </c>
      <c r="CE125" s="275" t="e">
        <f t="shared" si="102"/>
        <v>#DIV/0!</v>
      </c>
      <c r="CF125" s="275" t="str">
        <f t="shared" si="103"/>
        <v>0,0</v>
      </c>
      <c r="CG125" s="275" t="e">
        <f t="shared" si="104"/>
        <v>#DIV/0!</v>
      </c>
    </row>
    <row r="126" spans="1:88" x14ac:dyDescent="0.3">
      <c r="A126" s="53">
        <f>SISWA!A125</f>
        <v>118</v>
      </c>
      <c r="B126" s="53" t="str">
        <f>IF(SISWA!B125=0,"",SISWA!B125)</f>
        <v/>
      </c>
      <c r="C126" s="53" t="str">
        <f>IF(SISWA!C125=0,"",SISWA!C125)</f>
        <v/>
      </c>
      <c r="D126" s="53" t="str">
        <f>IF(SISWA!D125=0,"",SISWA!D125)</f>
        <v/>
      </c>
      <c r="E126" s="196" t="str">
        <f>IF(SISWA!E125=0,"",SISWA!E125)</f>
        <v/>
      </c>
      <c r="F126" s="196" t="str">
        <f>IF(SISWA!P124=0,"",SISWA!P124)</f>
        <v>, 00 Januari 1900</v>
      </c>
      <c r="G126" s="196" t="str">
        <f>IF(SISWA!H125=0,"",SISWA!H125)</f>
        <v/>
      </c>
      <c r="H126" s="274" t="e">
        <f>#REF!</f>
        <v>#REF!</v>
      </c>
      <c r="I126" s="274" t="e">
        <f>#REF!</f>
        <v>#REF!</v>
      </c>
      <c r="J126" s="274" t="e">
        <f t="shared" si="73"/>
        <v>#REF!</v>
      </c>
      <c r="K126" s="274" t="e">
        <f>AA!K125</f>
        <v>#DIV/0!</v>
      </c>
      <c r="L126" s="274" t="e">
        <f>AA!N125</f>
        <v>#DIV/0!</v>
      </c>
      <c r="M126" s="274" t="e">
        <f t="shared" si="74"/>
        <v>#DIV/0!</v>
      </c>
      <c r="N126" s="274" t="e">
        <f>AH!K125</f>
        <v>#DIV/0!</v>
      </c>
      <c r="O126" s="274" t="e">
        <f>AH!N125</f>
        <v>#DIV/0!</v>
      </c>
      <c r="P126" s="274" t="e">
        <f t="shared" si="75"/>
        <v>#DIV/0!</v>
      </c>
      <c r="Q126" s="274" t="e">
        <f>FIQH!K125</f>
        <v>#DIV/0!</v>
      </c>
      <c r="R126" s="274" t="e">
        <f>FIQH!N125</f>
        <v>#DIV/0!</v>
      </c>
      <c r="S126" s="274" t="e">
        <f t="shared" si="76"/>
        <v>#DIV/0!</v>
      </c>
      <c r="T126" s="274" t="e">
        <f>SKI!K125</f>
        <v>#DIV/0!</v>
      </c>
      <c r="U126" s="274" t="e">
        <f>SKI!N125</f>
        <v>#DIV/0!</v>
      </c>
      <c r="V126" s="274" t="e">
        <f t="shared" si="77"/>
        <v>#DIV/0!</v>
      </c>
      <c r="W126" s="274" t="e">
        <f>PKn!K125</f>
        <v>#DIV/0!</v>
      </c>
      <c r="X126" s="274">
        <f>PKn!L125</f>
        <v>0</v>
      </c>
      <c r="Y126" s="274" t="e">
        <f t="shared" si="78"/>
        <v>#DIV/0!</v>
      </c>
      <c r="Z126" s="274" t="e">
        <f>'B Ind'!K125</f>
        <v>#DIV/0!</v>
      </c>
      <c r="AA126" s="274" t="e">
        <f>'B Ind'!N125</f>
        <v>#DIV/0!</v>
      </c>
      <c r="AB126" s="274" t="e">
        <f t="shared" si="79"/>
        <v>#DIV/0!</v>
      </c>
      <c r="AC126" s="274" t="e">
        <f>BA!K125</f>
        <v>#DIV/0!</v>
      </c>
      <c r="AD126" s="274" t="e">
        <f>BA!N125</f>
        <v>#DIV/0!</v>
      </c>
      <c r="AE126" s="274" t="e">
        <f t="shared" si="80"/>
        <v>#DIV/0!</v>
      </c>
      <c r="AF126" s="274" t="e">
        <f>Matematik!K125</f>
        <v>#DIV/0!</v>
      </c>
      <c r="AG126" s="274">
        <f>Matematik!L125</f>
        <v>0</v>
      </c>
      <c r="AH126" s="274" t="e">
        <f t="shared" si="81"/>
        <v>#DIV/0!</v>
      </c>
      <c r="AI126" s="274" t="e">
        <f>IPA!K125</f>
        <v>#DIV/0!</v>
      </c>
      <c r="AJ126" s="274" t="e">
        <f>IPA!N125</f>
        <v>#DIV/0!</v>
      </c>
      <c r="AK126" s="274" t="e">
        <f t="shared" si="82"/>
        <v>#DIV/0!</v>
      </c>
      <c r="AL126" s="274" t="e">
        <f>IPS!K125</f>
        <v>#DIV/0!</v>
      </c>
      <c r="AM126" s="274">
        <f>IPS!L125</f>
        <v>0</v>
      </c>
      <c r="AN126" s="274" t="e">
        <f t="shared" si="83"/>
        <v>#DIV/0!</v>
      </c>
      <c r="AO126" s="274" t="e">
        <f>SBK!K125</f>
        <v>#DIV/0!</v>
      </c>
      <c r="AP126" s="274">
        <f>SBK!M125</f>
        <v>0</v>
      </c>
      <c r="AQ126" s="274" t="e">
        <f t="shared" si="84"/>
        <v>#DIV/0!</v>
      </c>
      <c r="AR126" s="274" t="e">
        <f>Penjaskes!K125</f>
        <v>#DIV/0!</v>
      </c>
      <c r="AS126" s="274">
        <f>Penjaskes!M125</f>
        <v>0</v>
      </c>
      <c r="AT126" s="274" t="e">
        <f t="shared" si="85"/>
        <v>#DIV/0!</v>
      </c>
      <c r="AU126" s="274" t="e">
        <f>'Bhs Drh'!K125</f>
        <v>#DIV/0!</v>
      </c>
      <c r="AV126" s="274" t="e">
        <f>'Bhs Drh'!N125</f>
        <v>#DIV/0!</v>
      </c>
      <c r="AW126" s="274" t="e">
        <f t="shared" si="86"/>
        <v>#DIV/0!</v>
      </c>
      <c r="AX126" s="274" t="e">
        <f>B.Inggris!K125</f>
        <v>#DIV/0!</v>
      </c>
      <c r="AY126" s="274" t="e">
        <f>B.Inggris!N125</f>
        <v>#DIV/0!</v>
      </c>
      <c r="AZ126" s="274" t="e">
        <f t="shared" si="87"/>
        <v>#DIV/0!</v>
      </c>
      <c r="BA126" s="52" t="e">
        <f t="shared" si="88"/>
        <v>#DIV/0!</v>
      </c>
      <c r="BB126" s="52" t="e">
        <f t="shared" si="105"/>
        <v>#DIV/0!</v>
      </c>
      <c r="BC126" s="52"/>
      <c r="BD126" s="52" t="e">
        <f t="shared" si="106"/>
        <v>#DIV/0!</v>
      </c>
      <c r="BE126" s="52" t="e">
        <f t="shared" si="107"/>
        <v>#DIV/0!</v>
      </c>
      <c r="BF126" s="52"/>
      <c r="BG126" s="52" t="e">
        <f t="shared" si="108"/>
        <v>#DIV/0!</v>
      </c>
      <c r="BH126" s="52" t="e">
        <f t="shared" si="109"/>
        <v>#DIV/0!</v>
      </c>
      <c r="BI126" s="274">
        <v>0</v>
      </c>
      <c r="BJ126" s="52" t="e">
        <f t="shared" si="110"/>
        <v>#DIV/0!</v>
      </c>
      <c r="BK126" s="152">
        <f t="shared" si="89"/>
        <v>0</v>
      </c>
      <c r="BL126" s="373" t="e">
        <f t="shared" si="111"/>
        <v>#DIV/0!</v>
      </c>
      <c r="BM126" s="373">
        <f t="shared" si="90"/>
        <v>0</v>
      </c>
      <c r="BN126" s="48" t="e">
        <f t="shared" si="91"/>
        <v>#DIV/0!</v>
      </c>
      <c r="BO126" s="48" t="e">
        <f t="shared" si="92"/>
        <v>#DIV/0!</v>
      </c>
      <c r="BP126" s="48" t="e">
        <f t="shared" si="93"/>
        <v>#DIV/0!</v>
      </c>
      <c r="BQ126" s="48" t="e">
        <f t="shared" si="94"/>
        <v>#DIV/0!</v>
      </c>
      <c r="BR126" s="48" t="str">
        <f t="shared" si="94"/>
        <v>0,0</v>
      </c>
      <c r="BS126" s="48" t="e">
        <f t="shared" si="94"/>
        <v>#DIV/0!</v>
      </c>
      <c r="BT126" s="48" t="e">
        <f t="shared" si="94"/>
        <v>#DIV/0!</v>
      </c>
      <c r="BU126" s="48" t="e">
        <f t="shared" si="65"/>
        <v>#DIV/0!</v>
      </c>
      <c r="BV126" s="48" t="e">
        <f t="shared" si="95"/>
        <v>#DIV/0!</v>
      </c>
      <c r="BY126" s="275" t="e">
        <f t="shared" si="96"/>
        <v>#DIV/0!</v>
      </c>
      <c r="BZ126" s="275" t="str">
        <f t="shared" si="97"/>
        <v>0,</v>
      </c>
      <c r="CA126" s="275" t="e">
        <f t="shared" si="98"/>
        <v>#DIV/0!</v>
      </c>
      <c r="CB126" s="275" t="e">
        <f t="shared" si="99"/>
        <v>#DIV/0!</v>
      </c>
      <c r="CC126" s="275" t="str">
        <f t="shared" si="100"/>
        <v>0,</v>
      </c>
      <c r="CD126" s="275" t="e">
        <f t="shared" si="101"/>
        <v>#DIV/0!</v>
      </c>
      <c r="CE126" s="275" t="e">
        <f t="shared" si="102"/>
        <v>#DIV/0!</v>
      </c>
      <c r="CF126" s="275" t="str">
        <f t="shared" si="103"/>
        <v>0,0</v>
      </c>
      <c r="CG126" s="275" t="e">
        <f t="shared" si="104"/>
        <v>#DIV/0!</v>
      </c>
    </row>
    <row r="127" spans="1:88" x14ac:dyDescent="0.3">
      <c r="A127" s="53">
        <f>SISWA!A126</f>
        <v>119</v>
      </c>
      <c r="B127" s="53" t="str">
        <f>IF(SISWA!B126=0,"",SISWA!B126)</f>
        <v/>
      </c>
      <c r="C127" s="53" t="str">
        <f>IF(SISWA!C126=0,"",SISWA!C126)</f>
        <v/>
      </c>
      <c r="D127" s="53" t="str">
        <f>IF(SISWA!D126=0,"",SISWA!D126)</f>
        <v/>
      </c>
      <c r="E127" s="196" t="str">
        <f>IF(SISWA!E126=0,"",SISWA!E126)</f>
        <v/>
      </c>
      <c r="F127" s="196" t="str">
        <f>IF(SISWA!P125=0,"",SISWA!P125)</f>
        <v>, 00 Januari 1900</v>
      </c>
      <c r="G127" s="196" t="str">
        <f>IF(SISWA!H126=0,"",SISWA!H126)</f>
        <v/>
      </c>
      <c r="H127" s="274" t="e">
        <f>#REF!</f>
        <v>#REF!</v>
      </c>
      <c r="I127" s="274" t="e">
        <f>#REF!</f>
        <v>#REF!</v>
      </c>
      <c r="J127" s="274" t="e">
        <f t="shared" si="73"/>
        <v>#REF!</v>
      </c>
      <c r="K127" s="274" t="e">
        <f>AA!K126</f>
        <v>#DIV/0!</v>
      </c>
      <c r="L127" s="274" t="e">
        <f>AA!N126</f>
        <v>#DIV/0!</v>
      </c>
      <c r="M127" s="274" t="e">
        <f t="shared" si="74"/>
        <v>#DIV/0!</v>
      </c>
      <c r="N127" s="274" t="e">
        <f>AH!K126</f>
        <v>#DIV/0!</v>
      </c>
      <c r="O127" s="274" t="e">
        <f>AH!N126</f>
        <v>#DIV/0!</v>
      </c>
      <c r="P127" s="274" t="e">
        <f t="shared" si="75"/>
        <v>#DIV/0!</v>
      </c>
      <c r="Q127" s="274" t="e">
        <f>FIQH!K126</f>
        <v>#DIV/0!</v>
      </c>
      <c r="R127" s="274" t="e">
        <f>FIQH!N126</f>
        <v>#DIV/0!</v>
      </c>
      <c r="S127" s="274" t="e">
        <f t="shared" si="76"/>
        <v>#DIV/0!</v>
      </c>
      <c r="T127" s="274" t="e">
        <f>SKI!K126</f>
        <v>#DIV/0!</v>
      </c>
      <c r="U127" s="274" t="e">
        <f>SKI!N126</f>
        <v>#DIV/0!</v>
      </c>
      <c r="V127" s="274" t="e">
        <f t="shared" si="77"/>
        <v>#DIV/0!</v>
      </c>
      <c r="W127" s="274" t="e">
        <f>PKn!K126</f>
        <v>#DIV/0!</v>
      </c>
      <c r="X127" s="274">
        <f>PKn!L126</f>
        <v>0</v>
      </c>
      <c r="Y127" s="274" t="e">
        <f t="shared" si="78"/>
        <v>#DIV/0!</v>
      </c>
      <c r="Z127" s="274" t="e">
        <f>'B Ind'!K126</f>
        <v>#DIV/0!</v>
      </c>
      <c r="AA127" s="274" t="e">
        <f>'B Ind'!N126</f>
        <v>#DIV/0!</v>
      </c>
      <c r="AB127" s="274" t="e">
        <f t="shared" si="79"/>
        <v>#DIV/0!</v>
      </c>
      <c r="AC127" s="274" t="e">
        <f>BA!K126</f>
        <v>#DIV/0!</v>
      </c>
      <c r="AD127" s="274" t="e">
        <f>BA!N126</f>
        <v>#DIV/0!</v>
      </c>
      <c r="AE127" s="274" t="e">
        <f t="shared" si="80"/>
        <v>#DIV/0!</v>
      </c>
      <c r="AF127" s="274" t="e">
        <f>Matematik!K126</f>
        <v>#DIV/0!</v>
      </c>
      <c r="AG127" s="274">
        <f>Matematik!L126</f>
        <v>0</v>
      </c>
      <c r="AH127" s="274" t="e">
        <f t="shared" si="81"/>
        <v>#DIV/0!</v>
      </c>
      <c r="AI127" s="274" t="e">
        <f>IPA!K126</f>
        <v>#DIV/0!</v>
      </c>
      <c r="AJ127" s="274" t="e">
        <f>IPA!N126</f>
        <v>#DIV/0!</v>
      </c>
      <c r="AK127" s="274" t="e">
        <f t="shared" si="82"/>
        <v>#DIV/0!</v>
      </c>
      <c r="AL127" s="274" t="e">
        <f>IPS!K126</f>
        <v>#DIV/0!</v>
      </c>
      <c r="AM127" s="274">
        <f>IPS!L126</f>
        <v>0</v>
      </c>
      <c r="AN127" s="274" t="e">
        <f t="shared" si="83"/>
        <v>#DIV/0!</v>
      </c>
      <c r="AO127" s="274" t="e">
        <f>SBK!K126</f>
        <v>#DIV/0!</v>
      </c>
      <c r="AP127" s="274">
        <f>SBK!M126</f>
        <v>0</v>
      </c>
      <c r="AQ127" s="274" t="e">
        <f t="shared" si="84"/>
        <v>#DIV/0!</v>
      </c>
      <c r="AR127" s="274" t="e">
        <f>Penjaskes!K126</f>
        <v>#DIV/0!</v>
      </c>
      <c r="AS127" s="274">
        <f>Penjaskes!M126</f>
        <v>0</v>
      </c>
      <c r="AT127" s="274" t="e">
        <f t="shared" si="85"/>
        <v>#DIV/0!</v>
      </c>
      <c r="AU127" s="274" t="e">
        <f>'Bhs Drh'!K126</f>
        <v>#DIV/0!</v>
      </c>
      <c r="AV127" s="274" t="e">
        <f>'Bhs Drh'!N126</f>
        <v>#DIV/0!</v>
      </c>
      <c r="AW127" s="274" t="e">
        <f t="shared" si="86"/>
        <v>#DIV/0!</v>
      </c>
      <c r="AX127" s="274" t="e">
        <f>B.Inggris!K126</f>
        <v>#DIV/0!</v>
      </c>
      <c r="AY127" s="274" t="e">
        <f>B.Inggris!N126</f>
        <v>#DIV/0!</v>
      </c>
      <c r="AZ127" s="274" t="e">
        <f t="shared" si="87"/>
        <v>#DIV/0!</v>
      </c>
      <c r="BA127" s="52" t="e">
        <f t="shared" si="88"/>
        <v>#DIV/0!</v>
      </c>
      <c r="BB127" s="52" t="e">
        <f t="shared" si="105"/>
        <v>#DIV/0!</v>
      </c>
      <c r="BC127" s="52"/>
      <c r="BD127" s="52" t="e">
        <f t="shared" si="106"/>
        <v>#DIV/0!</v>
      </c>
      <c r="BE127" s="52" t="e">
        <f t="shared" si="107"/>
        <v>#DIV/0!</v>
      </c>
      <c r="BF127" s="52"/>
      <c r="BG127" s="52" t="e">
        <f t="shared" si="108"/>
        <v>#DIV/0!</v>
      </c>
      <c r="BH127" s="52" t="e">
        <f t="shared" si="109"/>
        <v>#DIV/0!</v>
      </c>
      <c r="BI127" s="274">
        <v>0</v>
      </c>
      <c r="BJ127" s="52" t="e">
        <f t="shared" si="110"/>
        <v>#DIV/0!</v>
      </c>
      <c r="BK127" s="152">
        <f t="shared" si="89"/>
        <v>0</v>
      </c>
      <c r="BL127" s="373" t="e">
        <f t="shared" si="111"/>
        <v>#DIV/0!</v>
      </c>
      <c r="BM127" s="373">
        <f t="shared" si="90"/>
        <v>0</v>
      </c>
      <c r="BN127" s="48" t="e">
        <f t="shared" si="91"/>
        <v>#DIV/0!</v>
      </c>
      <c r="BO127" s="48" t="e">
        <f t="shared" si="92"/>
        <v>#DIV/0!</v>
      </c>
      <c r="BP127" s="48" t="e">
        <f t="shared" si="93"/>
        <v>#DIV/0!</v>
      </c>
      <c r="BQ127" s="48" t="e">
        <f t="shared" si="94"/>
        <v>#DIV/0!</v>
      </c>
      <c r="BR127" s="48" t="str">
        <f t="shared" si="94"/>
        <v>0,0</v>
      </c>
      <c r="BS127" s="48" t="e">
        <f t="shared" si="94"/>
        <v>#DIV/0!</v>
      </c>
      <c r="BT127" s="48" t="e">
        <f t="shared" si="94"/>
        <v>#DIV/0!</v>
      </c>
      <c r="BU127" s="48" t="e">
        <f t="shared" si="65"/>
        <v>#DIV/0!</v>
      </c>
      <c r="BV127" s="48" t="e">
        <f t="shared" si="95"/>
        <v>#DIV/0!</v>
      </c>
      <c r="BY127" s="275" t="e">
        <f t="shared" si="96"/>
        <v>#DIV/0!</v>
      </c>
      <c r="BZ127" s="275" t="str">
        <f t="shared" si="97"/>
        <v>0,</v>
      </c>
      <c r="CA127" s="275" t="e">
        <f t="shared" si="98"/>
        <v>#DIV/0!</v>
      </c>
      <c r="CB127" s="275" t="e">
        <f t="shared" si="99"/>
        <v>#DIV/0!</v>
      </c>
      <c r="CC127" s="275" t="str">
        <f t="shared" si="100"/>
        <v>0,</v>
      </c>
      <c r="CD127" s="275" t="e">
        <f t="shared" si="101"/>
        <v>#DIV/0!</v>
      </c>
      <c r="CE127" s="275" t="e">
        <f t="shared" si="102"/>
        <v>#DIV/0!</v>
      </c>
      <c r="CF127" s="275" t="str">
        <f t="shared" si="103"/>
        <v>0,0</v>
      </c>
      <c r="CG127" s="275" t="e">
        <f t="shared" si="104"/>
        <v>#DIV/0!</v>
      </c>
    </row>
    <row r="128" spans="1:88" x14ac:dyDescent="0.3">
      <c r="A128" s="53">
        <f>SISWA!A127</f>
        <v>120</v>
      </c>
      <c r="B128" s="53" t="str">
        <f>IF(SISWA!B127=0,"",SISWA!B127)</f>
        <v/>
      </c>
      <c r="C128" s="53" t="str">
        <f>IF(SISWA!C127=0,"",SISWA!C127)</f>
        <v/>
      </c>
      <c r="D128" s="53" t="str">
        <f>IF(SISWA!D127=0,"",SISWA!D127)</f>
        <v/>
      </c>
      <c r="E128" s="196" t="str">
        <f>IF(SISWA!E127=0,"",SISWA!E127)</f>
        <v/>
      </c>
      <c r="F128" s="196" t="str">
        <f>IF(SISWA!P126=0,"",SISWA!P126)</f>
        <v>, 00 Januari 1900</v>
      </c>
      <c r="G128" s="196" t="str">
        <f>IF(SISWA!H127=0,"",SISWA!H127)</f>
        <v/>
      </c>
      <c r="H128" s="274" t="e">
        <f>#REF!</f>
        <v>#REF!</v>
      </c>
      <c r="I128" s="274" t="e">
        <f>#REF!</f>
        <v>#REF!</v>
      </c>
      <c r="J128" s="274" t="e">
        <f t="shared" si="73"/>
        <v>#REF!</v>
      </c>
      <c r="K128" s="274" t="e">
        <f>AA!K127</f>
        <v>#DIV/0!</v>
      </c>
      <c r="L128" s="274" t="e">
        <f>AA!N127</f>
        <v>#DIV/0!</v>
      </c>
      <c r="M128" s="274" t="e">
        <f t="shared" si="74"/>
        <v>#DIV/0!</v>
      </c>
      <c r="N128" s="274" t="e">
        <f>AH!K127</f>
        <v>#DIV/0!</v>
      </c>
      <c r="O128" s="274" t="e">
        <f>AH!N127</f>
        <v>#DIV/0!</v>
      </c>
      <c r="P128" s="274" t="e">
        <f t="shared" si="75"/>
        <v>#DIV/0!</v>
      </c>
      <c r="Q128" s="274" t="e">
        <f>FIQH!K127</f>
        <v>#DIV/0!</v>
      </c>
      <c r="R128" s="274" t="e">
        <f>FIQH!N127</f>
        <v>#DIV/0!</v>
      </c>
      <c r="S128" s="274" t="e">
        <f t="shared" si="76"/>
        <v>#DIV/0!</v>
      </c>
      <c r="T128" s="274" t="e">
        <f>SKI!K127</f>
        <v>#DIV/0!</v>
      </c>
      <c r="U128" s="274" t="e">
        <f>SKI!N127</f>
        <v>#DIV/0!</v>
      </c>
      <c r="V128" s="274" t="e">
        <f t="shared" si="77"/>
        <v>#DIV/0!</v>
      </c>
      <c r="W128" s="274" t="e">
        <f>PKn!K127</f>
        <v>#DIV/0!</v>
      </c>
      <c r="X128" s="274">
        <f>PKn!L127</f>
        <v>0</v>
      </c>
      <c r="Y128" s="274" t="e">
        <f t="shared" si="78"/>
        <v>#DIV/0!</v>
      </c>
      <c r="Z128" s="274" t="e">
        <f>'B Ind'!K127</f>
        <v>#DIV/0!</v>
      </c>
      <c r="AA128" s="274" t="e">
        <f>'B Ind'!N127</f>
        <v>#DIV/0!</v>
      </c>
      <c r="AB128" s="274" t="e">
        <f t="shared" si="79"/>
        <v>#DIV/0!</v>
      </c>
      <c r="AC128" s="274" t="e">
        <f>BA!K127</f>
        <v>#DIV/0!</v>
      </c>
      <c r="AD128" s="274" t="e">
        <f>BA!N127</f>
        <v>#DIV/0!</v>
      </c>
      <c r="AE128" s="274" t="e">
        <f t="shared" si="80"/>
        <v>#DIV/0!</v>
      </c>
      <c r="AF128" s="274" t="e">
        <f>Matematik!K127</f>
        <v>#DIV/0!</v>
      </c>
      <c r="AG128" s="274">
        <f>Matematik!L127</f>
        <v>0</v>
      </c>
      <c r="AH128" s="274" t="e">
        <f t="shared" si="81"/>
        <v>#DIV/0!</v>
      </c>
      <c r="AI128" s="274" t="e">
        <f>IPA!K127</f>
        <v>#DIV/0!</v>
      </c>
      <c r="AJ128" s="274" t="e">
        <f>IPA!N127</f>
        <v>#DIV/0!</v>
      </c>
      <c r="AK128" s="274" t="e">
        <f t="shared" si="82"/>
        <v>#DIV/0!</v>
      </c>
      <c r="AL128" s="274" t="e">
        <f>IPS!K127</f>
        <v>#DIV/0!</v>
      </c>
      <c r="AM128" s="274">
        <f>IPS!L127</f>
        <v>0</v>
      </c>
      <c r="AN128" s="274" t="e">
        <f t="shared" si="83"/>
        <v>#DIV/0!</v>
      </c>
      <c r="AO128" s="274" t="e">
        <f>SBK!K127</f>
        <v>#DIV/0!</v>
      </c>
      <c r="AP128" s="274">
        <f>SBK!M127</f>
        <v>0</v>
      </c>
      <c r="AQ128" s="274" t="e">
        <f t="shared" si="84"/>
        <v>#DIV/0!</v>
      </c>
      <c r="AR128" s="274" t="e">
        <f>Penjaskes!K127</f>
        <v>#DIV/0!</v>
      </c>
      <c r="AS128" s="274">
        <f>Penjaskes!M127</f>
        <v>0</v>
      </c>
      <c r="AT128" s="274" t="e">
        <f t="shared" si="85"/>
        <v>#DIV/0!</v>
      </c>
      <c r="AU128" s="274" t="e">
        <f>'Bhs Drh'!K127</f>
        <v>#DIV/0!</v>
      </c>
      <c r="AV128" s="274" t="e">
        <f>'Bhs Drh'!N127</f>
        <v>#DIV/0!</v>
      </c>
      <c r="AW128" s="274" t="e">
        <f t="shared" si="86"/>
        <v>#DIV/0!</v>
      </c>
      <c r="AX128" s="274" t="e">
        <f>B.Inggris!K127</f>
        <v>#DIV/0!</v>
      </c>
      <c r="AY128" s="274" t="e">
        <f>B.Inggris!N127</f>
        <v>#DIV/0!</v>
      </c>
      <c r="AZ128" s="274" t="e">
        <f t="shared" si="87"/>
        <v>#DIV/0!</v>
      </c>
      <c r="BA128" s="52" t="e">
        <f t="shared" si="88"/>
        <v>#DIV/0!</v>
      </c>
      <c r="BB128" s="52" t="e">
        <f t="shared" si="105"/>
        <v>#DIV/0!</v>
      </c>
      <c r="BC128" s="52"/>
      <c r="BD128" s="52" t="e">
        <f t="shared" si="106"/>
        <v>#DIV/0!</v>
      </c>
      <c r="BE128" s="52" t="e">
        <f t="shared" si="107"/>
        <v>#DIV/0!</v>
      </c>
      <c r="BF128" s="52"/>
      <c r="BG128" s="52" t="e">
        <f t="shared" si="108"/>
        <v>#DIV/0!</v>
      </c>
      <c r="BH128" s="52" t="e">
        <f t="shared" si="109"/>
        <v>#DIV/0!</v>
      </c>
      <c r="BI128" s="274">
        <v>0</v>
      </c>
      <c r="BJ128" s="52" t="e">
        <f t="shared" si="110"/>
        <v>#DIV/0!</v>
      </c>
      <c r="BK128" s="152">
        <f t="shared" si="89"/>
        <v>0</v>
      </c>
      <c r="BL128" s="373" t="e">
        <f t="shared" si="111"/>
        <v>#DIV/0!</v>
      </c>
      <c r="BM128" s="373">
        <f t="shared" si="90"/>
        <v>0</v>
      </c>
      <c r="BN128" s="48" t="e">
        <f t="shared" si="91"/>
        <v>#DIV/0!</v>
      </c>
      <c r="BO128" s="48" t="e">
        <f t="shared" si="92"/>
        <v>#DIV/0!</v>
      </c>
      <c r="BP128" s="48" t="e">
        <f t="shared" si="93"/>
        <v>#DIV/0!</v>
      </c>
      <c r="BQ128" s="48" t="e">
        <f t="shared" si="94"/>
        <v>#DIV/0!</v>
      </c>
      <c r="BR128" s="48" t="str">
        <f t="shared" si="94"/>
        <v>0,0</v>
      </c>
      <c r="BS128" s="48" t="e">
        <f t="shared" si="94"/>
        <v>#DIV/0!</v>
      </c>
      <c r="BT128" s="48" t="e">
        <f t="shared" si="94"/>
        <v>#DIV/0!</v>
      </c>
      <c r="BU128" s="48" t="e">
        <f t="shared" si="65"/>
        <v>#DIV/0!</v>
      </c>
      <c r="BV128" s="48" t="e">
        <f t="shared" si="95"/>
        <v>#DIV/0!</v>
      </c>
      <c r="BY128" s="275" t="e">
        <f t="shared" si="96"/>
        <v>#DIV/0!</v>
      </c>
      <c r="BZ128" s="275" t="str">
        <f t="shared" si="97"/>
        <v>0,</v>
      </c>
      <c r="CA128" s="275" t="e">
        <f t="shared" si="98"/>
        <v>#DIV/0!</v>
      </c>
      <c r="CB128" s="275" t="e">
        <f t="shared" si="99"/>
        <v>#DIV/0!</v>
      </c>
      <c r="CC128" s="275" t="str">
        <f t="shared" si="100"/>
        <v>0,</v>
      </c>
      <c r="CD128" s="275" t="e">
        <f t="shared" si="101"/>
        <v>#DIV/0!</v>
      </c>
      <c r="CE128" s="275" t="e">
        <f t="shared" si="102"/>
        <v>#DIV/0!</v>
      </c>
      <c r="CF128" s="275" t="str">
        <f t="shared" si="103"/>
        <v>0,0</v>
      </c>
      <c r="CG128" s="275" t="e">
        <f t="shared" si="104"/>
        <v>#DIV/0!</v>
      </c>
    </row>
    <row r="129" spans="1:85" x14ac:dyDescent="0.3">
      <c r="A129" s="53">
        <f>SISWA!A128</f>
        <v>121</v>
      </c>
      <c r="B129" s="53" t="str">
        <f>IF(SISWA!B128=0,"",SISWA!B128)</f>
        <v/>
      </c>
      <c r="C129" s="53" t="str">
        <f>IF(SISWA!C128=0,"",SISWA!C128)</f>
        <v/>
      </c>
      <c r="D129" s="53" t="str">
        <f>IF(SISWA!D128=0,"",SISWA!D128)</f>
        <v/>
      </c>
      <c r="E129" s="196" t="str">
        <f>IF(SISWA!E128=0,"",SISWA!E128)</f>
        <v/>
      </c>
      <c r="F129" s="196" t="str">
        <f>IF(SISWA!P127=0,"",SISWA!P127)</f>
        <v>, 00 Januari 1900</v>
      </c>
      <c r="G129" s="196" t="str">
        <f>IF(SISWA!H128=0,"",SISWA!H128)</f>
        <v/>
      </c>
      <c r="H129" s="274" t="e">
        <f>#REF!</f>
        <v>#REF!</v>
      </c>
      <c r="I129" s="274" t="e">
        <f>#REF!</f>
        <v>#REF!</v>
      </c>
      <c r="J129" s="274" t="e">
        <f t="shared" si="73"/>
        <v>#REF!</v>
      </c>
      <c r="K129" s="274" t="e">
        <f>AA!K128</f>
        <v>#DIV/0!</v>
      </c>
      <c r="L129" s="274" t="e">
        <f>AA!N128</f>
        <v>#DIV/0!</v>
      </c>
      <c r="M129" s="274" t="e">
        <f t="shared" si="74"/>
        <v>#DIV/0!</v>
      </c>
      <c r="N129" s="274" t="e">
        <f>AH!K128</f>
        <v>#DIV/0!</v>
      </c>
      <c r="O129" s="274" t="e">
        <f>AH!N128</f>
        <v>#DIV/0!</v>
      </c>
      <c r="P129" s="274" t="e">
        <f t="shared" si="75"/>
        <v>#DIV/0!</v>
      </c>
      <c r="Q129" s="274" t="e">
        <f>FIQH!K128</f>
        <v>#DIV/0!</v>
      </c>
      <c r="R129" s="274" t="e">
        <f>FIQH!N128</f>
        <v>#DIV/0!</v>
      </c>
      <c r="S129" s="274" t="e">
        <f t="shared" si="76"/>
        <v>#DIV/0!</v>
      </c>
      <c r="T129" s="274" t="e">
        <f>SKI!K128</f>
        <v>#DIV/0!</v>
      </c>
      <c r="U129" s="274" t="e">
        <f>SKI!N128</f>
        <v>#DIV/0!</v>
      </c>
      <c r="V129" s="274" t="e">
        <f t="shared" si="77"/>
        <v>#DIV/0!</v>
      </c>
      <c r="W129" s="274" t="e">
        <f>PKn!K128</f>
        <v>#DIV/0!</v>
      </c>
      <c r="X129" s="274">
        <f>PKn!L128</f>
        <v>0</v>
      </c>
      <c r="Y129" s="274" t="e">
        <f t="shared" si="78"/>
        <v>#DIV/0!</v>
      </c>
      <c r="Z129" s="274" t="e">
        <f>'B Ind'!K128</f>
        <v>#DIV/0!</v>
      </c>
      <c r="AA129" s="274" t="e">
        <f>'B Ind'!N128</f>
        <v>#DIV/0!</v>
      </c>
      <c r="AB129" s="274" t="e">
        <f t="shared" si="79"/>
        <v>#DIV/0!</v>
      </c>
      <c r="AC129" s="274" t="e">
        <f>BA!K128</f>
        <v>#DIV/0!</v>
      </c>
      <c r="AD129" s="274" t="e">
        <f>BA!N128</f>
        <v>#DIV/0!</v>
      </c>
      <c r="AE129" s="274" t="e">
        <f t="shared" si="80"/>
        <v>#DIV/0!</v>
      </c>
      <c r="AF129" s="274" t="e">
        <f>Matematik!K128</f>
        <v>#DIV/0!</v>
      </c>
      <c r="AG129" s="274">
        <f>Matematik!L128</f>
        <v>0</v>
      </c>
      <c r="AH129" s="274" t="e">
        <f t="shared" si="81"/>
        <v>#DIV/0!</v>
      </c>
      <c r="AI129" s="274" t="e">
        <f>IPA!K128</f>
        <v>#DIV/0!</v>
      </c>
      <c r="AJ129" s="274" t="e">
        <f>IPA!N128</f>
        <v>#DIV/0!</v>
      </c>
      <c r="AK129" s="274" t="e">
        <f t="shared" si="82"/>
        <v>#DIV/0!</v>
      </c>
      <c r="AL129" s="274" t="e">
        <f>IPS!K128</f>
        <v>#DIV/0!</v>
      </c>
      <c r="AM129" s="274">
        <f>IPS!L128</f>
        <v>0</v>
      </c>
      <c r="AN129" s="274" t="e">
        <f t="shared" si="83"/>
        <v>#DIV/0!</v>
      </c>
      <c r="AO129" s="274" t="e">
        <f>SBK!K128</f>
        <v>#DIV/0!</v>
      </c>
      <c r="AP129" s="274">
        <f>SBK!M128</f>
        <v>0</v>
      </c>
      <c r="AQ129" s="274" t="e">
        <f t="shared" si="84"/>
        <v>#DIV/0!</v>
      </c>
      <c r="AR129" s="274" t="e">
        <f>Penjaskes!K128</f>
        <v>#DIV/0!</v>
      </c>
      <c r="AS129" s="274">
        <f>Penjaskes!M128</f>
        <v>0</v>
      </c>
      <c r="AT129" s="274" t="e">
        <f t="shared" si="85"/>
        <v>#DIV/0!</v>
      </c>
      <c r="AU129" s="274" t="e">
        <f>'Bhs Drh'!K128</f>
        <v>#DIV/0!</v>
      </c>
      <c r="AV129" s="274" t="e">
        <f>'Bhs Drh'!N128</f>
        <v>#DIV/0!</v>
      </c>
      <c r="AW129" s="274" t="e">
        <f t="shared" si="86"/>
        <v>#DIV/0!</v>
      </c>
      <c r="AX129" s="274" t="e">
        <f>B.Inggris!K128</f>
        <v>#DIV/0!</v>
      </c>
      <c r="AY129" s="274" t="e">
        <f>B.Inggris!N128</f>
        <v>#DIV/0!</v>
      </c>
      <c r="AZ129" s="274" t="e">
        <f t="shared" si="87"/>
        <v>#DIV/0!</v>
      </c>
      <c r="BA129" s="52" t="e">
        <f t="shared" si="88"/>
        <v>#DIV/0!</v>
      </c>
      <c r="BB129" s="52" t="e">
        <f t="shared" si="105"/>
        <v>#DIV/0!</v>
      </c>
      <c r="BC129" s="52"/>
      <c r="BD129" s="52" t="e">
        <f t="shared" si="106"/>
        <v>#DIV/0!</v>
      </c>
      <c r="BE129" s="52" t="e">
        <f t="shared" si="107"/>
        <v>#DIV/0!</v>
      </c>
      <c r="BF129" s="52"/>
      <c r="BG129" s="52" t="e">
        <f t="shared" si="108"/>
        <v>#DIV/0!</v>
      </c>
      <c r="BH129" s="52" t="e">
        <f t="shared" si="109"/>
        <v>#DIV/0!</v>
      </c>
      <c r="BI129" s="274">
        <v>0</v>
      </c>
      <c r="BJ129" s="52" t="e">
        <f t="shared" si="110"/>
        <v>#DIV/0!</v>
      </c>
      <c r="BK129" s="152">
        <f t="shared" si="89"/>
        <v>0</v>
      </c>
      <c r="BL129" s="373" t="e">
        <f t="shared" si="111"/>
        <v>#DIV/0!</v>
      </c>
      <c r="BM129" s="373">
        <f t="shared" si="90"/>
        <v>0</v>
      </c>
      <c r="BN129" s="48" t="e">
        <f t="shared" si="91"/>
        <v>#DIV/0!</v>
      </c>
      <c r="BO129" s="48" t="e">
        <f t="shared" si="92"/>
        <v>#DIV/0!</v>
      </c>
      <c r="BP129" s="48" t="e">
        <f t="shared" si="93"/>
        <v>#DIV/0!</v>
      </c>
      <c r="BQ129" s="48" t="e">
        <f t="shared" si="94"/>
        <v>#DIV/0!</v>
      </c>
      <c r="BR129" s="48" t="str">
        <f t="shared" si="94"/>
        <v>0,0</v>
      </c>
      <c r="BS129" s="48" t="e">
        <f t="shared" si="94"/>
        <v>#DIV/0!</v>
      </c>
      <c r="BT129" s="48" t="e">
        <f t="shared" si="94"/>
        <v>#DIV/0!</v>
      </c>
      <c r="BU129" s="48" t="e">
        <f t="shared" si="65"/>
        <v>#DIV/0!</v>
      </c>
      <c r="BV129" s="48" t="e">
        <f t="shared" si="95"/>
        <v>#DIV/0!</v>
      </c>
      <c r="BY129" s="275" t="e">
        <f t="shared" si="96"/>
        <v>#DIV/0!</v>
      </c>
      <c r="BZ129" s="275" t="str">
        <f t="shared" si="97"/>
        <v>0,</v>
      </c>
      <c r="CA129" s="275" t="e">
        <f t="shared" si="98"/>
        <v>#DIV/0!</v>
      </c>
      <c r="CB129" s="275" t="e">
        <f t="shared" si="99"/>
        <v>#DIV/0!</v>
      </c>
      <c r="CC129" s="275" t="str">
        <f t="shared" si="100"/>
        <v>0,</v>
      </c>
      <c r="CD129" s="275" t="e">
        <f t="shared" si="101"/>
        <v>#DIV/0!</v>
      </c>
      <c r="CE129" s="275" t="e">
        <f t="shared" si="102"/>
        <v>#DIV/0!</v>
      </c>
      <c r="CF129" s="275" t="str">
        <f t="shared" si="103"/>
        <v>0,0</v>
      </c>
      <c r="CG129" s="275" t="e">
        <f t="shared" si="104"/>
        <v>#DIV/0!</v>
      </c>
    </row>
    <row r="130" spans="1:85" x14ac:dyDescent="0.3">
      <c r="A130" s="53">
        <f>SISWA!A129</f>
        <v>122</v>
      </c>
      <c r="B130" s="53" t="str">
        <f>IF(SISWA!B129=0,"",SISWA!B129)</f>
        <v/>
      </c>
      <c r="C130" s="53" t="str">
        <f>IF(SISWA!C129=0,"",SISWA!C129)</f>
        <v/>
      </c>
      <c r="D130" s="53" t="str">
        <f>IF(SISWA!D129=0,"",SISWA!D129)</f>
        <v/>
      </c>
      <c r="E130" s="196" t="str">
        <f>IF(SISWA!E129=0,"",SISWA!E129)</f>
        <v/>
      </c>
      <c r="F130" s="196" t="str">
        <f>IF(SISWA!P128=0,"",SISWA!P128)</f>
        <v>, 00 Januari 1900</v>
      </c>
      <c r="G130" s="196" t="str">
        <f>IF(SISWA!H129=0,"",SISWA!H129)</f>
        <v/>
      </c>
      <c r="H130" s="52" t="e">
        <f>#REF!</f>
        <v>#REF!</v>
      </c>
      <c r="I130" s="52" t="e">
        <f>#REF!</f>
        <v>#REF!</v>
      </c>
      <c r="J130" s="52" t="e">
        <f t="shared" ref="J130:J136" si="112">(H130*60%)+(I130*40%)</f>
        <v>#REF!</v>
      </c>
      <c r="K130" s="52"/>
      <c r="L130" s="52"/>
      <c r="M130" s="52"/>
      <c r="N130" s="52" t="e">
        <f>AH!K129</f>
        <v>#DIV/0!</v>
      </c>
      <c r="O130" s="52" t="e">
        <f>AH!N129</f>
        <v>#DIV/0!</v>
      </c>
      <c r="P130" s="52" t="e">
        <f t="shared" ref="P130:P136" si="113">(N130*60%)+(O130*40%)</f>
        <v>#DIV/0!</v>
      </c>
      <c r="Q130" s="52" t="e">
        <f>FIQH!K129</f>
        <v>#DIV/0!</v>
      </c>
      <c r="R130" s="52" t="e">
        <f>FIQH!N129</f>
        <v>#DIV/0!</v>
      </c>
      <c r="S130" s="52" t="e">
        <f t="shared" ref="S130:S136" si="114">(Q130*60%)+(R130*40%)</f>
        <v>#DIV/0!</v>
      </c>
      <c r="T130" s="52" t="e">
        <f>SKI!K129</f>
        <v>#DIV/0!</v>
      </c>
      <c r="U130" s="52" t="e">
        <f>SKI!N129</f>
        <v>#DIV/0!</v>
      </c>
      <c r="V130" s="52" t="e">
        <f t="shared" ref="V130:V136" si="115">(T130*60%)+(U130*40%)</f>
        <v>#DIV/0!</v>
      </c>
      <c r="W130" s="52" t="e">
        <f>PKn!K129</f>
        <v>#DIV/0!</v>
      </c>
      <c r="X130" s="274">
        <f>PKn!L129</f>
        <v>0</v>
      </c>
      <c r="Y130" s="52" t="e">
        <f t="shared" ref="Y130:Y136" si="116">(W130*60%)+(X130*40%)</f>
        <v>#DIV/0!</v>
      </c>
      <c r="Z130" s="52" t="e">
        <f>'B Ind'!K129</f>
        <v>#DIV/0!</v>
      </c>
      <c r="AA130" s="274" t="e">
        <f>'B Ind'!N129</f>
        <v>#DIV/0!</v>
      </c>
      <c r="AB130" s="52" t="e">
        <f t="shared" ref="AB130:AB136" si="117">(Z130*60%)+(AA130*40%)</f>
        <v>#DIV/0!</v>
      </c>
      <c r="AC130" s="52" t="e">
        <f>BA!K129</f>
        <v>#DIV/0!</v>
      </c>
      <c r="AD130" s="274" t="e">
        <f>BA!N129</f>
        <v>#DIV/0!</v>
      </c>
      <c r="AE130" s="52" t="e">
        <f t="shared" ref="AE130:AE136" si="118">(AC130*60%)+(AD130*40%)</f>
        <v>#DIV/0!</v>
      </c>
      <c r="AF130" s="52" t="e">
        <f>Matematik!K129</f>
        <v>#DIV/0!</v>
      </c>
      <c r="AG130" s="52">
        <f>Matematik!L129</f>
        <v>0</v>
      </c>
      <c r="AH130" s="52" t="e">
        <f t="shared" ref="AH130:AH136" si="119">(AF130*60%)+(AG130*40%)</f>
        <v>#DIV/0!</v>
      </c>
      <c r="AI130" s="52" t="e">
        <f>IPA!K129</f>
        <v>#DIV/0!</v>
      </c>
      <c r="AJ130" s="52" t="e">
        <f>IPA!N129</f>
        <v>#DIV/0!</v>
      </c>
      <c r="AK130" s="52" t="e">
        <f t="shared" ref="AK130:AK136" si="120">(AI130*60%)+(AJ130*40%)</f>
        <v>#DIV/0!</v>
      </c>
      <c r="AL130" s="52" t="e">
        <f>IPS!K129</f>
        <v>#DIV/0!</v>
      </c>
      <c r="AM130" s="52">
        <f>IPS!L129</f>
        <v>0</v>
      </c>
      <c r="AN130" s="52" t="e">
        <f t="shared" ref="AN130:AN136" si="121">(AL130*60%)+(AM130*40%)</f>
        <v>#DIV/0!</v>
      </c>
      <c r="AO130" s="52" t="e">
        <f>SBK!K129</f>
        <v>#DIV/0!</v>
      </c>
      <c r="AP130" s="274">
        <f>SBK!M129</f>
        <v>0</v>
      </c>
      <c r="AQ130" s="52" t="e">
        <f t="shared" ref="AQ130:AQ136" si="122">(AO130*60%)+(AP130*40%)</f>
        <v>#DIV/0!</v>
      </c>
      <c r="AR130" s="52" t="e">
        <f>Penjaskes!K129</f>
        <v>#DIV/0!</v>
      </c>
      <c r="AS130" s="52">
        <f>Penjaskes!M129</f>
        <v>0</v>
      </c>
      <c r="AT130" s="52" t="e">
        <f t="shared" ref="AT130:AT136" si="123">(AR130*60%)+(AS130*40%)</f>
        <v>#DIV/0!</v>
      </c>
      <c r="AU130" s="52" t="e">
        <f>'Bhs Drh'!K129</f>
        <v>#DIV/0!</v>
      </c>
      <c r="AV130" s="274" t="e">
        <f>'Bhs Drh'!N129</f>
        <v>#DIV/0!</v>
      </c>
      <c r="AW130" s="52" t="e">
        <f t="shared" ref="AW130:AW136" si="124">(AU130*60%)+(AV130*40%)</f>
        <v>#DIV/0!</v>
      </c>
      <c r="AX130" s="52" t="e">
        <f>B.Inggris!K129</f>
        <v>#DIV/0!</v>
      </c>
      <c r="AY130" s="52" t="e">
        <f>B.Inggris!N129</f>
        <v>#DIV/0!</v>
      </c>
      <c r="AZ130" s="52" t="e">
        <f t="shared" ref="AZ130:AZ136" si="125">(AX130*60%)+(AY130*40%)</f>
        <v>#DIV/0!</v>
      </c>
      <c r="BA130" s="52" t="e">
        <f t="shared" si="88"/>
        <v>#DIV/0!</v>
      </c>
      <c r="BB130" s="52" t="e">
        <f t="shared" si="105"/>
        <v>#DIV/0!</v>
      </c>
      <c r="BC130" s="52"/>
      <c r="BD130" s="52" t="e">
        <f t="shared" si="106"/>
        <v>#DIV/0!</v>
      </c>
      <c r="BE130" s="52" t="e">
        <f t="shared" si="107"/>
        <v>#DIV/0!</v>
      </c>
      <c r="BF130" s="52"/>
      <c r="BG130" s="52" t="e">
        <f t="shared" si="108"/>
        <v>#DIV/0!</v>
      </c>
      <c r="BH130" s="52" t="e">
        <f t="shared" si="109"/>
        <v>#DIV/0!</v>
      </c>
      <c r="BI130" s="274">
        <v>0</v>
      </c>
      <c r="BJ130" s="52" t="e">
        <f t="shared" si="110"/>
        <v>#DIV/0!</v>
      </c>
      <c r="BK130" s="152">
        <f t="shared" si="89"/>
        <v>0</v>
      </c>
      <c r="BL130" s="373" t="e">
        <f t="shared" si="111"/>
        <v>#DIV/0!</v>
      </c>
      <c r="BM130" s="373">
        <f t="shared" si="90"/>
        <v>0</v>
      </c>
      <c r="BN130" s="48" t="e">
        <f t="shared" si="91"/>
        <v>#DIV/0!</v>
      </c>
      <c r="BO130" s="48" t="e">
        <f t="shared" si="92"/>
        <v>#DIV/0!</v>
      </c>
      <c r="BP130" s="48" t="e">
        <f t="shared" si="93"/>
        <v>#DIV/0!</v>
      </c>
      <c r="BQ130" s="48" t="e">
        <f t="shared" si="94"/>
        <v>#DIV/0!</v>
      </c>
      <c r="BR130" s="48" t="str">
        <f t="shared" si="94"/>
        <v>0,0</v>
      </c>
      <c r="BS130" s="48" t="e">
        <f t="shared" si="94"/>
        <v>#DIV/0!</v>
      </c>
      <c r="BT130" s="48" t="e">
        <f t="shared" si="94"/>
        <v>#DIV/0!</v>
      </c>
      <c r="BU130" s="48" t="e">
        <f t="shared" si="65"/>
        <v>#DIV/0!</v>
      </c>
      <c r="BV130" s="48" t="e">
        <f t="shared" si="95"/>
        <v>#DIV/0!</v>
      </c>
      <c r="BY130" s="275" t="e">
        <f t="shared" si="96"/>
        <v>#DIV/0!</v>
      </c>
      <c r="BZ130" s="275" t="str">
        <f t="shared" si="97"/>
        <v>0,</v>
      </c>
      <c r="CA130" s="275" t="e">
        <f t="shared" si="98"/>
        <v>#DIV/0!</v>
      </c>
      <c r="CB130" s="275" t="e">
        <f t="shared" si="99"/>
        <v>#DIV/0!</v>
      </c>
      <c r="CC130" s="275" t="str">
        <f t="shared" si="100"/>
        <v>0,</v>
      </c>
      <c r="CD130" s="275" t="e">
        <f t="shared" si="101"/>
        <v>#DIV/0!</v>
      </c>
      <c r="CE130" s="275" t="e">
        <f t="shared" si="102"/>
        <v>#DIV/0!</v>
      </c>
      <c r="CF130" s="275" t="str">
        <f t="shared" si="103"/>
        <v>0,0</v>
      </c>
      <c r="CG130" s="275" t="e">
        <f t="shared" si="104"/>
        <v>#DIV/0!</v>
      </c>
    </row>
    <row r="131" spans="1:85" x14ac:dyDescent="0.3">
      <c r="A131" s="53">
        <f>SISWA!A130</f>
        <v>123</v>
      </c>
      <c r="B131" s="53" t="str">
        <f>IF(SISWA!B130=0,"",SISWA!B130)</f>
        <v/>
      </c>
      <c r="C131" s="53" t="str">
        <f>IF(SISWA!C130=0,"",SISWA!C130)</f>
        <v/>
      </c>
      <c r="D131" s="53" t="str">
        <f>IF(SISWA!D130=0,"",SISWA!D130)</f>
        <v/>
      </c>
      <c r="E131" s="196" t="str">
        <f>IF(SISWA!E130=0,"",SISWA!E130)</f>
        <v/>
      </c>
      <c r="F131" s="196" t="str">
        <f>IF(SISWA!P129=0,"",SISWA!P129)</f>
        <v>, 00 Januari 1900</v>
      </c>
      <c r="G131" s="196" t="str">
        <f>IF(SISWA!H130=0,"",SISWA!H130)</f>
        <v/>
      </c>
      <c r="H131" s="52" t="e">
        <f>#REF!</f>
        <v>#REF!</v>
      </c>
      <c r="I131" s="52" t="e">
        <f>#REF!</f>
        <v>#REF!</v>
      </c>
      <c r="J131" s="52" t="e">
        <f t="shared" si="112"/>
        <v>#REF!</v>
      </c>
      <c r="K131" s="52"/>
      <c r="L131" s="52"/>
      <c r="M131" s="52"/>
      <c r="N131" s="52" t="e">
        <f>AH!K130</f>
        <v>#DIV/0!</v>
      </c>
      <c r="O131" s="52" t="e">
        <f>AH!N130</f>
        <v>#DIV/0!</v>
      </c>
      <c r="P131" s="52" t="e">
        <f t="shared" si="113"/>
        <v>#DIV/0!</v>
      </c>
      <c r="Q131" s="52" t="e">
        <f>FIQH!K130</f>
        <v>#DIV/0!</v>
      </c>
      <c r="R131" s="52" t="e">
        <f>FIQH!N130</f>
        <v>#DIV/0!</v>
      </c>
      <c r="S131" s="52" t="e">
        <f t="shared" si="114"/>
        <v>#DIV/0!</v>
      </c>
      <c r="T131" s="52" t="e">
        <f>SKI!K130</f>
        <v>#DIV/0!</v>
      </c>
      <c r="U131" s="52" t="e">
        <f>SKI!N130</f>
        <v>#DIV/0!</v>
      </c>
      <c r="V131" s="52" t="e">
        <f t="shared" si="115"/>
        <v>#DIV/0!</v>
      </c>
      <c r="W131" s="52" t="e">
        <f>PKn!K130</f>
        <v>#DIV/0!</v>
      </c>
      <c r="X131" s="274">
        <f>PKn!L130</f>
        <v>0</v>
      </c>
      <c r="Y131" s="52" t="e">
        <f t="shared" si="116"/>
        <v>#DIV/0!</v>
      </c>
      <c r="Z131" s="52" t="e">
        <f>'B Ind'!K130</f>
        <v>#DIV/0!</v>
      </c>
      <c r="AA131" s="274" t="e">
        <f>'B Ind'!N130</f>
        <v>#DIV/0!</v>
      </c>
      <c r="AB131" s="52" t="e">
        <f t="shared" si="117"/>
        <v>#DIV/0!</v>
      </c>
      <c r="AC131" s="52" t="e">
        <f>BA!K130</f>
        <v>#DIV/0!</v>
      </c>
      <c r="AD131" s="274" t="e">
        <f>BA!N130</f>
        <v>#DIV/0!</v>
      </c>
      <c r="AE131" s="52" t="e">
        <f t="shared" si="118"/>
        <v>#DIV/0!</v>
      </c>
      <c r="AF131" s="52" t="e">
        <f>Matematik!K130</f>
        <v>#DIV/0!</v>
      </c>
      <c r="AG131" s="52">
        <f>Matematik!L130</f>
        <v>0</v>
      </c>
      <c r="AH131" s="52" t="e">
        <f t="shared" si="119"/>
        <v>#DIV/0!</v>
      </c>
      <c r="AI131" s="52" t="e">
        <f>IPA!K130</f>
        <v>#DIV/0!</v>
      </c>
      <c r="AJ131" s="52" t="e">
        <f>IPA!N130</f>
        <v>#DIV/0!</v>
      </c>
      <c r="AK131" s="52" t="e">
        <f t="shared" si="120"/>
        <v>#DIV/0!</v>
      </c>
      <c r="AL131" s="52" t="e">
        <f>IPS!K130</f>
        <v>#DIV/0!</v>
      </c>
      <c r="AM131" s="52">
        <f>IPS!L130</f>
        <v>0</v>
      </c>
      <c r="AN131" s="52" t="e">
        <f t="shared" si="121"/>
        <v>#DIV/0!</v>
      </c>
      <c r="AO131" s="52" t="e">
        <f>SBK!K130</f>
        <v>#DIV/0!</v>
      </c>
      <c r="AP131" s="274">
        <f>SBK!M130</f>
        <v>0</v>
      </c>
      <c r="AQ131" s="52" t="e">
        <f t="shared" si="122"/>
        <v>#DIV/0!</v>
      </c>
      <c r="AR131" s="52" t="e">
        <f>Penjaskes!K130</f>
        <v>#DIV/0!</v>
      </c>
      <c r="AS131" s="52">
        <f>Penjaskes!M130</f>
        <v>0</v>
      </c>
      <c r="AT131" s="52" t="e">
        <f t="shared" si="123"/>
        <v>#DIV/0!</v>
      </c>
      <c r="AU131" s="52" t="e">
        <f>'Bhs Drh'!K130</f>
        <v>#DIV/0!</v>
      </c>
      <c r="AV131" s="274" t="e">
        <f>'Bhs Drh'!N130</f>
        <v>#DIV/0!</v>
      </c>
      <c r="AW131" s="52" t="e">
        <f t="shared" si="124"/>
        <v>#DIV/0!</v>
      </c>
      <c r="AX131" s="52" t="e">
        <f>B.Inggris!K130</f>
        <v>#DIV/0!</v>
      </c>
      <c r="AY131" s="52" t="e">
        <f>B.Inggris!N130</f>
        <v>#DIV/0!</v>
      </c>
      <c r="AZ131" s="52" t="e">
        <f t="shared" si="125"/>
        <v>#DIV/0!</v>
      </c>
      <c r="BA131" s="52" t="e">
        <f t="shared" si="88"/>
        <v>#DIV/0!</v>
      </c>
      <c r="BB131" s="52" t="e">
        <f t="shared" si="105"/>
        <v>#DIV/0!</v>
      </c>
      <c r="BC131" s="52"/>
      <c r="BD131" s="52" t="e">
        <f t="shared" si="106"/>
        <v>#DIV/0!</v>
      </c>
      <c r="BE131" s="52" t="e">
        <f t="shared" si="107"/>
        <v>#DIV/0!</v>
      </c>
      <c r="BF131" s="52"/>
      <c r="BG131" s="52" t="e">
        <f t="shared" si="108"/>
        <v>#DIV/0!</v>
      </c>
      <c r="BH131" s="52" t="e">
        <f t="shared" si="109"/>
        <v>#DIV/0!</v>
      </c>
      <c r="BI131" s="274">
        <v>0</v>
      </c>
      <c r="BJ131" s="52" t="e">
        <f t="shared" si="110"/>
        <v>#DIV/0!</v>
      </c>
      <c r="BK131" s="152">
        <f t="shared" si="89"/>
        <v>0</v>
      </c>
      <c r="BL131" s="373" t="e">
        <f t="shared" si="111"/>
        <v>#DIV/0!</v>
      </c>
      <c r="BM131" s="373">
        <f t="shared" si="90"/>
        <v>0</v>
      </c>
      <c r="BN131" s="48" t="e">
        <f t="shared" si="91"/>
        <v>#DIV/0!</v>
      </c>
      <c r="BO131" s="48" t="e">
        <f t="shared" si="92"/>
        <v>#DIV/0!</v>
      </c>
      <c r="BP131" s="48" t="e">
        <f t="shared" si="93"/>
        <v>#DIV/0!</v>
      </c>
      <c r="BQ131" s="48" t="e">
        <f t="shared" si="94"/>
        <v>#DIV/0!</v>
      </c>
      <c r="BR131" s="48" t="str">
        <f t="shared" si="94"/>
        <v>0,0</v>
      </c>
      <c r="BS131" s="48" t="e">
        <f t="shared" si="94"/>
        <v>#DIV/0!</v>
      </c>
      <c r="BT131" s="48" t="e">
        <f t="shared" si="94"/>
        <v>#DIV/0!</v>
      </c>
      <c r="BU131" s="48" t="e">
        <f t="shared" si="65"/>
        <v>#DIV/0!</v>
      </c>
      <c r="BV131" s="48" t="e">
        <f t="shared" si="95"/>
        <v>#DIV/0!</v>
      </c>
      <c r="BY131" s="275" t="e">
        <f t="shared" si="96"/>
        <v>#DIV/0!</v>
      </c>
      <c r="BZ131" s="275" t="str">
        <f t="shared" si="97"/>
        <v>0,</v>
      </c>
      <c r="CA131" s="275" t="e">
        <f t="shared" si="98"/>
        <v>#DIV/0!</v>
      </c>
      <c r="CB131" s="275" t="e">
        <f t="shared" si="99"/>
        <v>#DIV/0!</v>
      </c>
      <c r="CC131" s="275" t="str">
        <f t="shared" si="100"/>
        <v>0,</v>
      </c>
      <c r="CD131" s="275" t="e">
        <f t="shared" si="101"/>
        <v>#DIV/0!</v>
      </c>
      <c r="CE131" s="275" t="e">
        <f t="shared" si="102"/>
        <v>#DIV/0!</v>
      </c>
      <c r="CF131" s="275" t="str">
        <f t="shared" si="103"/>
        <v>0,0</v>
      </c>
      <c r="CG131" s="275" t="e">
        <f t="shared" si="104"/>
        <v>#DIV/0!</v>
      </c>
    </row>
    <row r="132" spans="1:85" x14ac:dyDescent="0.3">
      <c r="A132" s="53">
        <f>SISWA!A131</f>
        <v>124</v>
      </c>
      <c r="B132" s="53" t="str">
        <f>IF(SISWA!B131=0,"",SISWA!B131)</f>
        <v/>
      </c>
      <c r="C132" s="53" t="str">
        <f>IF(SISWA!C131=0,"",SISWA!C131)</f>
        <v/>
      </c>
      <c r="D132" s="53" t="str">
        <f>IF(SISWA!D131=0,"",SISWA!D131)</f>
        <v/>
      </c>
      <c r="E132" s="196" t="str">
        <f>IF(SISWA!E131=0,"",SISWA!E131)</f>
        <v/>
      </c>
      <c r="F132" s="196" t="str">
        <f>IF(SISWA!P130=0,"",SISWA!P130)</f>
        <v>, 00 Januari 1900</v>
      </c>
      <c r="G132" s="196" t="str">
        <f>IF(SISWA!H131=0,"",SISWA!H131)</f>
        <v/>
      </c>
      <c r="H132" s="52" t="e">
        <f>#REF!</f>
        <v>#REF!</v>
      </c>
      <c r="I132" s="52" t="e">
        <f>#REF!</f>
        <v>#REF!</v>
      </c>
      <c r="J132" s="52" t="e">
        <f t="shared" si="112"/>
        <v>#REF!</v>
      </c>
      <c r="K132" s="52"/>
      <c r="L132" s="52"/>
      <c r="M132" s="52"/>
      <c r="N132" s="52" t="e">
        <f>AH!K131</f>
        <v>#DIV/0!</v>
      </c>
      <c r="O132" s="52" t="e">
        <f>AH!N131</f>
        <v>#DIV/0!</v>
      </c>
      <c r="P132" s="52" t="e">
        <f t="shared" si="113"/>
        <v>#DIV/0!</v>
      </c>
      <c r="Q132" s="52" t="e">
        <f>FIQH!K131</f>
        <v>#DIV/0!</v>
      </c>
      <c r="R132" s="52" t="e">
        <f>FIQH!N131</f>
        <v>#DIV/0!</v>
      </c>
      <c r="S132" s="52" t="e">
        <f t="shared" si="114"/>
        <v>#DIV/0!</v>
      </c>
      <c r="T132" s="52" t="e">
        <f>SKI!K131</f>
        <v>#DIV/0!</v>
      </c>
      <c r="U132" s="52" t="e">
        <f>SKI!N131</f>
        <v>#DIV/0!</v>
      </c>
      <c r="V132" s="52" t="e">
        <f t="shared" si="115"/>
        <v>#DIV/0!</v>
      </c>
      <c r="W132" s="52" t="e">
        <f>PKn!K131</f>
        <v>#DIV/0!</v>
      </c>
      <c r="X132" s="274">
        <f>PKn!L131</f>
        <v>0</v>
      </c>
      <c r="Y132" s="52" t="e">
        <f t="shared" si="116"/>
        <v>#DIV/0!</v>
      </c>
      <c r="Z132" s="52" t="e">
        <f>'B Ind'!K131</f>
        <v>#DIV/0!</v>
      </c>
      <c r="AA132" s="274" t="e">
        <f>'B Ind'!N131</f>
        <v>#DIV/0!</v>
      </c>
      <c r="AB132" s="52" t="e">
        <f t="shared" si="117"/>
        <v>#DIV/0!</v>
      </c>
      <c r="AC132" s="52" t="e">
        <f>BA!K131</f>
        <v>#DIV/0!</v>
      </c>
      <c r="AD132" s="274" t="e">
        <f>BA!N131</f>
        <v>#DIV/0!</v>
      </c>
      <c r="AE132" s="52" t="e">
        <f t="shared" si="118"/>
        <v>#DIV/0!</v>
      </c>
      <c r="AF132" s="52" t="e">
        <f>Matematik!K131</f>
        <v>#DIV/0!</v>
      </c>
      <c r="AG132" s="52">
        <f>Matematik!L131</f>
        <v>0</v>
      </c>
      <c r="AH132" s="52" t="e">
        <f t="shared" si="119"/>
        <v>#DIV/0!</v>
      </c>
      <c r="AI132" s="52" t="e">
        <f>IPA!K131</f>
        <v>#DIV/0!</v>
      </c>
      <c r="AJ132" s="52" t="e">
        <f>IPA!N131</f>
        <v>#DIV/0!</v>
      </c>
      <c r="AK132" s="52" t="e">
        <f t="shared" si="120"/>
        <v>#DIV/0!</v>
      </c>
      <c r="AL132" s="52" t="e">
        <f>IPS!K131</f>
        <v>#DIV/0!</v>
      </c>
      <c r="AM132" s="52">
        <f>IPS!L131</f>
        <v>0</v>
      </c>
      <c r="AN132" s="52" t="e">
        <f t="shared" si="121"/>
        <v>#DIV/0!</v>
      </c>
      <c r="AO132" s="52" t="e">
        <f>SBK!K131</f>
        <v>#DIV/0!</v>
      </c>
      <c r="AP132" s="274">
        <f>SBK!M131</f>
        <v>0</v>
      </c>
      <c r="AQ132" s="52" t="e">
        <f t="shared" si="122"/>
        <v>#DIV/0!</v>
      </c>
      <c r="AR132" s="52" t="e">
        <f>Penjaskes!K131</f>
        <v>#DIV/0!</v>
      </c>
      <c r="AS132" s="52">
        <f>Penjaskes!M131</f>
        <v>0</v>
      </c>
      <c r="AT132" s="52" t="e">
        <f t="shared" si="123"/>
        <v>#DIV/0!</v>
      </c>
      <c r="AU132" s="52" t="e">
        <f>'Bhs Drh'!K131</f>
        <v>#DIV/0!</v>
      </c>
      <c r="AV132" s="274" t="e">
        <f>'Bhs Drh'!N131</f>
        <v>#DIV/0!</v>
      </c>
      <c r="AW132" s="52" t="e">
        <f t="shared" si="124"/>
        <v>#DIV/0!</v>
      </c>
      <c r="AX132" s="52" t="e">
        <f>B.Inggris!K131</f>
        <v>#DIV/0!</v>
      </c>
      <c r="AY132" s="52" t="e">
        <f>B.Inggris!N131</f>
        <v>#DIV/0!</v>
      </c>
      <c r="AZ132" s="52" t="e">
        <f t="shared" si="125"/>
        <v>#DIV/0!</v>
      </c>
      <c r="BA132" s="52" t="e">
        <f t="shared" si="88"/>
        <v>#DIV/0!</v>
      </c>
      <c r="BB132" s="52" t="e">
        <f t="shared" si="105"/>
        <v>#DIV/0!</v>
      </c>
      <c r="BC132" s="52"/>
      <c r="BD132" s="52" t="e">
        <f t="shared" si="106"/>
        <v>#DIV/0!</v>
      </c>
      <c r="BE132" s="52" t="e">
        <f t="shared" si="107"/>
        <v>#DIV/0!</v>
      </c>
      <c r="BF132" s="52"/>
      <c r="BG132" s="52" t="e">
        <f t="shared" si="108"/>
        <v>#DIV/0!</v>
      </c>
      <c r="BH132" s="52" t="e">
        <f t="shared" si="109"/>
        <v>#DIV/0!</v>
      </c>
      <c r="BI132" s="274">
        <v>0</v>
      </c>
      <c r="BJ132" s="52" t="e">
        <f t="shared" si="110"/>
        <v>#DIV/0!</v>
      </c>
      <c r="BK132" s="152">
        <f t="shared" si="89"/>
        <v>0</v>
      </c>
      <c r="BL132" s="373" t="e">
        <f t="shared" si="111"/>
        <v>#DIV/0!</v>
      </c>
      <c r="BM132" s="373">
        <f t="shared" si="90"/>
        <v>0</v>
      </c>
      <c r="BN132" s="48" t="e">
        <f t="shared" si="91"/>
        <v>#DIV/0!</v>
      </c>
      <c r="BO132" s="48" t="e">
        <f t="shared" si="92"/>
        <v>#DIV/0!</v>
      </c>
      <c r="BP132" s="48" t="e">
        <f t="shared" si="93"/>
        <v>#DIV/0!</v>
      </c>
      <c r="BQ132" s="48" t="e">
        <f t="shared" si="94"/>
        <v>#DIV/0!</v>
      </c>
      <c r="BR132" s="48" t="str">
        <f t="shared" si="94"/>
        <v>0,0</v>
      </c>
      <c r="BS132" s="48" t="e">
        <f t="shared" si="94"/>
        <v>#DIV/0!</v>
      </c>
      <c r="BT132" s="48" t="e">
        <f t="shared" si="94"/>
        <v>#DIV/0!</v>
      </c>
      <c r="BU132" s="48" t="e">
        <f t="shared" si="65"/>
        <v>#DIV/0!</v>
      </c>
      <c r="BV132" s="48" t="e">
        <f t="shared" si="95"/>
        <v>#DIV/0!</v>
      </c>
      <c r="BY132" s="275" t="e">
        <f t="shared" si="96"/>
        <v>#DIV/0!</v>
      </c>
      <c r="BZ132" s="275" t="str">
        <f t="shared" si="97"/>
        <v>0,</v>
      </c>
      <c r="CA132" s="275" t="e">
        <f t="shared" si="98"/>
        <v>#DIV/0!</v>
      </c>
      <c r="CB132" s="275" t="e">
        <f t="shared" si="99"/>
        <v>#DIV/0!</v>
      </c>
      <c r="CC132" s="275" t="str">
        <f t="shared" si="100"/>
        <v>0,</v>
      </c>
      <c r="CD132" s="275" t="e">
        <f t="shared" si="101"/>
        <v>#DIV/0!</v>
      </c>
      <c r="CE132" s="275" t="e">
        <f t="shared" si="102"/>
        <v>#DIV/0!</v>
      </c>
      <c r="CF132" s="275" t="str">
        <f t="shared" si="103"/>
        <v>0,0</v>
      </c>
      <c r="CG132" s="275" t="e">
        <f t="shared" si="104"/>
        <v>#DIV/0!</v>
      </c>
    </row>
    <row r="133" spans="1:85" x14ac:dyDescent="0.3">
      <c r="A133" s="53">
        <f>SISWA!A132</f>
        <v>125</v>
      </c>
      <c r="B133" s="53" t="str">
        <f>IF(SISWA!B132=0,"",SISWA!B132)</f>
        <v/>
      </c>
      <c r="C133" s="53" t="str">
        <f>IF(SISWA!C132=0,"",SISWA!C132)</f>
        <v/>
      </c>
      <c r="D133" s="53" t="str">
        <f>IF(SISWA!D132=0,"",SISWA!D132)</f>
        <v/>
      </c>
      <c r="E133" s="196" t="str">
        <f>IF(SISWA!E132=0,"",SISWA!E132)</f>
        <v/>
      </c>
      <c r="F133" s="196" t="str">
        <f>IF(SISWA!P131=0,"",SISWA!P131)</f>
        <v>, 00 Januari 1900</v>
      </c>
      <c r="G133" s="196" t="str">
        <f>IF(SISWA!H132=0,"",SISWA!H132)</f>
        <v/>
      </c>
      <c r="H133" s="52" t="e">
        <f>#REF!</f>
        <v>#REF!</v>
      </c>
      <c r="I133" s="52" t="e">
        <f>#REF!</f>
        <v>#REF!</v>
      </c>
      <c r="J133" s="52" t="e">
        <f t="shared" si="112"/>
        <v>#REF!</v>
      </c>
      <c r="K133" s="52"/>
      <c r="L133" s="52"/>
      <c r="M133" s="52"/>
      <c r="N133" s="52" t="e">
        <f>AH!K132</f>
        <v>#DIV/0!</v>
      </c>
      <c r="O133" s="52" t="e">
        <f>AH!N132</f>
        <v>#DIV/0!</v>
      </c>
      <c r="P133" s="52" t="e">
        <f t="shared" si="113"/>
        <v>#DIV/0!</v>
      </c>
      <c r="Q133" s="52" t="e">
        <f>FIQH!K132</f>
        <v>#DIV/0!</v>
      </c>
      <c r="R133" s="52" t="e">
        <f>FIQH!N132</f>
        <v>#DIV/0!</v>
      </c>
      <c r="S133" s="52" t="e">
        <f t="shared" si="114"/>
        <v>#DIV/0!</v>
      </c>
      <c r="T133" s="52" t="e">
        <f>SKI!K132</f>
        <v>#DIV/0!</v>
      </c>
      <c r="U133" s="52" t="e">
        <f>SKI!N132</f>
        <v>#DIV/0!</v>
      </c>
      <c r="V133" s="52" t="e">
        <f t="shared" si="115"/>
        <v>#DIV/0!</v>
      </c>
      <c r="W133" s="52" t="e">
        <f>PKn!K132</f>
        <v>#DIV/0!</v>
      </c>
      <c r="X133" s="274">
        <f>PKn!L132</f>
        <v>0</v>
      </c>
      <c r="Y133" s="52" t="e">
        <f t="shared" si="116"/>
        <v>#DIV/0!</v>
      </c>
      <c r="Z133" s="52" t="e">
        <f>'B Ind'!K132</f>
        <v>#DIV/0!</v>
      </c>
      <c r="AA133" s="274" t="e">
        <f>'B Ind'!N132</f>
        <v>#DIV/0!</v>
      </c>
      <c r="AB133" s="52" t="e">
        <f t="shared" si="117"/>
        <v>#DIV/0!</v>
      </c>
      <c r="AC133" s="52" t="e">
        <f>BA!K132</f>
        <v>#DIV/0!</v>
      </c>
      <c r="AD133" s="274" t="e">
        <f>BA!N132</f>
        <v>#DIV/0!</v>
      </c>
      <c r="AE133" s="52" t="e">
        <f t="shared" si="118"/>
        <v>#DIV/0!</v>
      </c>
      <c r="AF133" s="52" t="e">
        <f>Matematik!K132</f>
        <v>#DIV/0!</v>
      </c>
      <c r="AG133" s="52">
        <f>Matematik!L132</f>
        <v>0</v>
      </c>
      <c r="AH133" s="52" t="e">
        <f t="shared" si="119"/>
        <v>#DIV/0!</v>
      </c>
      <c r="AI133" s="52" t="e">
        <f>IPA!K132</f>
        <v>#DIV/0!</v>
      </c>
      <c r="AJ133" s="52" t="e">
        <f>IPA!N132</f>
        <v>#DIV/0!</v>
      </c>
      <c r="AK133" s="52" t="e">
        <f t="shared" si="120"/>
        <v>#DIV/0!</v>
      </c>
      <c r="AL133" s="52" t="e">
        <f>IPS!K132</f>
        <v>#DIV/0!</v>
      </c>
      <c r="AM133" s="52">
        <f>IPS!L132</f>
        <v>0</v>
      </c>
      <c r="AN133" s="52" t="e">
        <f t="shared" si="121"/>
        <v>#DIV/0!</v>
      </c>
      <c r="AO133" s="52" t="e">
        <f>SBK!K132</f>
        <v>#DIV/0!</v>
      </c>
      <c r="AP133" s="274">
        <f>SBK!M132</f>
        <v>0</v>
      </c>
      <c r="AQ133" s="52" t="e">
        <f t="shared" si="122"/>
        <v>#DIV/0!</v>
      </c>
      <c r="AR133" s="52" t="e">
        <f>Penjaskes!K132</f>
        <v>#DIV/0!</v>
      </c>
      <c r="AS133" s="52">
        <f>Penjaskes!M132</f>
        <v>0</v>
      </c>
      <c r="AT133" s="52" t="e">
        <f t="shared" si="123"/>
        <v>#DIV/0!</v>
      </c>
      <c r="AU133" s="52" t="e">
        <f>'Bhs Drh'!K132</f>
        <v>#DIV/0!</v>
      </c>
      <c r="AV133" s="274" t="e">
        <f>'Bhs Drh'!N132</f>
        <v>#DIV/0!</v>
      </c>
      <c r="AW133" s="52" t="e">
        <f t="shared" si="124"/>
        <v>#DIV/0!</v>
      </c>
      <c r="AX133" s="52" t="e">
        <f>B.Inggris!K132</f>
        <v>#DIV/0!</v>
      </c>
      <c r="AY133" s="52" t="e">
        <f>B.Inggris!N132</f>
        <v>#DIV/0!</v>
      </c>
      <c r="AZ133" s="52" t="e">
        <f t="shared" si="125"/>
        <v>#DIV/0!</v>
      </c>
      <c r="BA133" s="52" t="e">
        <f t="shared" si="88"/>
        <v>#DIV/0!</v>
      </c>
      <c r="BB133" s="52" t="e">
        <f t="shared" si="105"/>
        <v>#DIV/0!</v>
      </c>
      <c r="BC133" s="52"/>
      <c r="BD133" s="52" t="e">
        <f t="shared" si="106"/>
        <v>#DIV/0!</v>
      </c>
      <c r="BE133" s="52" t="e">
        <f t="shared" si="107"/>
        <v>#DIV/0!</v>
      </c>
      <c r="BF133" s="52"/>
      <c r="BG133" s="52" t="e">
        <f t="shared" si="108"/>
        <v>#DIV/0!</v>
      </c>
      <c r="BH133" s="52" t="e">
        <f t="shared" si="109"/>
        <v>#DIV/0!</v>
      </c>
      <c r="BI133" s="274">
        <v>0</v>
      </c>
      <c r="BJ133" s="52" t="e">
        <f t="shared" si="110"/>
        <v>#DIV/0!</v>
      </c>
      <c r="BK133" s="152">
        <f t="shared" si="89"/>
        <v>0</v>
      </c>
      <c r="BL133" s="373" t="e">
        <f t="shared" si="111"/>
        <v>#DIV/0!</v>
      </c>
      <c r="BM133" s="373">
        <f t="shared" si="90"/>
        <v>0</v>
      </c>
      <c r="BN133" s="48" t="e">
        <f t="shared" si="91"/>
        <v>#DIV/0!</v>
      </c>
      <c r="BO133" s="48" t="e">
        <f t="shared" si="92"/>
        <v>#DIV/0!</v>
      </c>
      <c r="BP133" s="48" t="e">
        <f t="shared" si="93"/>
        <v>#DIV/0!</v>
      </c>
      <c r="BQ133" s="48" t="e">
        <f t="shared" si="94"/>
        <v>#DIV/0!</v>
      </c>
      <c r="BR133" s="48" t="str">
        <f t="shared" si="94"/>
        <v>0,0</v>
      </c>
      <c r="BS133" s="48" t="e">
        <f t="shared" si="94"/>
        <v>#DIV/0!</v>
      </c>
      <c r="BT133" s="48" t="e">
        <f t="shared" si="94"/>
        <v>#DIV/0!</v>
      </c>
      <c r="BU133" s="48" t="e">
        <f t="shared" ref="BU133:BU196" si="126">TEXT(AJ133,0)&amp;","&amp;RIGHT(AJ133,1)</f>
        <v>#DIV/0!</v>
      </c>
      <c r="BV133" s="48" t="e">
        <f t="shared" si="95"/>
        <v>#DIV/0!</v>
      </c>
      <c r="BY133" s="275" t="e">
        <f t="shared" si="96"/>
        <v>#DIV/0!</v>
      </c>
      <c r="BZ133" s="275" t="str">
        <f t="shared" si="97"/>
        <v>0,</v>
      </c>
      <c r="CA133" s="275" t="e">
        <f t="shared" si="98"/>
        <v>#DIV/0!</v>
      </c>
      <c r="CB133" s="275" t="e">
        <f t="shared" si="99"/>
        <v>#DIV/0!</v>
      </c>
      <c r="CC133" s="275" t="str">
        <f t="shared" si="100"/>
        <v>0,</v>
      </c>
      <c r="CD133" s="275" t="e">
        <f t="shared" si="101"/>
        <v>#DIV/0!</v>
      </c>
      <c r="CE133" s="275" t="e">
        <f t="shared" si="102"/>
        <v>#DIV/0!</v>
      </c>
      <c r="CF133" s="275" t="str">
        <f t="shared" si="103"/>
        <v>0,0</v>
      </c>
      <c r="CG133" s="275" t="e">
        <f t="shared" si="104"/>
        <v>#DIV/0!</v>
      </c>
    </row>
    <row r="134" spans="1:85" x14ac:dyDescent="0.3">
      <c r="A134" s="53">
        <f>SISWA!A133</f>
        <v>126</v>
      </c>
      <c r="B134" s="53" t="str">
        <f>IF(SISWA!B133=0,"",SISWA!B133)</f>
        <v/>
      </c>
      <c r="C134" s="53" t="str">
        <f>IF(SISWA!C133=0,"",SISWA!C133)</f>
        <v/>
      </c>
      <c r="D134" s="53" t="str">
        <f>IF(SISWA!D133=0,"",SISWA!D133)</f>
        <v/>
      </c>
      <c r="E134" s="196" t="str">
        <f>IF(SISWA!E133=0,"",SISWA!E133)</f>
        <v/>
      </c>
      <c r="F134" s="196" t="str">
        <f>IF(SISWA!P132=0,"",SISWA!P132)</f>
        <v>, 00 Januari 1900</v>
      </c>
      <c r="G134" s="196" t="str">
        <f>IF(SISWA!H133=0,"",SISWA!H133)</f>
        <v/>
      </c>
      <c r="H134" s="52" t="e">
        <f>#REF!</f>
        <v>#REF!</v>
      </c>
      <c r="I134" s="52" t="e">
        <f>#REF!</f>
        <v>#REF!</v>
      </c>
      <c r="J134" s="52" t="e">
        <f t="shared" si="112"/>
        <v>#REF!</v>
      </c>
      <c r="K134" s="52"/>
      <c r="L134" s="52"/>
      <c r="M134" s="52"/>
      <c r="N134" s="52" t="e">
        <f>AH!K133</f>
        <v>#DIV/0!</v>
      </c>
      <c r="O134" s="52" t="e">
        <f>AH!N133</f>
        <v>#DIV/0!</v>
      </c>
      <c r="P134" s="52" t="e">
        <f t="shared" si="113"/>
        <v>#DIV/0!</v>
      </c>
      <c r="Q134" s="52" t="e">
        <f>FIQH!K133</f>
        <v>#DIV/0!</v>
      </c>
      <c r="R134" s="52" t="e">
        <f>FIQH!N133</f>
        <v>#DIV/0!</v>
      </c>
      <c r="S134" s="52" t="e">
        <f t="shared" si="114"/>
        <v>#DIV/0!</v>
      </c>
      <c r="T134" s="52" t="e">
        <f>SKI!K133</f>
        <v>#DIV/0!</v>
      </c>
      <c r="U134" s="52" t="e">
        <f>SKI!N133</f>
        <v>#DIV/0!</v>
      </c>
      <c r="V134" s="52" t="e">
        <f t="shared" si="115"/>
        <v>#DIV/0!</v>
      </c>
      <c r="W134" s="52" t="e">
        <f>PKn!K133</f>
        <v>#DIV/0!</v>
      </c>
      <c r="X134" s="274">
        <f>PKn!L133</f>
        <v>0</v>
      </c>
      <c r="Y134" s="52" t="e">
        <f t="shared" si="116"/>
        <v>#DIV/0!</v>
      </c>
      <c r="Z134" s="52" t="e">
        <f>'B Ind'!K133</f>
        <v>#DIV/0!</v>
      </c>
      <c r="AA134" s="274" t="e">
        <f>'B Ind'!N133</f>
        <v>#DIV/0!</v>
      </c>
      <c r="AB134" s="52" t="e">
        <f t="shared" si="117"/>
        <v>#DIV/0!</v>
      </c>
      <c r="AC134" s="52" t="e">
        <f>BA!K133</f>
        <v>#DIV/0!</v>
      </c>
      <c r="AD134" s="274" t="e">
        <f>BA!N133</f>
        <v>#DIV/0!</v>
      </c>
      <c r="AE134" s="52" t="e">
        <f t="shared" si="118"/>
        <v>#DIV/0!</v>
      </c>
      <c r="AF134" s="52" t="e">
        <f>Matematik!K133</f>
        <v>#DIV/0!</v>
      </c>
      <c r="AG134" s="52">
        <f>Matematik!L133</f>
        <v>0</v>
      </c>
      <c r="AH134" s="52" t="e">
        <f t="shared" si="119"/>
        <v>#DIV/0!</v>
      </c>
      <c r="AI134" s="52" t="e">
        <f>IPA!K133</f>
        <v>#DIV/0!</v>
      </c>
      <c r="AJ134" s="52" t="e">
        <f>IPA!N133</f>
        <v>#DIV/0!</v>
      </c>
      <c r="AK134" s="52" t="e">
        <f t="shared" si="120"/>
        <v>#DIV/0!</v>
      </c>
      <c r="AL134" s="52" t="e">
        <f>IPS!K133</f>
        <v>#DIV/0!</v>
      </c>
      <c r="AM134" s="52">
        <f>IPS!L133</f>
        <v>0</v>
      </c>
      <c r="AN134" s="52" t="e">
        <f t="shared" si="121"/>
        <v>#DIV/0!</v>
      </c>
      <c r="AO134" s="52" t="e">
        <f>SBK!K133</f>
        <v>#DIV/0!</v>
      </c>
      <c r="AP134" s="274">
        <f>SBK!M133</f>
        <v>0</v>
      </c>
      <c r="AQ134" s="52" t="e">
        <f t="shared" si="122"/>
        <v>#DIV/0!</v>
      </c>
      <c r="AR134" s="52" t="e">
        <f>Penjaskes!K133</f>
        <v>#DIV/0!</v>
      </c>
      <c r="AS134" s="52">
        <f>Penjaskes!M133</f>
        <v>0</v>
      </c>
      <c r="AT134" s="52" t="e">
        <f t="shared" si="123"/>
        <v>#DIV/0!</v>
      </c>
      <c r="AU134" s="52" t="e">
        <f>'Bhs Drh'!K133</f>
        <v>#DIV/0!</v>
      </c>
      <c r="AV134" s="274" t="e">
        <f>'Bhs Drh'!N133</f>
        <v>#DIV/0!</v>
      </c>
      <c r="AW134" s="52" t="e">
        <f t="shared" si="124"/>
        <v>#DIV/0!</v>
      </c>
      <c r="AX134" s="52" t="e">
        <f>B.Inggris!K133</f>
        <v>#DIV/0!</v>
      </c>
      <c r="AY134" s="52" t="e">
        <f>B.Inggris!N133</f>
        <v>#DIV/0!</v>
      </c>
      <c r="AZ134" s="52" t="e">
        <f t="shared" si="125"/>
        <v>#DIV/0!</v>
      </c>
      <c r="BA134" s="52" t="e">
        <f t="shared" si="88"/>
        <v>#DIV/0!</v>
      </c>
      <c r="BB134" s="52" t="e">
        <f t="shared" si="105"/>
        <v>#DIV/0!</v>
      </c>
      <c r="BC134" s="52"/>
      <c r="BD134" s="52" t="e">
        <f t="shared" si="106"/>
        <v>#DIV/0!</v>
      </c>
      <c r="BE134" s="52" t="e">
        <f t="shared" si="107"/>
        <v>#DIV/0!</v>
      </c>
      <c r="BF134" s="52"/>
      <c r="BG134" s="52" t="e">
        <f t="shared" si="108"/>
        <v>#DIV/0!</v>
      </c>
      <c r="BH134" s="52" t="e">
        <f t="shared" si="109"/>
        <v>#DIV/0!</v>
      </c>
      <c r="BI134" s="274">
        <v>0</v>
      </c>
      <c r="BJ134" s="52" t="e">
        <f t="shared" si="110"/>
        <v>#DIV/0!</v>
      </c>
      <c r="BK134" s="152">
        <f t="shared" si="89"/>
        <v>0</v>
      </c>
      <c r="BL134" s="373" t="e">
        <f t="shared" si="111"/>
        <v>#DIV/0!</v>
      </c>
      <c r="BM134" s="373">
        <f t="shared" si="90"/>
        <v>0</v>
      </c>
      <c r="BN134" s="48" t="e">
        <f t="shared" si="91"/>
        <v>#DIV/0!</v>
      </c>
      <c r="BO134" s="48" t="e">
        <f t="shared" si="92"/>
        <v>#DIV/0!</v>
      </c>
      <c r="BP134" s="48" t="e">
        <f t="shared" si="93"/>
        <v>#DIV/0!</v>
      </c>
      <c r="BQ134" s="48" t="e">
        <f t="shared" si="94"/>
        <v>#DIV/0!</v>
      </c>
      <c r="BR134" s="48" t="str">
        <f t="shared" si="94"/>
        <v>0,0</v>
      </c>
      <c r="BS134" s="48" t="e">
        <f t="shared" si="94"/>
        <v>#DIV/0!</v>
      </c>
      <c r="BT134" s="48" t="e">
        <f t="shared" si="94"/>
        <v>#DIV/0!</v>
      </c>
      <c r="BU134" s="48" t="e">
        <f t="shared" si="126"/>
        <v>#DIV/0!</v>
      </c>
      <c r="BV134" s="48" t="e">
        <f t="shared" si="95"/>
        <v>#DIV/0!</v>
      </c>
      <c r="BY134" s="275" t="e">
        <f t="shared" si="96"/>
        <v>#DIV/0!</v>
      </c>
      <c r="BZ134" s="275" t="str">
        <f t="shared" si="97"/>
        <v>0,</v>
      </c>
      <c r="CA134" s="275" t="e">
        <f t="shared" si="98"/>
        <v>#DIV/0!</v>
      </c>
      <c r="CB134" s="275" t="e">
        <f t="shared" si="99"/>
        <v>#DIV/0!</v>
      </c>
      <c r="CC134" s="275" t="str">
        <f t="shared" si="100"/>
        <v>0,</v>
      </c>
      <c r="CD134" s="275" t="e">
        <f t="shared" si="101"/>
        <v>#DIV/0!</v>
      </c>
      <c r="CE134" s="275" t="e">
        <f t="shared" si="102"/>
        <v>#DIV/0!</v>
      </c>
      <c r="CF134" s="275" t="str">
        <f t="shared" si="103"/>
        <v>0,0</v>
      </c>
      <c r="CG134" s="275" t="e">
        <f t="shared" si="104"/>
        <v>#DIV/0!</v>
      </c>
    </row>
    <row r="135" spans="1:85" x14ac:dyDescent="0.3">
      <c r="A135" s="53">
        <f>SISWA!A134</f>
        <v>127</v>
      </c>
      <c r="B135" s="53" t="str">
        <f>IF(SISWA!B134=0,"",SISWA!B134)</f>
        <v/>
      </c>
      <c r="C135" s="53" t="str">
        <f>IF(SISWA!C134=0,"",SISWA!C134)</f>
        <v/>
      </c>
      <c r="D135" s="53" t="str">
        <f>IF(SISWA!D134=0,"",SISWA!D134)</f>
        <v/>
      </c>
      <c r="E135" s="196" t="str">
        <f>IF(SISWA!E134=0,"",SISWA!E134)</f>
        <v/>
      </c>
      <c r="F135" s="196" t="str">
        <f>IF(SISWA!P133=0,"",SISWA!P133)</f>
        <v>, 00 Januari 1900</v>
      </c>
      <c r="G135" s="196" t="str">
        <f>IF(SISWA!H134=0,"",SISWA!H134)</f>
        <v/>
      </c>
      <c r="H135" s="52" t="e">
        <f>#REF!</f>
        <v>#REF!</v>
      </c>
      <c r="I135" s="52" t="e">
        <f>#REF!</f>
        <v>#REF!</v>
      </c>
      <c r="J135" s="52" t="e">
        <f t="shared" si="112"/>
        <v>#REF!</v>
      </c>
      <c r="K135" s="52"/>
      <c r="L135" s="52"/>
      <c r="M135" s="52"/>
      <c r="N135" s="52" t="e">
        <f>AH!K134</f>
        <v>#DIV/0!</v>
      </c>
      <c r="O135" s="52" t="e">
        <f>AH!N134</f>
        <v>#DIV/0!</v>
      </c>
      <c r="P135" s="52" t="e">
        <f t="shared" si="113"/>
        <v>#DIV/0!</v>
      </c>
      <c r="Q135" s="52" t="e">
        <f>FIQH!K134</f>
        <v>#DIV/0!</v>
      </c>
      <c r="R135" s="52" t="e">
        <f>FIQH!N134</f>
        <v>#DIV/0!</v>
      </c>
      <c r="S135" s="52" t="e">
        <f t="shared" si="114"/>
        <v>#DIV/0!</v>
      </c>
      <c r="T135" s="52" t="e">
        <f>SKI!K134</f>
        <v>#DIV/0!</v>
      </c>
      <c r="U135" s="52" t="e">
        <f>SKI!N134</f>
        <v>#DIV/0!</v>
      </c>
      <c r="V135" s="52" t="e">
        <f t="shared" si="115"/>
        <v>#DIV/0!</v>
      </c>
      <c r="W135" s="52" t="e">
        <f>PKn!K134</f>
        <v>#DIV/0!</v>
      </c>
      <c r="X135" s="274">
        <f>PKn!L134</f>
        <v>0</v>
      </c>
      <c r="Y135" s="52" t="e">
        <f t="shared" si="116"/>
        <v>#DIV/0!</v>
      </c>
      <c r="Z135" s="52" t="e">
        <f>'B Ind'!K134</f>
        <v>#DIV/0!</v>
      </c>
      <c r="AA135" s="274" t="e">
        <f>'B Ind'!N134</f>
        <v>#DIV/0!</v>
      </c>
      <c r="AB135" s="52" t="e">
        <f t="shared" si="117"/>
        <v>#DIV/0!</v>
      </c>
      <c r="AC135" s="52" t="e">
        <f>BA!K134</f>
        <v>#DIV/0!</v>
      </c>
      <c r="AD135" s="274" t="e">
        <f>BA!N134</f>
        <v>#DIV/0!</v>
      </c>
      <c r="AE135" s="52" t="e">
        <f t="shared" si="118"/>
        <v>#DIV/0!</v>
      </c>
      <c r="AF135" s="52" t="e">
        <f>Matematik!K134</f>
        <v>#DIV/0!</v>
      </c>
      <c r="AG135" s="52">
        <f>Matematik!L134</f>
        <v>0</v>
      </c>
      <c r="AH135" s="52" t="e">
        <f t="shared" si="119"/>
        <v>#DIV/0!</v>
      </c>
      <c r="AI135" s="52" t="e">
        <f>IPA!K134</f>
        <v>#DIV/0!</v>
      </c>
      <c r="AJ135" s="52" t="e">
        <f>IPA!N134</f>
        <v>#DIV/0!</v>
      </c>
      <c r="AK135" s="52" t="e">
        <f t="shared" si="120"/>
        <v>#DIV/0!</v>
      </c>
      <c r="AL135" s="52" t="e">
        <f>IPS!K134</f>
        <v>#DIV/0!</v>
      </c>
      <c r="AM135" s="52">
        <f>IPS!L134</f>
        <v>0</v>
      </c>
      <c r="AN135" s="52" t="e">
        <f t="shared" si="121"/>
        <v>#DIV/0!</v>
      </c>
      <c r="AO135" s="52" t="e">
        <f>SBK!K134</f>
        <v>#DIV/0!</v>
      </c>
      <c r="AP135" s="274">
        <f>SBK!M134</f>
        <v>0</v>
      </c>
      <c r="AQ135" s="52" t="e">
        <f t="shared" si="122"/>
        <v>#DIV/0!</v>
      </c>
      <c r="AR135" s="52" t="e">
        <f>Penjaskes!K134</f>
        <v>#DIV/0!</v>
      </c>
      <c r="AS135" s="52">
        <f>Penjaskes!M134</f>
        <v>0</v>
      </c>
      <c r="AT135" s="52" t="e">
        <f t="shared" si="123"/>
        <v>#DIV/0!</v>
      </c>
      <c r="AU135" s="52" t="e">
        <f>'Bhs Drh'!K134</f>
        <v>#DIV/0!</v>
      </c>
      <c r="AV135" s="274" t="e">
        <f>'Bhs Drh'!N134</f>
        <v>#DIV/0!</v>
      </c>
      <c r="AW135" s="52" t="e">
        <f t="shared" si="124"/>
        <v>#DIV/0!</v>
      </c>
      <c r="AX135" s="52" t="e">
        <f>B.Inggris!K134</f>
        <v>#DIV/0!</v>
      </c>
      <c r="AY135" s="52" t="e">
        <f>B.Inggris!N134</f>
        <v>#DIV/0!</v>
      </c>
      <c r="AZ135" s="52" t="e">
        <f t="shared" si="125"/>
        <v>#DIV/0!</v>
      </c>
      <c r="BA135" s="52" t="e">
        <f t="shared" si="88"/>
        <v>#DIV/0!</v>
      </c>
      <c r="BB135" s="52" t="e">
        <f t="shared" si="105"/>
        <v>#DIV/0!</v>
      </c>
      <c r="BC135" s="52"/>
      <c r="BD135" s="52" t="e">
        <f t="shared" si="106"/>
        <v>#DIV/0!</v>
      </c>
      <c r="BE135" s="52" t="e">
        <f t="shared" si="107"/>
        <v>#DIV/0!</v>
      </c>
      <c r="BF135" s="52"/>
      <c r="BG135" s="52" t="e">
        <f t="shared" si="108"/>
        <v>#DIV/0!</v>
      </c>
      <c r="BH135" s="52" t="e">
        <f t="shared" si="109"/>
        <v>#DIV/0!</v>
      </c>
      <c r="BI135" s="274">
        <v>0</v>
      </c>
      <c r="BJ135" s="52" t="e">
        <f t="shared" si="110"/>
        <v>#DIV/0!</v>
      </c>
      <c r="BK135" s="152">
        <f t="shared" si="89"/>
        <v>0</v>
      </c>
      <c r="BL135" s="373" t="e">
        <f t="shared" si="111"/>
        <v>#DIV/0!</v>
      </c>
      <c r="BM135" s="373">
        <f t="shared" si="90"/>
        <v>0</v>
      </c>
      <c r="BN135" s="48" t="e">
        <f t="shared" si="91"/>
        <v>#DIV/0!</v>
      </c>
      <c r="BO135" s="48" t="e">
        <f t="shared" si="92"/>
        <v>#DIV/0!</v>
      </c>
      <c r="BP135" s="48" t="e">
        <f t="shared" si="93"/>
        <v>#DIV/0!</v>
      </c>
      <c r="BQ135" s="48" t="e">
        <f t="shared" si="94"/>
        <v>#DIV/0!</v>
      </c>
      <c r="BR135" s="48" t="str">
        <f t="shared" si="94"/>
        <v>0,0</v>
      </c>
      <c r="BS135" s="48" t="e">
        <f t="shared" si="94"/>
        <v>#DIV/0!</v>
      </c>
      <c r="BT135" s="48" t="e">
        <f t="shared" si="94"/>
        <v>#DIV/0!</v>
      </c>
      <c r="BU135" s="48" t="e">
        <f t="shared" si="126"/>
        <v>#DIV/0!</v>
      </c>
      <c r="BV135" s="48" t="e">
        <f t="shared" si="95"/>
        <v>#DIV/0!</v>
      </c>
      <c r="BY135" s="275" t="e">
        <f t="shared" si="96"/>
        <v>#DIV/0!</v>
      </c>
      <c r="BZ135" s="275" t="str">
        <f t="shared" si="97"/>
        <v>0,</v>
      </c>
      <c r="CA135" s="275" t="e">
        <f t="shared" si="98"/>
        <v>#DIV/0!</v>
      </c>
      <c r="CB135" s="275" t="e">
        <f t="shared" si="99"/>
        <v>#DIV/0!</v>
      </c>
      <c r="CC135" s="275" t="str">
        <f t="shared" si="100"/>
        <v>0,</v>
      </c>
      <c r="CD135" s="275" t="e">
        <f t="shared" si="101"/>
        <v>#DIV/0!</v>
      </c>
      <c r="CE135" s="275" t="e">
        <f t="shared" si="102"/>
        <v>#DIV/0!</v>
      </c>
      <c r="CF135" s="275" t="str">
        <f t="shared" si="103"/>
        <v>0,0</v>
      </c>
      <c r="CG135" s="275" t="e">
        <f t="shared" si="104"/>
        <v>#DIV/0!</v>
      </c>
    </row>
    <row r="136" spans="1:85" x14ac:dyDescent="0.3">
      <c r="A136" s="53">
        <f>SISWA!A135</f>
        <v>128</v>
      </c>
      <c r="B136" s="53" t="str">
        <f>IF(SISWA!B135=0,"",SISWA!B135)</f>
        <v/>
      </c>
      <c r="C136" s="53" t="str">
        <f>IF(SISWA!C135=0,"",SISWA!C135)</f>
        <v/>
      </c>
      <c r="D136" s="53" t="str">
        <f>IF(SISWA!D135=0,"",SISWA!D135)</f>
        <v/>
      </c>
      <c r="E136" s="196" t="str">
        <f>IF(SISWA!E135=0,"",SISWA!E135)</f>
        <v/>
      </c>
      <c r="F136" s="196" t="str">
        <f>IF(SISWA!P134=0,"",SISWA!P134)</f>
        <v>, 00 Januari 1900</v>
      </c>
      <c r="G136" s="196" t="str">
        <f>IF(SISWA!H135=0,"",SISWA!H135)</f>
        <v/>
      </c>
      <c r="H136" s="52" t="e">
        <f>#REF!</f>
        <v>#REF!</v>
      </c>
      <c r="I136" s="52" t="e">
        <f>#REF!</f>
        <v>#REF!</v>
      </c>
      <c r="J136" s="52" t="e">
        <f t="shared" si="112"/>
        <v>#REF!</v>
      </c>
      <c r="K136" s="52"/>
      <c r="L136" s="52"/>
      <c r="M136" s="52"/>
      <c r="N136" s="52" t="e">
        <f>AH!K135</f>
        <v>#DIV/0!</v>
      </c>
      <c r="O136" s="52" t="e">
        <f>AH!N135</f>
        <v>#DIV/0!</v>
      </c>
      <c r="P136" s="52" t="e">
        <f t="shared" si="113"/>
        <v>#DIV/0!</v>
      </c>
      <c r="Q136" s="52" t="e">
        <f>FIQH!K135</f>
        <v>#DIV/0!</v>
      </c>
      <c r="R136" s="52" t="e">
        <f>FIQH!N135</f>
        <v>#DIV/0!</v>
      </c>
      <c r="S136" s="52" t="e">
        <f t="shared" si="114"/>
        <v>#DIV/0!</v>
      </c>
      <c r="T136" s="52" t="e">
        <f>SKI!K135</f>
        <v>#DIV/0!</v>
      </c>
      <c r="U136" s="52" t="e">
        <f>SKI!N135</f>
        <v>#DIV/0!</v>
      </c>
      <c r="V136" s="52" t="e">
        <f t="shared" si="115"/>
        <v>#DIV/0!</v>
      </c>
      <c r="W136" s="52" t="e">
        <f>PKn!K135</f>
        <v>#DIV/0!</v>
      </c>
      <c r="X136" s="274">
        <f>PKn!L135</f>
        <v>0</v>
      </c>
      <c r="Y136" s="52" t="e">
        <f t="shared" si="116"/>
        <v>#DIV/0!</v>
      </c>
      <c r="Z136" s="52" t="e">
        <f>'B Ind'!K135</f>
        <v>#DIV/0!</v>
      </c>
      <c r="AA136" s="274" t="e">
        <f>'B Ind'!N135</f>
        <v>#DIV/0!</v>
      </c>
      <c r="AB136" s="52" t="e">
        <f t="shared" si="117"/>
        <v>#DIV/0!</v>
      </c>
      <c r="AC136" s="52" t="e">
        <f>BA!K135</f>
        <v>#DIV/0!</v>
      </c>
      <c r="AD136" s="274" t="e">
        <f>BA!N135</f>
        <v>#DIV/0!</v>
      </c>
      <c r="AE136" s="52" t="e">
        <f t="shared" si="118"/>
        <v>#DIV/0!</v>
      </c>
      <c r="AF136" s="52" t="e">
        <f>Matematik!K135</f>
        <v>#DIV/0!</v>
      </c>
      <c r="AG136" s="52">
        <f>Matematik!L135</f>
        <v>0</v>
      </c>
      <c r="AH136" s="52" t="e">
        <f t="shared" si="119"/>
        <v>#DIV/0!</v>
      </c>
      <c r="AI136" s="52" t="e">
        <f>IPA!K135</f>
        <v>#DIV/0!</v>
      </c>
      <c r="AJ136" s="52" t="e">
        <f>IPA!N135</f>
        <v>#DIV/0!</v>
      </c>
      <c r="AK136" s="52" t="e">
        <f t="shared" si="120"/>
        <v>#DIV/0!</v>
      </c>
      <c r="AL136" s="52" t="e">
        <f>IPS!K135</f>
        <v>#DIV/0!</v>
      </c>
      <c r="AM136" s="52">
        <f>IPS!L135</f>
        <v>0</v>
      </c>
      <c r="AN136" s="52" t="e">
        <f t="shared" si="121"/>
        <v>#DIV/0!</v>
      </c>
      <c r="AO136" s="52" t="e">
        <f>SBK!K135</f>
        <v>#DIV/0!</v>
      </c>
      <c r="AP136" s="274">
        <f>SBK!M135</f>
        <v>0</v>
      </c>
      <c r="AQ136" s="52" t="e">
        <f t="shared" si="122"/>
        <v>#DIV/0!</v>
      </c>
      <c r="AR136" s="52" t="e">
        <f>Penjaskes!K135</f>
        <v>#DIV/0!</v>
      </c>
      <c r="AS136" s="52">
        <f>Penjaskes!M135</f>
        <v>0</v>
      </c>
      <c r="AT136" s="52" t="e">
        <f t="shared" si="123"/>
        <v>#DIV/0!</v>
      </c>
      <c r="AU136" s="52" t="e">
        <f>'Bhs Drh'!K135</f>
        <v>#DIV/0!</v>
      </c>
      <c r="AV136" s="274" t="e">
        <f>'Bhs Drh'!N135</f>
        <v>#DIV/0!</v>
      </c>
      <c r="AW136" s="52" t="e">
        <f t="shared" si="124"/>
        <v>#DIV/0!</v>
      </c>
      <c r="AX136" s="52" t="e">
        <f>B.Inggris!K135</f>
        <v>#DIV/0!</v>
      </c>
      <c r="AY136" s="52" t="e">
        <f>B.Inggris!N135</f>
        <v>#DIV/0!</v>
      </c>
      <c r="AZ136" s="52" t="e">
        <f t="shared" si="125"/>
        <v>#DIV/0!</v>
      </c>
      <c r="BA136" s="52" t="e">
        <f t="shared" si="88"/>
        <v>#DIV/0!</v>
      </c>
      <c r="BB136" s="52" t="e">
        <f t="shared" si="105"/>
        <v>#DIV/0!</v>
      </c>
      <c r="BC136" s="52"/>
      <c r="BD136" s="52" t="e">
        <f t="shared" si="106"/>
        <v>#DIV/0!</v>
      </c>
      <c r="BE136" s="52" t="e">
        <f t="shared" si="107"/>
        <v>#DIV/0!</v>
      </c>
      <c r="BF136" s="52"/>
      <c r="BG136" s="52" t="e">
        <f t="shared" si="108"/>
        <v>#DIV/0!</v>
      </c>
      <c r="BH136" s="52" t="e">
        <f t="shared" si="109"/>
        <v>#DIV/0!</v>
      </c>
      <c r="BI136" s="274">
        <v>0</v>
      </c>
      <c r="BJ136" s="52" t="e">
        <f t="shared" si="110"/>
        <v>#DIV/0!</v>
      </c>
      <c r="BK136" s="152">
        <f t="shared" si="89"/>
        <v>0</v>
      </c>
      <c r="BL136" s="373" t="e">
        <f t="shared" si="111"/>
        <v>#DIV/0!</v>
      </c>
      <c r="BM136" s="373">
        <f t="shared" si="90"/>
        <v>0</v>
      </c>
      <c r="BN136" s="48" t="e">
        <f t="shared" si="91"/>
        <v>#DIV/0!</v>
      </c>
      <c r="BO136" s="48" t="e">
        <f t="shared" si="92"/>
        <v>#DIV/0!</v>
      </c>
      <c r="BP136" s="48" t="e">
        <f t="shared" si="93"/>
        <v>#DIV/0!</v>
      </c>
      <c r="BQ136" s="48" t="e">
        <f t="shared" si="94"/>
        <v>#DIV/0!</v>
      </c>
      <c r="BR136" s="48" t="str">
        <f t="shared" si="94"/>
        <v>0,0</v>
      </c>
      <c r="BS136" s="48" t="e">
        <f t="shared" si="94"/>
        <v>#DIV/0!</v>
      </c>
      <c r="BT136" s="48" t="e">
        <f t="shared" si="94"/>
        <v>#DIV/0!</v>
      </c>
      <c r="BU136" s="48" t="e">
        <f t="shared" si="126"/>
        <v>#DIV/0!</v>
      </c>
      <c r="BV136" s="48" t="e">
        <f t="shared" si="95"/>
        <v>#DIV/0!</v>
      </c>
      <c r="BY136" s="275" t="e">
        <f t="shared" si="96"/>
        <v>#DIV/0!</v>
      </c>
      <c r="BZ136" s="275" t="str">
        <f t="shared" si="97"/>
        <v>0,</v>
      </c>
      <c r="CA136" s="275" t="e">
        <f t="shared" si="98"/>
        <v>#DIV/0!</v>
      </c>
      <c r="CB136" s="275" t="e">
        <f t="shared" si="99"/>
        <v>#DIV/0!</v>
      </c>
      <c r="CC136" s="275" t="str">
        <f t="shared" si="100"/>
        <v>0,</v>
      </c>
      <c r="CD136" s="275" t="e">
        <f t="shared" si="101"/>
        <v>#DIV/0!</v>
      </c>
      <c r="CE136" s="275" t="e">
        <f t="shared" si="102"/>
        <v>#DIV/0!</v>
      </c>
      <c r="CF136" s="275" t="str">
        <f t="shared" si="103"/>
        <v>0,0</v>
      </c>
      <c r="CG136" s="275" t="e">
        <f t="shared" si="104"/>
        <v>#DIV/0!</v>
      </c>
    </row>
    <row r="137" spans="1:85" x14ac:dyDescent="0.3">
      <c r="A137" s="53">
        <f>SISWA!A136</f>
        <v>129</v>
      </c>
      <c r="B137" s="53" t="str">
        <f>IF(SISWA!B136=0,"",SISWA!B136)</f>
        <v/>
      </c>
      <c r="C137" s="53" t="str">
        <f>IF(SISWA!C136=0,"",SISWA!C136)</f>
        <v/>
      </c>
      <c r="D137" s="53" t="str">
        <f>IF(SISWA!D136=0,"",SISWA!D136)</f>
        <v/>
      </c>
      <c r="E137" s="196" t="str">
        <f>IF(SISWA!E136=0,"",SISWA!E136)</f>
        <v/>
      </c>
      <c r="F137" s="196" t="str">
        <f>IF(SISWA!P135=0,"",SISWA!P135)</f>
        <v>, 00 Januari 1900</v>
      </c>
      <c r="G137" s="196" t="str">
        <f>IF(SISWA!H136=0,"",SISWA!H136)</f>
        <v/>
      </c>
      <c r="H137" s="52" t="e">
        <f>#REF!</f>
        <v>#REF!</v>
      </c>
      <c r="I137" s="52" t="e">
        <f>#REF!</f>
        <v>#REF!</v>
      </c>
      <c r="J137" s="52" t="e">
        <f t="shared" ref="J137:J168" si="127">(H137*60%)+(I137*40%)</f>
        <v>#REF!</v>
      </c>
      <c r="K137" s="52"/>
      <c r="L137" s="52"/>
      <c r="M137" s="52"/>
      <c r="N137" s="52" t="e">
        <f>AH!K136</f>
        <v>#DIV/0!</v>
      </c>
      <c r="O137" s="52" t="e">
        <f>AH!N136</f>
        <v>#DIV/0!</v>
      </c>
      <c r="P137" s="52" t="e">
        <f t="shared" ref="P137:P138" si="128">(N137*60%)+(O137*40%)</f>
        <v>#DIV/0!</v>
      </c>
      <c r="Q137" s="52" t="e">
        <f>FIQH!K136</f>
        <v>#DIV/0!</v>
      </c>
      <c r="R137" s="52" t="e">
        <f>FIQH!N136</f>
        <v>#DIV/0!</v>
      </c>
      <c r="S137" s="52" t="e">
        <f t="shared" ref="S137:S138" si="129">(Q137*60%)+(R137*40%)</f>
        <v>#DIV/0!</v>
      </c>
      <c r="T137" s="52" t="e">
        <f>SKI!K136</f>
        <v>#DIV/0!</v>
      </c>
      <c r="U137" s="52" t="e">
        <f>SKI!N136</f>
        <v>#DIV/0!</v>
      </c>
      <c r="V137" s="52" t="e">
        <f t="shared" ref="V137:V148" si="130">(T137*60%)+(U137*40%)</f>
        <v>#DIV/0!</v>
      </c>
      <c r="W137" s="52" t="e">
        <f>PKn!K136</f>
        <v>#DIV/0!</v>
      </c>
      <c r="X137" s="274">
        <f>PKn!L136</f>
        <v>0</v>
      </c>
      <c r="Y137" s="52" t="e">
        <f t="shared" ref="Y137:Y168" si="131">(W137*60%)+(X137*40%)</f>
        <v>#DIV/0!</v>
      </c>
      <c r="Z137" s="52" t="e">
        <f>'B Ind'!K136</f>
        <v>#DIV/0!</v>
      </c>
      <c r="AA137" s="274" t="e">
        <f>'B Ind'!N136</f>
        <v>#DIV/0!</v>
      </c>
      <c r="AB137" s="52" t="e">
        <f t="shared" ref="AB137:AB168" si="132">(Z137*60%)+(AA137*40%)</f>
        <v>#DIV/0!</v>
      </c>
      <c r="AC137" s="52" t="e">
        <f>BA!K136</f>
        <v>#DIV/0!</v>
      </c>
      <c r="AD137" s="274" t="e">
        <f>BA!N136</f>
        <v>#DIV/0!</v>
      </c>
      <c r="AE137" s="52" t="e">
        <f t="shared" ref="AE137:AE148" si="133">(AC137*60%)+(AD137*40%)</f>
        <v>#DIV/0!</v>
      </c>
      <c r="AF137" s="52" t="e">
        <f>Matematik!K136</f>
        <v>#DIV/0!</v>
      </c>
      <c r="AG137" s="52">
        <f>Matematik!L136</f>
        <v>0</v>
      </c>
      <c r="AH137" s="52" t="e">
        <f t="shared" ref="AH137:AH168" si="134">(AF137*60%)+(AG137*40%)</f>
        <v>#DIV/0!</v>
      </c>
      <c r="AI137" s="52" t="e">
        <f>IPA!K136</f>
        <v>#DIV/0!</v>
      </c>
      <c r="AJ137" s="52" t="e">
        <f>IPA!N136</f>
        <v>#DIV/0!</v>
      </c>
      <c r="AK137" s="52" t="e">
        <f t="shared" ref="AK137:AK168" si="135">(AI137*60%)+(AJ137*40%)</f>
        <v>#DIV/0!</v>
      </c>
      <c r="AL137" s="52" t="e">
        <f>IPS!K136</f>
        <v>#DIV/0!</v>
      </c>
      <c r="AM137" s="52">
        <f>IPS!L136</f>
        <v>0</v>
      </c>
      <c r="AN137" s="52" t="e">
        <f t="shared" ref="AN137:AN168" si="136">(AL137*60%)+(AM137*40%)</f>
        <v>#DIV/0!</v>
      </c>
      <c r="AO137" s="52" t="e">
        <f>SBK!K136</f>
        <v>#DIV/0!</v>
      </c>
      <c r="AP137" s="274">
        <f>SBK!M136</f>
        <v>0</v>
      </c>
      <c r="AQ137" s="52" t="e">
        <f t="shared" ref="AQ137:AQ168" si="137">(AO137*60%)+(AP137*40%)</f>
        <v>#DIV/0!</v>
      </c>
      <c r="AR137" s="52" t="e">
        <f>Penjaskes!K136</f>
        <v>#DIV/0!</v>
      </c>
      <c r="AS137" s="52">
        <f>Penjaskes!M136</f>
        <v>0</v>
      </c>
      <c r="AT137" s="52" t="e">
        <f t="shared" ref="AT137:AT168" si="138">(AR137*60%)+(AS137*40%)</f>
        <v>#DIV/0!</v>
      </c>
      <c r="AU137" s="52" t="e">
        <f>'Bhs Drh'!K136</f>
        <v>#DIV/0!</v>
      </c>
      <c r="AV137" s="274" t="e">
        <f>'Bhs Drh'!N136</f>
        <v>#DIV/0!</v>
      </c>
      <c r="AW137" s="52" t="e">
        <f t="shared" ref="AW137:AW168" si="139">(AU137*60%)+(AV137*40%)</f>
        <v>#DIV/0!</v>
      </c>
      <c r="AX137" s="52" t="e">
        <f>B.Inggris!K136</f>
        <v>#DIV/0!</v>
      </c>
      <c r="AY137" s="52" t="e">
        <f>B.Inggris!N136</f>
        <v>#DIV/0!</v>
      </c>
      <c r="AZ137" s="52" t="e">
        <f t="shared" ref="AZ137:AZ168" si="140">(AX137*60%)+(AY137*40%)</f>
        <v>#DIV/0!</v>
      </c>
      <c r="BA137" s="52" t="e">
        <f t="shared" si="88"/>
        <v>#DIV/0!</v>
      </c>
      <c r="BB137" s="52" t="e">
        <f t="shared" ref="BB137:BB168" si="141">AB137</f>
        <v>#DIV/0!</v>
      </c>
      <c r="BC137" s="52"/>
      <c r="BD137" s="52" t="e">
        <f t="shared" ref="BD137:BD168" si="142">(BB137*60%)+(BC137*40%)</f>
        <v>#DIV/0!</v>
      </c>
      <c r="BE137" s="52" t="e">
        <f t="shared" ref="BE137:BE168" si="143">AH137</f>
        <v>#DIV/0!</v>
      </c>
      <c r="BF137" s="52"/>
      <c r="BG137" s="52" t="e">
        <f t="shared" ref="BG137:BG168" si="144">(BE137*60%)+(BF137*40%)</f>
        <v>#DIV/0!</v>
      </c>
      <c r="BH137" s="52" t="e">
        <f t="shared" ref="BH137:BH168" si="145">AK137</f>
        <v>#DIV/0!</v>
      </c>
      <c r="BI137" s="274">
        <v>0</v>
      </c>
      <c r="BJ137" s="52" t="e">
        <f t="shared" ref="BJ137:BJ168" si="146">(BH137*60%)+(BI137*40%)</f>
        <v>#DIV/0!</v>
      </c>
      <c r="BK137" s="152">
        <f t="shared" si="89"/>
        <v>0</v>
      </c>
      <c r="BL137" s="373" t="e">
        <f t="shared" ref="BL137:BL168" si="147">SUM(BD137,BG137,BJ137)</f>
        <v>#DIV/0!</v>
      </c>
      <c r="BM137" s="373">
        <f t="shared" si="90"/>
        <v>0</v>
      </c>
      <c r="BN137" s="48" t="e">
        <f t="shared" si="91"/>
        <v>#DIV/0!</v>
      </c>
      <c r="BO137" s="48" t="e">
        <f t="shared" si="92"/>
        <v>#DIV/0!</v>
      </c>
      <c r="BP137" s="48" t="e">
        <f t="shared" si="93"/>
        <v>#DIV/0!</v>
      </c>
      <c r="BQ137" s="48" t="e">
        <f t="shared" si="94"/>
        <v>#DIV/0!</v>
      </c>
      <c r="BR137" s="48" t="str">
        <f t="shared" si="94"/>
        <v>0,0</v>
      </c>
      <c r="BS137" s="48" t="e">
        <f t="shared" si="94"/>
        <v>#DIV/0!</v>
      </c>
      <c r="BT137" s="48" t="e">
        <f t="shared" ref="BT137:BU200" si="148">TEXT(AI137,0)&amp;","&amp;RIGHT(AI137,1)</f>
        <v>#DIV/0!</v>
      </c>
      <c r="BU137" s="48" t="e">
        <f t="shared" si="126"/>
        <v>#DIV/0!</v>
      </c>
      <c r="BV137" s="48" t="e">
        <f t="shared" si="95"/>
        <v>#DIV/0!</v>
      </c>
      <c r="BY137" s="275" t="e">
        <f t="shared" si="96"/>
        <v>#DIV/0!</v>
      </c>
      <c r="BZ137" s="275" t="str">
        <f t="shared" si="97"/>
        <v>0,</v>
      </c>
      <c r="CA137" s="275" t="e">
        <f t="shared" si="98"/>
        <v>#DIV/0!</v>
      </c>
      <c r="CB137" s="275" t="e">
        <f t="shared" si="99"/>
        <v>#DIV/0!</v>
      </c>
      <c r="CC137" s="275" t="str">
        <f t="shared" si="100"/>
        <v>0,</v>
      </c>
      <c r="CD137" s="275" t="e">
        <f t="shared" si="101"/>
        <v>#DIV/0!</v>
      </c>
      <c r="CE137" s="275" t="e">
        <f t="shared" si="102"/>
        <v>#DIV/0!</v>
      </c>
      <c r="CF137" s="275" t="str">
        <f t="shared" si="103"/>
        <v>0,0</v>
      </c>
      <c r="CG137" s="275" t="e">
        <f t="shared" si="104"/>
        <v>#DIV/0!</v>
      </c>
    </row>
    <row r="138" spans="1:85" x14ac:dyDescent="0.3">
      <c r="A138" s="53">
        <f>SISWA!A137</f>
        <v>130</v>
      </c>
      <c r="B138" s="53" t="str">
        <f>IF(SISWA!B137=0,"",SISWA!B137)</f>
        <v/>
      </c>
      <c r="C138" s="53" t="str">
        <f>IF(SISWA!C137=0,"",SISWA!C137)</f>
        <v/>
      </c>
      <c r="D138" s="53" t="str">
        <f>IF(SISWA!D137=0,"",SISWA!D137)</f>
        <v/>
      </c>
      <c r="E138" s="196" t="str">
        <f>IF(SISWA!E137=0,"",SISWA!E137)</f>
        <v/>
      </c>
      <c r="F138" s="196" t="str">
        <f>IF(SISWA!P136=0,"",SISWA!P136)</f>
        <v>, 00 Januari 1900</v>
      </c>
      <c r="G138" s="196" t="str">
        <f>IF(SISWA!H137=0,"",SISWA!H137)</f>
        <v/>
      </c>
      <c r="H138" s="52" t="e">
        <f>#REF!</f>
        <v>#REF!</v>
      </c>
      <c r="I138" s="52" t="e">
        <f>#REF!</f>
        <v>#REF!</v>
      </c>
      <c r="J138" s="52" t="e">
        <f t="shared" si="127"/>
        <v>#REF!</v>
      </c>
      <c r="K138" s="52"/>
      <c r="L138" s="52"/>
      <c r="M138" s="52"/>
      <c r="N138" s="52" t="e">
        <f>AH!K137</f>
        <v>#DIV/0!</v>
      </c>
      <c r="O138" s="52" t="e">
        <f>AH!N137</f>
        <v>#DIV/0!</v>
      </c>
      <c r="P138" s="52" t="e">
        <f t="shared" si="128"/>
        <v>#DIV/0!</v>
      </c>
      <c r="Q138" s="52" t="e">
        <f>FIQH!K137</f>
        <v>#DIV/0!</v>
      </c>
      <c r="R138" s="52" t="e">
        <f>FIQH!N137</f>
        <v>#DIV/0!</v>
      </c>
      <c r="S138" s="52" t="e">
        <f t="shared" si="129"/>
        <v>#DIV/0!</v>
      </c>
      <c r="T138" s="52" t="e">
        <f>SKI!K137</f>
        <v>#DIV/0!</v>
      </c>
      <c r="U138" s="52" t="e">
        <f>SKI!N137</f>
        <v>#DIV/0!</v>
      </c>
      <c r="V138" s="52" t="e">
        <f t="shared" si="130"/>
        <v>#DIV/0!</v>
      </c>
      <c r="W138" s="52" t="e">
        <f>PKn!K137</f>
        <v>#DIV/0!</v>
      </c>
      <c r="X138" s="274">
        <f>PKn!L137</f>
        <v>0</v>
      </c>
      <c r="Y138" s="52" t="e">
        <f t="shared" si="131"/>
        <v>#DIV/0!</v>
      </c>
      <c r="Z138" s="52" t="e">
        <f>'B Ind'!K137</f>
        <v>#DIV/0!</v>
      </c>
      <c r="AA138" s="274" t="e">
        <f>'B Ind'!N137</f>
        <v>#DIV/0!</v>
      </c>
      <c r="AB138" s="52" t="e">
        <f t="shared" si="132"/>
        <v>#DIV/0!</v>
      </c>
      <c r="AC138" s="52" t="e">
        <f>BA!K137</f>
        <v>#DIV/0!</v>
      </c>
      <c r="AD138" s="274" t="e">
        <f>BA!N137</f>
        <v>#DIV/0!</v>
      </c>
      <c r="AE138" s="52" t="e">
        <f t="shared" si="133"/>
        <v>#DIV/0!</v>
      </c>
      <c r="AF138" s="52" t="e">
        <f>Matematik!K137</f>
        <v>#DIV/0!</v>
      </c>
      <c r="AG138" s="52">
        <f>Matematik!L137</f>
        <v>0</v>
      </c>
      <c r="AH138" s="52" t="e">
        <f t="shared" si="134"/>
        <v>#DIV/0!</v>
      </c>
      <c r="AI138" s="52" t="e">
        <f>IPA!K137</f>
        <v>#DIV/0!</v>
      </c>
      <c r="AJ138" s="52" t="e">
        <f>IPA!N137</f>
        <v>#DIV/0!</v>
      </c>
      <c r="AK138" s="52" t="e">
        <f t="shared" si="135"/>
        <v>#DIV/0!</v>
      </c>
      <c r="AL138" s="52" t="e">
        <f>IPS!K137</f>
        <v>#DIV/0!</v>
      </c>
      <c r="AM138" s="52">
        <f>IPS!L137</f>
        <v>0</v>
      </c>
      <c r="AN138" s="52" t="e">
        <f t="shared" si="136"/>
        <v>#DIV/0!</v>
      </c>
      <c r="AO138" s="52" t="e">
        <f>SBK!K137</f>
        <v>#DIV/0!</v>
      </c>
      <c r="AP138" s="274">
        <f>SBK!M137</f>
        <v>0</v>
      </c>
      <c r="AQ138" s="52" t="e">
        <f t="shared" si="137"/>
        <v>#DIV/0!</v>
      </c>
      <c r="AR138" s="52" t="e">
        <f>Penjaskes!K137</f>
        <v>#DIV/0!</v>
      </c>
      <c r="AS138" s="52">
        <f>Penjaskes!M137</f>
        <v>0</v>
      </c>
      <c r="AT138" s="52" t="e">
        <f t="shared" si="138"/>
        <v>#DIV/0!</v>
      </c>
      <c r="AU138" s="52" t="e">
        <f>'Bhs Drh'!K137</f>
        <v>#DIV/0!</v>
      </c>
      <c r="AV138" s="274" t="e">
        <f>'Bhs Drh'!N137</f>
        <v>#DIV/0!</v>
      </c>
      <c r="AW138" s="52" t="e">
        <f t="shared" si="139"/>
        <v>#DIV/0!</v>
      </c>
      <c r="AX138" s="52" t="e">
        <f>B.Inggris!K137</f>
        <v>#DIV/0!</v>
      </c>
      <c r="AY138" s="52" t="e">
        <f>B.Inggris!N137</f>
        <v>#DIV/0!</v>
      </c>
      <c r="AZ138" s="52" t="e">
        <f t="shared" si="140"/>
        <v>#DIV/0!</v>
      </c>
      <c r="BA138" s="52" t="e">
        <f t="shared" ref="BA138:BA201" si="149">AVERAGE(M138,P138,S138,V138,Y138,AB138,AE138,AH138,AK138,AN138,AQ138,AT138,AW138,AZ138)</f>
        <v>#DIV/0!</v>
      </c>
      <c r="BB138" s="52" t="e">
        <f t="shared" si="141"/>
        <v>#DIV/0!</v>
      </c>
      <c r="BC138" s="52"/>
      <c r="BD138" s="52" t="e">
        <f t="shared" si="142"/>
        <v>#DIV/0!</v>
      </c>
      <c r="BE138" s="52" t="e">
        <f t="shared" si="143"/>
        <v>#DIV/0!</v>
      </c>
      <c r="BF138" s="52"/>
      <c r="BG138" s="52" t="e">
        <f t="shared" si="144"/>
        <v>#DIV/0!</v>
      </c>
      <c r="BH138" s="52" t="e">
        <f t="shared" si="145"/>
        <v>#DIV/0!</v>
      </c>
      <c r="BI138" s="274">
        <v>0</v>
      </c>
      <c r="BJ138" s="52" t="e">
        <f t="shared" si="146"/>
        <v>#DIV/0!</v>
      </c>
      <c r="BK138" s="152">
        <f t="shared" ref="BK138:BK201" si="150">AVERAGE(BC138,BF138,BI138)</f>
        <v>0</v>
      </c>
      <c r="BL138" s="373" t="e">
        <f t="shared" si="147"/>
        <v>#DIV/0!</v>
      </c>
      <c r="BM138" s="373">
        <f t="shared" ref="BM138:BM201" si="151">SUM(BC138,BF138,BI138)</f>
        <v>0</v>
      </c>
      <c r="BN138" s="48" t="e">
        <f t="shared" ref="BN138:BN201" si="152">TEXT(Z138,0)&amp;","&amp;RIGHT(Z138,1)</f>
        <v>#DIV/0!</v>
      </c>
      <c r="BO138" s="48" t="e">
        <f t="shared" ref="BO138:BO201" si="153">TEXT(AA138,0)&amp;","&amp;RIGHT(AA138,1)</f>
        <v>#DIV/0!</v>
      </c>
      <c r="BP138" s="48" t="e">
        <f t="shared" ref="BP138:BP201" si="154">TEXT(AB138,0)&amp;","&amp;RIGHT(AB138,1)</f>
        <v>#DIV/0!</v>
      </c>
      <c r="BQ138" s="48" t="e">
        <f t="shared" ref="BQ138:BU201" si="155">TEXT(AF138,0)&amp;","&amp;RIGHT(AF138,1)</f>
        <v>#DIV/0!</v>
      </c>
      <c r="BR138" s="48" t="str">
        <f t="shared" si="155"/>
        <v>0,0</v>
      </c>
      <c r="BS138" s="48" t="e">
        <f t="shared" si="155"/>
        <v>#DIV/0!</v>
      </c>
      <c r="BT138" s="48" t="e">
        <f t="shared" si="148"/>
        <v>#DIV/0!</v>
      </c>
      <c r="BU138" s="48" t="e">
        <f t="shared" si="126"/>
        <v>#DIV/0!</v>
      </c>
      <c r="BV138" s="48" t="e">
        <f t="shared" ref="BV138:BV201" si="156">TEXT(AK138,0)&amp;","&amp;RIGHT(AK138,1)</f>
        <v>#DIV/0!</v>
      </c>
      <c r="BY138" s="275" t="e">
        <f t="shared" ref="BY138:BY201" si="157">TEXT(BB138,0)&amp;","&amp;RIGHT(BB138,1)</f>
        <v>#DIV/0!</v>
      </c>
      <c r="BZ138" s="275" t="str">
        <f t="shared" ref="BZ138:BZ201" si="158">TEXT(BC138,0)&amp;","&amp;RIGHT(BC138,1)</f>
        <v>0,</v>
      </c>
      <c r="CA138" s="275" t="e">
        <f t="shared" ref="CA138:CA201" si="159">TEXT(BD138,0)&amp;","&amp;RIGHT(BD138,1)</f>
        <v>#DIV/0!</v>
      </c>
      <c r="CB138" s="275" t="e">
        <f t="shared" ref="CB138:CB201" si="160">TEXT(BE138,0)&amp;","&amp;RIGHT(BE138,1)</f>
        <v>#DIV/0!</v>
      </c>
      <c r="CC138" s="275" t="str">
        <f t="shared" ref="CC138:CC201" si="161">TEXT(BF138,0)&amp;","&amp;RIGHT(BF138,1)</f>
        <v>0,</v>
      </c>
      <c r="CD138" s="275" t="e">
        <f t="shared" ref="CD138:CD201" si="162">TEXT(BG138,0)&amp;","&amp;RIGHT(BG138,1)</f>
        <v>#DIV/0!</v>
      </c>
      <c r="CE138" s="275" t="e">
        <f t="shared" ref="CE138:CE201" si="163">TEXT(BH138,0)&amp;","&amp;RIGHT(BH138,1)</f>
        <v>#DIV/0!</v>
      </c>
      <c r="CF138" s="275" t="str">
        <f t="shared" ref="CF138:CF201" si="164">TEXT(BI138,0)&amp;","&amp;RIGHT(BI138,1)</f>
        <v>0,0</v>
      </c>
      <c r="CG138" s="275" t="e">
        <f t="shared" ref="CG138:CG201" si="165">TEXT(BJ138,0)&amp;","&amp;RIGHT(BJ138,1)</f>
        <v>#DIV/0!</v>
      </c>
    </row>
    <row r="139" spans="1:85" x14ac:dyDescent="0.3">
      <c r="A139" s="53">
        <f>SISWA!A138</f>
        <v>131</v>
      </c>
      <c r="B139" s="53" t="str">
        <f>IF(SISWA!B138=0,"",SISWA!B138)</f>
        <v/>
      </c>
      <c r="C139" s="53" t="str">
        <f>IF(SISWA!C138=0,"",SISWA!C138)</f>
        <v/>
      </c>
      <c r="D139" s="53" t="str">
        <f>IF(SISWA!D138=0,"",SISWA!D138)</f>
        <v/>
      </c>
      <c r="E139" s="196" t="str">
        <f>IF(SISWA!E138=0,"",SISWA!E138)</f>
        <v/>
      </c>
      <c r="F139" s="196" t="str">
        <f>IF(SISWA!P137=0,"",SISWA!P137)</f>
        <v>, 00 Januari 1900</v>
      </c>
      <c r="G139" s="196" t="str">
        <f>IF(SISWA!H138=0,"",SISWA!H138)</f>
        <v/>
      </c>
      <c r="H139" s="52" t="e">
        <f>#REF!</f>
        <v>#REF!</v>
      </c>
      <c r="I139" s="52" t="e">
        <f>#REF!</f>
        <v>#REF!</v>
      </c>
      <c r="J139" s="52" t="e">
        <f t="shared" si="127"/>
        <v>#REF!</v>
      </c>
      <c r="K139" s="52"/>
      <c r="L139" s="52"/>
      <c r="M139" s="52"/>
      <c r="N139" s="52"/>
      <c r="O139" s="52"/>
      <c r="P139" s="52"/>
      <c r="Q139" s="52"/>
      <c r="R139" s="52"/>
      <c r="S139" s="52"/>
      <c r="T139" s="52" t="e">
        <f>SKI!K138</f>
        <v>#DIV/0!</v>
      </c>
      <c r="U139" s="52" t="e">
        <f>SKI!N138</f>
        <v>#DIV/0!</v>
      </c>
      <c r="V139" s="52" t="e">
        <f t="shared" si="130"/>
        <v>#DIV/0!</v>
      </c>
      <c r="W139" s="52" t="e">
        <f>PKn!K138</f>
        <v>#DIV/0!</v>
      </c>
      <c r="X139" s="274">
        <f>PKn!L138</f>
        <v>0</v>
      </c>
      <c r="Y139" s="52" t="e">
        <f t="shared" si="131"/>
        <v>#DIV/0!</v>
      </c>
      <c r="Z139" s="52" t="e">
        <f>'B Ind'!K138</f>
        <v>#DIV/0!</v>
      </c>
      <c r="AA139" s="274" t="e">
        <f>'B Ind'!N138</f>
        <v>#DIV/0!</v>
      </c>
      <c r="AB139" s="52" t="e">
        <f t="shared" si="132"/>
        <v>#DIV/0!</v>
      </c>
      <c r="AC139" s="52" t="e">
        <f>BA!K138</f>
        <v>#DIV/0!</v>
      </c>
      <c r="AD139" s="274" t="e">
        <f>BA!N138</f>
        <v>#DIV/0!</v>
      </c>
      <c r="AE139" s="52" t="e">
        <f t="shared" si="133"/>
        <v>#DIV/0!</v>
      </c>
      <c r="AF139" s="52" t="e">
        <f>Matematik!K138</f>
        <v>#DIV/0!</v>
      </c>
      <c r="AG139" s="52">
        <f>Matematik!L138</f>
        <v>0</v>
      </c>
      <c r="AH139" s="52" t="e">
        <f t="shared" si="134"/>
        <v>#DIV/0!</v>
      </c>
      <c r="AI139" s="52" t="e">
        <f>IPA!K138</f>
        <v>#DIV/0!</v>
      </c>
      <c r="AJ139" s="52" t="e">
        <f>IPA!N138</f>
        <v>#DIV/0!</v>
      </c>
      <c r="AK139" s="52" t="e">
        <f t="shared" si="135"/>
        <v>#DIV/0!</v>
      </c>
      <c r="AL139" s="52" t="e">
        <f>IPS!K138</f>
        <v>#DIV/0!</v>
      </c>
      <c r="AM139" s="52">
        <f>IPS!L138</f>
        <v>0</v>
      </c>
      <c r="AN139" s="52" t="e">
        <f t="shared" si="136"/>
        <v>#DIV/0!</v>
      </c>
      <c r="AO139" s="52" t="e">
        <f>SBK!K138</f>
        <v>#DIV/0!</v>
      </c>
      <c r="AP139" s="274">
        <f>SBK!M138</f>
        <v>0</v>
      </c>
      <c r="AQ139" s="52" t="e">
        <f t="shared" si="137"/>
        <v>#DIV/0!</v>
      </c>
      <c r="AR139" s="52" t="e">
        <f>Penjaskes!K138</f>
        <v>#DIV/0!</v>
      </c>
      <c r="AS139" s="52">
        <f>Penjaskes!M138</f>
        <v>0</v>
      </c>
      <c r="AT139" s="52" t="e">
        <f t="shared" si="138"/>
        <v>#DIV/0!</v>
      </c>
      <c r="AU139" s="52" t="e">
        <f>'Bhs Drh'!K138</f>
        <v>#DIV/0!</v>
      </c>
      <c r="AV139" s="274" t="e">
        <f>'Bhs Drh'!N138</f>
        <v>#DIV/0!</v>
      </c>
      <c r="AW139" s="52" t="e">
        <f t="shared" si="139"/>
        <v>#DIV/0!</v>
      </c>
      <c r="AX139" s="52" t="e">
        <f>B.Inggris!K138</f>
        <v>#DIV/0!</v>
      </c>
      <c r="AY139" s="52" t="e">
        <f>B.Inggris!N138</f>
        <v>#DIV/0!</v>
      </c>
      <c r="AZ139" s="52" t="e">
        <f t="shared" si="140"/>
        <v>#DIV/0!</v>
      </c>
      <c r="BA139" s="52" t="e">
        <f t="shared" si="149"/>
        <v>#DIV/0!</v>
      </c>
      <c r="BB139" s="52" t="e">
        <f t="shared" si="141"/>
        <v>#DIV/0!</v>
      </c>
      <c r="BC139" s="52"/>
      <c r="BD139" s="52" t="e">
        <f t="shared" si="142"/>
        <v>#DIV/0!</v>
      </c>
      <c r="BE139" s="52" t="e">
        <f t="shared" si="143"/>
        <v>#DIV/0!</v>
      </c>
      <c r="BF139" s="52"/>
      <c r="BG139" s="52" t="e">
        <f t="shared" si="144"/>
        <v>#DIV/0!</v>
      </c>
      <c r="BH139" s="52" t="e">
        <f t="shared" si="145"/>
        <v>#DIV/0!</v>
      </c>
      <c r="BI139" s="274">
        <v>0</v>
      </c>
      <c r="BJ139" s="52" t="e">
        <f t="shared" si="146"/>
        <v>#DIV/0!</v>
      </c>
      <c r="BK139" s="152">
        <f t="shared" si="150"/>
        <v>0</v>
      </c>
      <c r="BL139" s="373" t="e">
        <f t="shared" si="147"/>
        <v>#DIV/0!</v>
      </c>
      <c r="BM139" s="373">
        <f t="shared" si="151"/>
        <v>0</v>
      </c>
      <c r="BN139" s="48" t="e">
        <f t="shared" si="152"/>
        <v>#DIV/0!</v>
      </c>
      <c r="BO139" s="48" t="e">
        <f t="shared" si="153"/>
        <v>#DIV/0!</v>
      </c>
      <c r="BP139" s="48" t="e">
        <f t="shared" si="154"/>
        <v>#DIV/0!</v>
      </c>
      <c r="BQ139" s="48" t="e">
        <f t="shared" si="155"/>
        <v>#DIV/0!</v>
      </c>
      <c r="BR139" s="48" t="str">
        <f t="shared" si="155"/>
        <v>0,0</v>
      </c>
      <c r="BS139" s="48" t="e">
        <f t="shared" si="155"/>
        <v>#DIV/0!</v>
      </c>
      <c r="BT139" s="48" t="e">
        <f t="shared" si="148"/>
        <v>#DIV/0!</v>
      </c>
      <c r="BU139" s="48" t="e">
        <f t="shared" si="126"/>
        <v>#DIV/0!</v>
      </c>
      <c r="BV139" s="48" t="e">
        <f t="shared" si="156"/>
        <v>#DIV/0!</v>
      </c>
      <c r="BY139" s="275" t="e">
        <f t="shared" si="157"/>
        <v>#DIV/0!</v>
      </c>
      <c r="BZ139" s="275" t="str">
        <f t="shared" si="158"/>
        <v>0,</v>
      </c>
      <c r="CA139" s="275" t="e">
        <f t="shared" si="159"/>
        <v>#DIV/0!</v>
      </c>
      <c r="CB139" s="275" t="e">
        <f t="shared" si="160"/>
        <v>#DIV/0!</v>
      </c>
      <c r="CC139" s="275" t="str">
        <f t="shared" si="161"/>
        <v>0,</v>
      </c>
      <c r="CD139" s="275" t="e">
        <f t="shared" si="162"/>
        <v>#DIV/0!</v>
      </c>
      <c r="CE139" s="275" t="e">
        <f t="shared" si="163"/>
        <v>#DIV/0!</v>
      </c>
      <c r="CF139" s="275" t="str">
        <f t="shared" si="164"/>
        <v>0,0</v>
      </c>
      <c r="CG139" s="275" t="e">
        <f t="shared" si="165"/>
        <v>#DIV/0!</v>
      </c>
    </row>
    <row r="140" spans="1:85" x14ac:dyDescent="0.3">
      <c r="A140" s="53">
        <f>SISWA!A139</f>
        <v>132</v>
      </c>
      <c r="B140" s="53" t="str">
        <f>IF(SISWA!B139=0,"",SISWA!B139)</f>
        <v/>
      </c>
      <c r="C140" s="53" t="str">
        <f>IF(SISWA!C139=0,"",SISWA!C139)</f>
        <v/>
      </c>
      <c r="D140" s="53" t="str">
        <f>IF(SISWA!D139=0,"",SISWA!D139)</f>
        <v/>
      </c>
      <c r="E140" s="196" t="str">
        <f>IF(SISWA!E139=0,"",SISWA!E139)</f>
        <v/>
      </c>
      <c r="F140" s="196" t="str">
        <f>IF(SISWA!P138=0,"",SISWA!P138)</f>
        <v>, 00 Januari 1900</v>
      </c>
      <c r="G140" s="196" t="str">
        <f>IF(SISWA!H139=0,"",SISWA!H139)</f>
        <v/>
      </c>
      <c r="H140" s="52" t="e">
        <f>#REF!</f>
        <v>#REF!</v>
      </c>
      <c r="I140" s="52" t="e">
        <f>#REF!</f>
        <v>#REF!</v>
      </c>
      <c r="J140" s="52" t="e">
        <f t="shared" si="127"/>
        <v>#REF!</v>
      </c>
      <c r="K140" s="52"/>
      <c r="L140" s="52"/>
      <c r="M140" s="52"/>
      <c r="N140" s="52"/>
      <c r="O140" s="52"/>
      <c r="P140" s="52"/>
      <c r="Q140" s="52"/>
      <c r="R140" s="52"/>
      <c r="S140" s="52"/>
      <c r="T140" s="52" t="e">
        <f>SKI!K139</f>
        <v>#DIV/0!</v>
      </c>
      <c r="U140" s="52" t="e">
        <f>SKI!N139</f>
        <v>#DIV/0!</v>
      </c>
      <c r="V140" s="52" t="e">
        <f t="shared" si="130"/>
        <v>#DIV/0!</v>
      </c>
      <c r="W140" s="52" t="e">
        <f>PKn!K139</f>
        <v>#DIV/0!</v>
      </c>
      <c r="X140" s="274">
        <f>PKn!L139</f>
        <v>0</v>
      </c>
      <c r="Y140" s="52" t="e">
        <f t="shared" si="131"/>
        <v>#DIV/0!</v>
      </c>
      <c r="Z140" s="52" t="e">
        <f>'B Ind'!K139</f>
        <v>#DIV/0!</v>
      </c>
      <c r="AA140" s="274" t="e">
        <f>'B Ind'!N139</f>
        <v>#DIV/0!</v>
      </c>
      <c r="AB140" s="52" t="e">
        <f t="shared" si="132"/>
        <v>#DIV/0!</v>
      </c>
      <c r="AC140" s="52" t="e">
        <f>BA!K139</f>
        <v>#DIV/0!</v>
      </c>
      <c r="AD140" s="274" t="e">
        <f>BA!N139</f>
        <v>#DIV/0!</v>
      </c>
      <c r="AE140" s="52" t="e">
        <f t="shared" si="133"/>
        <v>#DIV/0!</v>
      </c>
      <c r="AF140" s="52" t="e">
        <f>Matematik!K139</f>
        <v>#DIV/0!</v>
      </c>
      <c r="AG140" s="52">
        <f>Matematik!L139</f>
        <v>0</v>
      </c>
      <c r="AH140" s="52" t="e">
        <f t="shared" si="134"/>
        <v>#DIV/0!</v>
      </c>
      <c r="AI140" s="52" t="e">
        <f>IPA!K139</f>
        <v>#DIV/0!</v>
      </c>
      <c r="AJ140" s="52" t="e">
        <f>IPA!N139</f>
        <v>#DIV/0!</v>
      </c>
      <c r="AK140" s="52" t="e">
        <f t="shared" si="135"/>
        <v>#DIV/0!</v>
      </c>
      <c r="AL140" s="52" t="e">
        <f>IPS!K139</f>
        <v>#DIV/0!</v>
      </c>
      <c r="AM140" s="52">
        <f>IPS!L139</f>
        <v>0</v>
      </c>
      <c r="AN140" s="52" t="e">
        <f t="shared" si="136"/>
        <v>#DIV/0!</v>
      </c>
      <c r="AO140" s="52" t="e">
        <f>SBK!K139</f>
        <v>#DIV/0!</v>
      </c>
      <c r="AP140" s="274">
        <f>SBK!M139</f>
        <v>0</v>
      </c>
      <c r="AQ140" s="52" t="e">
        <f t="shared" si="137"/>
        <v>#DIV/0!</v>
      </c>
      <c r="AR140" s="52" t="e">
        <f>Penjaskes!K139</f>
        <v>#DIV/0!</v>
      </c>
      <c r="AS140" s="52">
        <f>Penjaskes!M139</f>
        <v>0</v>
      </c>
      <c r="AT140" s="52" t="e">
        <f t="shared" si="138"/>
        <v>#DIV/0!</v>
      </c>
      <c r="AU140" s="52" t="e">
        <f>'Bhs Drh'!K139</f>
        <v>#DIV/0!</v>
      </c>
      <c r="AV140" s="274" t="e">
        <f>'Bhs Drh'!N139</f>
        <v>#DIV/0!</v>
      </c>
      <c r="AW140" s="52" t="e">
        <f t="shared" si="139"/>
        <v>#DIV/0!</v>
      </c>
      <c r="AX140" s="52" t="e">
        <f>B.Inggris!K139</f>
        <v>#DIV/0!</v>
      </c>
      <c r="AY140" s="52" t="e">
        <f>B.Inggris!N139</f>
        <v>#DIV/0!</v>
      </c>
      <c r="AZ140" s="52" t="e">
        <f t="shared" si="140"/>
        <v>#DIV/0!</v>
      </c>
      <c r="BA140" s="52" t="e">
        <f t="shared" si="149"/>
        <v>#DIV/0!</v>
      </c>
      <c r="BB140" s="52" t="e">
        <f t="shared" si="141"/>
        <v>#DIV/0!</v>
      </c>
      <c r="BC140" s="52"/>
      <c r="BD140" s="52" t="e">
        <f t="shared" si="142"/>
        <v>#DIV/0!</v>
      </c>
      <c r="BE140" s="52" t="e">
        <f t="shared" si="143"/>
        <v>#DIV/0!</v>
      </c>
      <c r="BF140" s="52"/>
      <c r="BG140" s="52" t="e">
        <f t="shared" si="144"/>
        <v>#DIV/0!</v>
      </c>
      <c r="BH140" s="52" t="e">
        <f t="shared" si="145"/>
        <v>#DIV/0!</v>
      </c>
      <c r="BI140" s="274">
        <v>0</v>
      </c>
      <c r="BJ140" s="52" t="e">
        <f t="shared" si="146"/>
        <v>#DIV/0!</v>
      </c>
      <c r="BK140" s="152">
        <f t="shared" si="150"/>
        <v>0</v>
      </c>
      <c r="BL140" s="373" t="e">
        <f t="shared" si="147"/>
        <v>#DIV/0!</v>
      </c>
      <c r="BM140" s="373">
        <f t="shared" si="151"/>
        <v>0</v>
      </c>
      <c r="BN140" s="48" t="e">
        <f t="shared" si="152"/>
        <v>#DIV/0!</v>
      </c>
      <c r="BO140" s="48" t="e">
        <f t="shared" si="153"/>
        <v>#DIV/0!</v>
      </c>
      <c r="BP140" s="48" t="e">
        <f t="shared" si="154"/>
        <v>#DIV/0!</v>
      </c>
      <c r="BQ140" s="48" t="e">
        <f t="shared" si="155"/>
        <v>#DIV/0!</v>
      </c>
      <c r="BR140" s="48" t="str">
        <f t="shared" si="155"/>
        <v>0,0</v>
      </c>
      <c r="BS140" s="48" t="e">
        <f t="shared" si="155"/>
        <v>#DIV/0!</v>
      </c>
      <c r="BT140" s="48" t="e">
        <f t="shared" si="148"/>
        <v>#DIV/0!</v>
      </c>
      <c r="BU140" s="48" t="e">
        <f t="shared" si="126"/>
        <v>#DIV/0!</v>
      </c>
      <c r="BV140" s="48" t="e">
        <f t="shared" si="156"/>
        <v>#DIV/0!</v>
      </c>
      <c r="BY140" s="275" t="e">
        <f t="shared" si="157"/>
        <v>#DIV/0!</v>
      </c>
      <c r="BZ140" s="275" t="str">
        <f t="shared" si="158"/>
        <v>0,</v>
      </c>
      <c r="CA140" s="275" t="e">
        <f t="shared" si="159"/>
        <v>#DIV/0!</v>
      </c>
      <c r="CB140" s="275" t="e">
        <f t="shared" si="160"/>
        <v>#DIV/0!</v>
      </c>
      <c r="CC140" s="275" t="str">
        <f t="shared" si="161"/>
        <v>0,</v>
      </c>
      <c r="CD140" s="275" t="e">
        <f t="shared" si="162"/>
        <v>#DIV/0!</v>
      </c>
      <c r="CE140" s="275" t="e">
        <f t="shared" si="163"/>
        <v>#DIV/0!</v>
      </c>
      <c r="CF140" s="275" t="str">
        <f t="shared" si="164"/>
        <v>0,0</v>
      </c>
      <c r="CG140" s="275" t="e">
        <f t="shared" si="165"/>
        <v>#DIV/0!</v>
      </c>
    </row>
    <row r="141" spans="1:85" x14ac:dyDescent="0.3">
      <c r="A141" s="53">
        <f>SISWA!A140</f>
        <v>133</v>
      </c>
      <c r="B141" s="53" t="str">
        <f>IF(SISWA!B140=0,"",SISWA!B140)</f>
        <v/>
      </c>
      <c r="C141" s="53" t="str">
        <f>IF(SISWA!C140=0,"",SISWA!C140)</f>
        <v/>
      </c>
      <c r="D141" s="53" t="str">
        <f>IF(SISWA!D140=0,"",SISWA!D140)</f>
        <v/>
      </c>
      <c r="E141" s="196" t="str">
        <f>IF(SISWA!E140=0,"",SISWA!E140)</f>
        <v/>
      </c>
      <c r="F141" s="196" t="str">
        <f>IF(SISWA!P139=0,"",SISWA!P139)</f>
        <v>, 00 Januari 1900</v>
      </c>
      <c r="G141" s="196" t="str">
        <f>IF(SISWA!H140=0,"",SISWA!H140)</f>
        <v/>
      </c>
      <c r="H141" s="52" t="e">
        <f>#REF!</f>
        <v>#REF!</v>
      </c>
      <c r="I141" s="52" t="e">
        <f>#REF!</f>
        <v>#REF!</v>
      </c>
      <c r="J141" s="52" t="e">
        <f t="shared" si="127"/>
        <v>#REF!</v>
      </c>
      <c r="K141" s="52"/>
      <c r="L141" s="52"/>
      <c r="M141" s="52"/>
      <c r="N141" s="52"/>
      <c r="O141" s="52"/>
      <c r="P141" s="52"/>
      <c r="Q141" s="52"/>
      <c r="R141" s="52"/>
      <c r="S141" s="52"/>
      <c r="T141" s="52" t="e">
        <f>SKI!K140</f>
        <v>#DIV/0!</v>
      </c>
      <c r="U141" s="52" t="e">
        <f>SKI!N140</f>
        <v>#DIV/0!</v>
      </c>
      <c r="V141" s="52" t="e">
        <f t="shared" si="130"/>
        <v>#DIV/0!</v>
      </c>
      <c r="W141" s="52" t="e">
        <f>PKn!K140</f>
        <v>#DIV/0!</v>
      </c>
      <c r="X141" s="274">
        <f>PKn!L140</f>
        <v>0</v>
      </c>
      <c r="Y141" s="52" t="e">
        <f t="shared" si="131"/>
        <v>#DIV/0!</v>
      </c>
      <c r="Z141" s="52" t="e">
        <f>'B Ind'!K140</f>
        <v>#DIV/0!</v>
      </c>
      <c r="AA141" s="274" t="e">
        <f>'B Ind'!N140</f>
        <v>#DIV/0!</v>
      </c>
      <c r="AB141" s="52" t="e">
        <f t="shared" si="132"/>
        <v>#DIV/0!</v>
      </c>
      <c r="AC141" s="52" t="e">
        <f>BA!K140</f>
        <v>#DIV/0!</v>
      </c>
      <c r="AD141" s="274" t="e">
        <f>BA!N140</f>
        <v>#DIV/0!</v>
      </c>
      <c r="AE141" s="52" t="e">
        <f t="shared" si="133"/>
        <v>#DIV/0!</v>
      </c>
      <c r="AF141" s="52" t="e">
        <f>Matematik!K140</f>
        <v>#DIV/0!</v>
      </c>
      <c r="AG141" s="52">
        <f>Matematik!L140</f>
        <v>0</v>
      </c>
      <c r="AH141" s="52" t="e">
        <f t="shared" si="134"/>
        <v>#DIV/0!</v>
      </c>
      <c r="AI141" s="52" t="e">
        <f>IPA!K140</f>
        <v>#DIV/0!</v>
      </c>
      <c r="AJ141" s="52" t="e">
        <f>IPA!N140</f>
        <v>#DIV/0!</v>
      </c>
      <c r="AK141" s="52" t="e">
        <f t="shared" si="135"/>
        <v>#DIV/0!</v>
      </c>
      <c r="AL141" s="52" t="e">
        <f>IPS!K140</f>
        <v>#DIV/0!</v>
      </c>
      <c r="AM141" s="52">
        <f>IPS!L140</f>
        <v>0</v>
      </c>
      <c r="AN141" s="52" t="e">
        <f t="shared" si="136"/>
        <v>#DIV/0!</v>
      </c>
      <c r="AO141" s="52" t="e">
        <f>SBK!K140</f>
        <v>#DIV/0!</v>
      </c>
      <c r="AP141" s="274">
        <f>SBK!M140</f>
        <v>0</v>
      </c>
      <c r="AQ141" s="52" t="e">
        <f t="shared" si="137"/>
        <v>#DIV/0!</v>
      </c>
      <c r="AR141" s="52" t="e">
        <f>Penjaskes!K140</f>
        <v>#DIV/0!</v>
      </c>
      <c r="AS141" s="52">
        <f>Penjaskes!M140</f>
        <v>0</v>
      </c>
      <c r="AT141" s="52" t="e">
        <f t="shared" si="138"/>
        <v>#DIV/0!</v>
      </c>
      <c r="AU141" s="52" t="e">
        <f>'Bhs Drh'!K140</f>
        <v>#DIV/0!</v>
      </c>
      <c r="AV141" s="274" t="e">
        <f>'Bhs Drh'!N140</f>
        <v>#DIV/0!</v>
      </c>
      <c r="AW141" s="52" t="e">
        <f t="shared" si="139"/>
        <v>#DIV/0!</v>
      </c>
      <c r="AX141" s="52" t="e">
        <f>B.Inggris!K140</f>
        <v>#DIV/0!</v>
      </c>
      <c r="AY141" s="52" t="e">
        <f>B.Inggris!N140</f>
        <v>#DIV/0!</v>
      </c>
      <c r="AZ141" s="52" t="e">
        <f t="shared" si="140"/>
        <v>#DIV/0!</v>
      </c>
      <c r="BA141" s="52" t="e">
        <f t="shared" si="149"/>
        <v>#DIV/0!</v>
      </c>
      <c r="BB141" s="52" t="e">
        <f t="shared" si="141"/>
        <v>#DIV/0!</v>
      </c>
      <c r="BC141" s="52"/>
      <c r="BD141" s="52" t="e">
        <f t="shared" si="142"/>
        <v>#DIV/0!</v>
      </c>
      <c r="BE141" s="52" t="e">
        <f t="shared" si="143"/>
        <v>#DIV/0!</v>
      </c>
      <c r="BF141" s="52"/>
      <c r="BG141" s="52" t="e">
        <f t="shared" si="144"/>
        <v>#DIV/0!</v>
      </c>
      <c r="BH141" s="52" t="e">
        <f t="shared" si="145"/>
        <v>#DIV/0!</v>
      </c>
      <c r="BI141" s="274">
        <v>0</v>
      </c>
      <c r="BJ141" s="52" t="e">
        <f t="shared" si="146"/>
        <v>#DIV/0!</v>
      </c>
      <c r="BK141" s="152">
        <f t="shared" si="150"/>
        <v>0</v>
      </c>
      <c r="BL141" s="373" t="e">
        <f t="shared" si="147"/>
        <v>#DIV/0!</v>
      </c>
      <c r="BM141" s="373">
        <f t="shared" si="151"/>
        <v>0</v>
      </c>
      <c r="BN141" s="48" t="e">
        <f t="shared" si="152"/>
        <v>#DIV/0!</v>
      </c>
      <c r="BO141" s="48" t="e">
        <f t="shared" si="153"/>
        <v>#DIV/0!</v>
      </c>
      <c r="BP141" s="48" t="e">
        <f t="shared" si="154"/>
        <v>#DIV/0!</v>
      </c>
      <c r="BQ141" s="48" t="e">
        <f t="shared" si="155"/>
        <v>#DIV/0!</v>
      </c>
      <c r="BR141" s="48" t="str">
        <f t="shared" si="155"/>
        <v>0,0</v>
      </c>
      <c r="BS141" s="48" t="e">
        <f t="shared" si="155"/>
        <v>#DIV/0!</v>
      </c>
      <c r="BT141" s="48" t="e">
        <f t="shared" si="148"/>
        <v>#DIV/0!</v>
      </c>
      <c r="BU141" s="48" t="e">
        <f t="shared" si="126"/>
        <v>#DIV/0!</v>
      </c>
      <c r="BV141" s="48" t="e">
        <f t="shared" si="156"/>
        <v>#DIV/0!</v>
      </c>
      <c r="BY141" s="275" t="e">
        <f t="shared" si="157"/>
        <v>#DIV/0!</v>
      </c>
      <c r="BZ141" s="275" t="str">
        <f t="shared" si="158"/>
        <v>0,</v>
      </c>
      <c r="CA141" s="275" t="e">
        <f t="shared" si="159"/>
        <v>#DIV/0!</v>
      </c>
      <c r="CB141" s="275" t="e">
        <f t="shared" si="160"/>
        <v>#DIV/0!</v>
      </c>
      <c r="CC141" s="275" t="str">
        <f t="shared" si="161"/>
        <v>0,</v>
      </c>
      <c r="CD141" s="275" t="e">
        <f t="shared" si="162"/>
        <v>#DIV/0!</v>
      </c>
      <c r="CE141" s="275" t="e">
        <f t="shared" si="163"/>
        <v>#DIV/0!</v>
      </c>
      <c r="CF141" s="275" t="str">
        <f t="shared" si="164"/>
        <v>0,0</v>
      </c>
      <c r="CG141" s="275" t="e">
        <f t="shared" si="165"/>
        <v>#DIV/0!</v>
      </c>
    </row>
    <row r="142" spans="1:85" x14ac:dyDescent="0.3">
      <c r="A142" s="53">
        <f>SISWA!A141</f>
        <v>134</v>
      </c>
      <c r="B142" s="53" t="str">
        <f>IF(SISWA!B141=0,"",SISWA!B141)</f>
        <v/>
      </c>
      <c r="C142" s="53" t="str">
        <f>IF(SISWA!C141=0,"",SISWA!C141)</f>
        <v/>
      </c>
      <c r="D142" s="53" t="str">
        <f>IF(SISWA!D141=0,"",SISWA!D141)</f>
        <v/>
      </c>
      <c r="E142" s="196" t="str">
        <f>IF(SISWA!E141=0,"",SISWA!E141)</f>
        <v/>
      </c>
      <c r="F142" s="196" t="str">
        <f>IF(SISWA!P140=0,"",SISWA!P140)</f>
        <v>, 00 Januari 1900</v>
      </c>
      <c r="G142" s="196" t="str">
        <f>IF(SISWA!H141=0,"",SISWA!H141)</f>
        <v/>
      </c>
      <c r="H142" s="52" t="e">
        <f>#REF!</f>
        <v>#REF!</v>
      </c>
      <c r="I142" s="52" t="e">
        <f>#REF!</f>
        <v>#REF!</v>
      </c>
      <c r="J142" s="52" t="e">
        <f t="shared" si="127"/>
        <v>#REF!</v>
      </c>
      <c r="K142" s="52"/>
      <c r="L142" s="52"/>
      <c r="M142" s="52"/>
      <c r="N142" s="52"/>
      <c r="O142" s="52"/>
      <c r="P142" s="52"/>
      <c r="Q142" s="52"/>
      <c r="R142" s="52"/>
      <c r="S142" s="52"/>
      <c r="T142" s="52" t="e">
        <f>SKI!K141</f>
        <v>#DIV/0!</v>
      </c>
      <c r="U142" s="52" t="e">
        <f>SKI!N141</f>
        <v>#DIV/0!</v>
      </c>
      <c r="V142" s="52" t="e">
        <f t="shared" si="130"/>
        <v>#DIV/0!</v>
      </c>
      <c r="W142" s="52" t="e">
        <f>PKn!K141</f>
        <v>#DIV/0!</v>
      </c>
      <c r="X142" s="274">
        <f>PKn!L141</f>
        <v>0</v>
      </c>
      <c r="Y142" s="52" t="e">
        <f t="shared" si="131"/>
        <v>#DIV/0!</v>
      </c>
      <c r="Z142" s="52" t="e">
        <f>'B Ind'!K141</f>
        <v>#DIV/0!</v>
      </c>
      <c r="AA142" s="274" t="e">
        <f>'B Ind'!N141</f>
        <v>#DIV/0!</v>
      </c>
      <c r="AB142" s="52" t="e">
        <f t="shared" si="132"/>
        <v>#DIV/0!</v>
      </c>
      <c r="AC142" s="52" t="e">
        <f>BA!K141</f>
        <v>#DIV/0!</v>
      </c>
      <c r="AD142" s="274" t="e">
        <f>BA!N141</f>
        <v>#DIV/0!</v>
      </c>
      <c r="AE142" s="52" t="e">
        <f t="shared" si="133"/>
        <v>#DIV/0!</v>
      </c>
      <c r="AF142" s="52" t="e">
        <f>Matematik!K141</f>
        <v>#DIV/0!</v>
      </c>
      <c r="AG142" s="52">
        <f>Matematik!L141</f>
        <v>0</v>
      </c>
      <c r="AH142" s="52" t="e">
        <f t="shared" si="134"/>
        <v>#DIV/0!</v>
      </c>
      <c r="AI142" s="52" t="e">
        <f>IPA!K141</f>
        <v>#DIV/0!</v>
      </c>
      <c r="AJ142" s="52" t="e">
        <f>IPA!N141</f>
        <v>#DIV/0!</v>
      </c>
      <c r="AK142" s="52" t="e">
        <f t="shared" si="135"/>
        <v>#DIV/0!</v>
      </c>
      <c r="AL142" s="52" t="e">
        <f>IPS!K141</f>
        <v>#DIV/0!</v>
      </c>
      <c r="AM142" s="52">
        <f>IPS!L141</f>
        <v>0</v>
      </c>
      <c r="AN142" s="52" t="e">
        <f t="shared" si="136"/>
        <v>#DIV/0!</v>
      </c>
      <c r="AO142" s="52" t="e">
        <f>SBK!K141</f>
        <v>#DIV/0!</v>
      </c>
      <c r="AP142" s="274">
        <f>SBK!M141</f>
        <v>0</v>
      </c>
      <c r="AQ142" s="52" t="e">
        <f t="shared" si="137"/>
        <v>#DIV/0!</v>
      </c>
      <c r="AR142" s="52" t="e">
        <f>Penjaskes!K141</f>
        <v>#DIV/0!</v>
      </c>
      <c r="AS142" s="52">
        <f>Penjaskes!M141</f>
        <v>0</v>
      </c>
      <c r="AT142" s="52" t="e">
        <f t="shared" si="138"/>
        <v>#DIV/0!</v>
      </c>
      <c r="AU142" s="52" t="e">
        <f>'Bhs Drh'!K141</f>
        <v>#DIV/0!</v>
      </c>
      <c r="AV142" s="274" t="e">
        <f>'Bhs Drh'!N141</f>
        <v>#DIV/0!</v>
      </c>
      <c r="AW142" s="52" t="e">
        <f t="shared" si="139"/>
        <v>#DIV/0!</v>
      </c>
      <c r="AX142" s="52" t="e">
        <f>B.Inggris!K141</f>
        <v>#DIV/0!</v>
      </c>
      <c r="AY142" s="52" t="e">
        <f>B.Inggris!N141</f>
        <v>#DIV/0!</v>
      </c>
      <c r="AZ142" s="52" t="e">
        <f t="shared" si="140"/>
        <v>#DIV/0!</v>
      </c>
      <c r="BA142" s="52" t="e">
        <f t="shared" si="149"/>
        <v>#DIV/0!</v>
      </c>
      <c r="BB142" s="52" t="e">
        <f t="shared" si="141"/>
        <v>#DIV/0!</v>
      </c>
      <c r="BC142" s="52"/>
      <c r="BD142" s="52" t="e">
        <f t="shared" si="142"/>
        <v>#DIV/0!</v>
      </c>
      <c r="BE142" s="52" t="e">
        <f t="shared" si="143"/>
        <v>#DIV/0!</v>
      </c>
      <c r="BF142" s="52"/>
      <c r="BG142" s="52" t="e">
        <f t="shared" si="144"/>
        <v>#DIV/0!</v>
      </c>
      <c r="BH142" s="52" t="e">
        <f t="shared" si="145"/>
        <v>#DIV/0!</v>
      </c>
      <c r="BI142" s="274">
        <v>0</v>
      </c>
      <c r="BJ142" s="52" t="e">
        <f t="shared" si="146"/>
        <v>#DIV/0!</v>
      </c>
      <c r="BK142" s="152">
        <f t="shared" si="150"/>
        <v>0</v>
      </c>
      <c r="BL142" s="373" t="e">
        <f t="shared" si="147"/>
        <v>#DIV/0!</v>
      </c>
      <c r="BM142" s="373">
        <f t="shared" si="151"/>
        <v>0</v>
      </c>
      <c r="BN142" s="48" t="e">
        <f t="shared" si="152"/>
        <v>#DIV/0!</v>
      </c>
      <c r="BO142" s="48" t="e">
        <f t="shared" si="153"/>
        <v>#DIV/0!</v>
      </c>
      <c r="BP142" s="48" t="e">
        <f t="shared" si="154"/>
        <v>#DIV/0!</v>
      </c>
      <c r="BQ142" s="48" t="e">
        <f t="shared" si="155"/>
        <v>#DIV/0!</v>
      </c>
      <c r="BR142" s="48" t="str">
        <f t="shared" si="155"/>
        <v>0,0</v>
      </c>
      <c r="BS142" s="48" t="e">
        <f t="shared" si="155"/>
        <v>#DIV/0!</v>
      </c>
      <c r="BT142" s="48" t="e">
        <f t="shared" si="148"/>
        <v>#DIV/0!</v>
      </c>
      <c r="BU142" s="48" t="e">
        <f t="shared" si="126"/>
        <v>#DIV/0!</v>
      </c>
      <c r="BV142" s="48" t="e">
        <f t="shared" si="156"/>
        <v>#DIV/0!</v>
      </c>
      <c r="BY142" s="275" t="e">
        <f t="shared" si="157"/>
        <v>#DIV/0!</v>
      </c>
      <c r="BZ142" s="275" t="str">
        <f t="shared" si="158"/>
        <v>0,</v>
      </c>
      <c r="CA142" s="275" t="e">
        <f t="shared" si="159"/>
        <v>#DIV/0!</v>
      </c>
      <c r="CB142" s="275" t="e">
        <f t="shared" si="160"/>
        <v>#DIV/0!</v>
      </c>
      <c r="CC142" s="275" t="str">
        <f t="shared" si="161"/>
        <v>0,</v>
      </c>
      <c r="CD142" s="275" t="e">
        <f t="shared" si="162"/>
        <v>#DIV/0!</v>
      </c>
      <c r="CE142" s="275" t="e">
        <f t="shared" si="163"/>
        <v>#DIV/0!</v>
      </c>
      <c r="CF142" s="275" t="str">
        <f t="shared" si="164"/>
        <v>0,0</v>
      </c>
      <c r="CG142" s="275" t="e">
        <f t="shared" si="165"/>
        <v>#DIV/0!</v>
      </c>
    </row>
    <row r="143" spans="1:85" x14ac:dyDescent="0.3">
      <c r="A143" s="53">
        <f>SISWA!A142</f>
        <v>135</v>
      </c>
      <c r="B143" s="53" t="str">
        <f>IF(SISWA!B142=0,"",SISWA!B142)</f>
        <v/>
      </c>
      <c r="C143" s="53" t="str">
        <f>IF(SISWA!C142=0,"",SISWA!C142)</f>
        <v/>
      </c>
      <c r="D143" s="53" t="str">
        <f>IF(SISWA!D142=0,"",SISWA!D142)</f>
        <v/>
      </c>
      <c r="E143" s="196" t="str">
        <f>IF(SISWA!E142=0,"",SISWA!E142)</f>
        <v/>
      </c>
      <c r="F143" s="196" t="str">
        <f>IF(SISWA!P141=0,"",SISWA!P141)</f>
        <v>, 00 Januari 1900</v>
      </c>
      <c r="G143" s="196" t="str">
        <f>IF(SISWA!H142=0,"",SISWA!H142)</f>
        <v/>
      </c>
      <c r="H143" s="52" t="e">
        <f>#REF!</f>
        <v>#REF!</v>
      </c>
      <c r="I143" s="52" t="e">
        <f>#REF!</f>
        <v>#REF!</v>
      </c>
      <c r="J143" s="52" t="e">
        <f t="shared" si="127"/>
        <v>#REF!</v>
      </c>
      <c r="K143" s="52"/>
      <c r="L143" s="52"/>
      <c r="M143" s="52"/>
      <c r="N143" s="52"/>
      <c r="O143" s="52"/>
      <c r="P143" s="52"/>
      <c r="Q143" s="52"/>
      <c r="R143" s="52"/>
      <c r="S143" s="52"/>
      <c r="T143" s="52" t="e">
        <f>SKI!K142</f>
        <v>#DIV/0!</v>
      </c>
      <c r="U143" s="52" t="e">
        <f>SKI!N142</f>
        <v>#DIV/0!</v>
      </c>
      <c r="V143" s="52" t="e">
        <f t="shared" si="130"/>
        <v>#DIV/0!</v>
      </c>
      <c r="W143" s="52" t="e">
        <f>PKn!K142</f>
        <v>#DIV/0!</v>
      </c>
      <c r="X143" s="274">
        <f>PKn!L142</f>
        <v>0</v>
      </c>
      <c r="Y143" s="52" t="e">
        <f t="shared" si="131"/>
        <v>#DIV/0!</v>
      </c>
      <c r="Z143" s="52" t="e">
        <f>'B Ind'!K142</f>
        <v>#DIV/0!</v>
      </c>
      <c r="AA143" s="274" t="e">
        <f>'B Ind'!N142</f>
        <v>#DIV/0!</v>
      </c>
      <c r="AB143" s="52" t="e">
        <f t="shared" si="132"/>
        <v>#DIV/0!</v>
      </c>
      <c r="AC143" s="52" t="e">
        <f>BA!K142</f>
        <v>#DIV/0!</v>
      </c>
      <c r="AD143" s="274" t="e">
        <f>BA!N142</f>
        <v>#DIV/0!</v>
      </c>
      <c r="AE143" s="52" t="e">
        <f t="shared" si="133"/>
        <v>#DIV/0!</v>
      </c>
      <c r="AF143" s="52" t="e">
        <f>Matematik!K142</f>
        <v>#DIV/0!</v>
      </c>
      <c r="AG143" s="52">
        <f>Matematik!L142</f>
        <v>0</v>
      </c>
      <c r="AH143" s="52" t="e">
        <f t="shared" si="134"/>
        <v>#DIV/0!</v>
      </c>
      <c r="AI143" s="52" t="e">
        <f>IPA!K142</f>
        <v>#DIV/0!</v>
      </c>
      <c r="AJ143" s="52" t="e">
        <f>IPA!N142</f>
        <v>#DIV/0!</v>
      </c>
      <c r="AK143" s="52" t="e">
        <f t="shared" si="135"/>
        <v>#DIV/0!</v>
      </c>
      <c r="AL143" s="52" t="e">
        <f>IPS!K142</f>
        <v>#DIV/0!</v>
      </c>
      <c r="AM143" s="52">
        <f>IPS!L142</f>
        <v>0</v>
      </c>
      <c r="AN143" s="52" t="e">
        <f t="shared" si="136"/>
        <v>#DIV/0!</v>
      </c>
      <c r="AO143" s="52" t="e">
        <f>SBK!K142</f>
        <v>#DIV/0!</v>
      </c>
      <c r="AP143" s="274">
        <f>SBK!M142</f>
        <v>0</v>
      </c>
      <c r="AQ143" s="52" t="e">
        <f t="shared" si="137"/>
        <v>#DIV/0!</v>
      </c>
      <c r="AR143" s="52" t="e">
        <f>Penjaskes!K142</f>
        <v>#DIV/0!</v>
      </c>
      <c r="AS143" s="52">
        <f>Penjaskes!M142</f>
        <v>0</v>
      </c>
      <c r="AT143" s="52" t="e">
        <f t="shared" si="138"/>
        <v>#DIV/0!</v>
      </c>
      <c r="AU143" s="52" t="e">
        <f>'Bhs Drh'!K142</f>
        <v>#DIV/0!</v>
      </c>
      <c r="AV143" s="274" t="e">
        <f>'Bhs Drh'!N142</f>
        <v>#DIV/0!</v>
      </c>
      <c r="AW143" s="52" t="e">
        <f t="shared" si="139"/>
        <v>#DIV/0!</v>
      </c>
      <c r="AX143" s="52" t="e">
        <f>B.Inggris!K142</f>
        <v>#DIV/0!</v>
      </c>
      <c r="AY143" s="52" t="e">
        <f>B.Inggris!N142</f>
        <v>#DIV/0!</v>
      </c>
      <c r="AZ143" s="52" t="e">
        <f t="shared" si="140"/>
        <v>#DIV/0!</v>
      </c>
      <c r="BA143" s="52" t="e">
        <f t="shared" si="149"/>
        <v>#DIV/0!</v>
      </c>
      <c r="BB143" s="52" t="e">
        <f t="shared" si="141"/>
        <v>#DIV/0!</v>
      </c>
      <c r="BC143" s="52"/>
      <c r="BD143" s="52" t="e">
        <f t="shared" si="142"/>
        <v>#DIV/0!</v>
      </c>
      <c r="BE143" s="52" t="e">
        <f t="shared" si="143"/>
        <v>#DIV/0!</v>
      </c>
      <c r="BF143" s="52"/>
      <c r="BG143" s="52" t="e">
        <f t="shared" si="144"/>
        <v>#DIV/0!</v>
      </c>
      <c r="BH143" s="52" t="e">
        <f t="shared" si="145"/>
        <v>#DIV/0!</v>
      </c>
      <c r="BI143" s="274">
        <v>0</v>
      </c>
      <c r="BJ143" s="52" t="e">
        <f t="shared" si="146"/>
        <v>#DIV/0!</v>
      </c>
      <c r="BK143" s="152">
        <f t="shared" si="150"/>
        <v>0</v>
      </c>
      <c r="BL143" s="373" t="e">
        <f t="shared" si="147"/>
        <v>#DIV/0!</v>
      </c>
      <c r="BM143" s="373">
        <f t="shared" si="151"/>
        <v>0</v>
      </c>
      <c r="BN143" s="48" t="e">
        <f t="shared" si="152"/>
        <v>#DIV/0!</v>
      </c>
      <c r="BO143" s="48" t="e">
        <f t="shared" si="153"/>
        <v>#DIV/0!</v>
      </c>
      <c r="BP143" s="48" t="e">
        <f t="shared" si="154"/>
        <v>#DIV/0!</v>
      </c>
      <c r="BQ143" s="48" t="e">
        <f t="shared" si="155"/>
        <v>#DIV/0!</v>
      </c>
      <c r="BR143" s="48" t="str">
        <f t="shared" si="155"/>
        <v>0,0</v>
      </c>
      <c r="BS143" s="48" t="e">
        <f t="shared" si="155"/>
        <v>#DIV/0!</v>
      </c>
      <c r="BT143" s="48" t="e">
        <f t="shared" si="148"/>
        <v>#DIV/0!</v>
      </c>
      <c r="BU143" s="48" t="e">
        <f t="shared" si="126"/>
        <v>#DIV/0!</v>
      </c>
      <c r="BV143" s="48" t="e">
        <f t="shared" si="156"/>
        <v>#DIV/0!</v>
      </c>
      <c r="BY143" s="275" t="e">
        <f t="shared" si="157"/>
        <v>#DIV/0!</v>
      </c>
      <c r="BZ143" s="275" t="str">
        <f t="shared" si="158"/>
        <v>0,</v>
      </c>
      <c r="CA143" s="275" t="e">
        <f t="shared" si="159"/>
        <v>#DIV/0!</v>
      </c>
      <c r="CB143" s="275" t="e">
        <f t="shared" si="160"/>
        <v>#DIV/0!</v>
      </c>
      <c r="CC143" s="275" t="str">
        <f t="shared" si="161"/>
        <v>0,</v>
      </c>
      <c r="CD143" s="275" t="e">
        <f t="shared" si="162"/>
        <v>#DIV/0!</v>
      </c>
      <c r="CE143" s="275" t="e">
        <f t="shared" si="163"/>
        <v>#DIV/0!</v>
      </c>
      <c r="CF143" s="275" t="str">
        <f t="shared" si="164"/>
        <v>0,0</v>
      </c>
      <c r="CG143" s="275" t="e">
        <f t="shared" si="165"/>
        <v>#DIV/0!</v>
      </c>
    </row>
    <row r="144" spans="1:85" x14ac:dyDescent="0.3">
      <c r="A144" s="53">
        <f>SISWA!A143</f>
        <v>136</v>
      </c>
      <c r="B144" s="53" t="str">
        <f>IF(SISWA!B143=0,"",SISWA!B143)</f>
        <v/>
      </c>
      <c r="C144" s="53" t="str">
        <f>IF(SISWA!C143=0,"",SISWA!C143)</f>
        <v/>
      </c>
      <c r="D144" s="53" t="str">
        <f>IF(SISWA!D143=0,"",SISWA!D143)</f>
        <v/>
      </c>
      <c r="E144" s="196" t="str">
        <f>IF(SISWA!E143=0,"",SISWA!E143)</f>
        <v/>
      </c>
      <c r="F144" s="196" t="str">
        <f>IF(SISWA!P142=0,"",SISWA!P142)</f>
        <v>, 00 Januari 1900</v>
      </c>
      <c r="G144" s="196" t="str">
        <f>IF(SISWA!H143=0,"",SISWA!H143)</f>
        <v/>
      </c>
      <c r="H144" s="52" t="e">
        <f>#REF!</f>
        <v>#REF!</v>
      </c>
      <c r="I144" s="52" t="e">
        <f>#REF!</f>
        <v>#REF!</v>
      </c>
      <c r="J144" s="52" t="e">
        <f t="shared" si="127"/>
        <v>#REF!</v>
      </c>
      <c r="K144" s="52"/>
      <c r="L144" s="52"/>
      <c r="M144" s="52"/>
      <c r="N144" s="52"/>
      <c r="O144" s="52"/>
      <c r="P144" s="52"/>
      <c r="Q144" s="52"/>
      <c r="R144" s="52"/>
      <c r="S144" s="52"/>
      <c r="T144" s="52" t="e">
        <f>SKI!K143</f>
        <v>#DIV/0!</v>
      </c>
      <c r="U144" s="52" t="e">
        <f>SKI!N143</f>
        <v>#DIV/0!</v>
      </c>
      <c r="V144" s="52" t="e">
        <f t="shared" si="130"/>
        <v>#DIV/0!</v>
      </c>
      <c r="W144" s="52" t="e">
        <f>PKn!K143</f>
        <v>#DIV/0!</v>
      </c>
      <c r="X144" s="274">
        <f>PKn!L143</f>
        <v>0</v>
      </c>
      <c r="Y144" s="52" t="e">
        <f t="shared" si="131"/>
        <v>#DIV/0!</v>
      </c>
      <c r="Z144" s="52" t="e">
        <f>'B Ind'!K143</f>
        <v>#DIV/0!</v>
      </c>
      <c r="AA144" s="274" t="e">
        <f>'B Ind'!N143</f>
        <v>#DIV/0!</v>
      </c>
      <c r="AB144" s="52" t="e">
        <f t="shared" si="132"/>
        <v>#DIV/0!</v>
      </c>
      <c r="AC144" s="52" t="e">
        <f>BA!K143</f>
        <v>#DIV/0!</v>
      </c>
      <c r="AD144" s="274" t="e">
        <f>BA!N143</f>
        <v>#DIV/0!</v>
      </c>
      <c r="AE144" s="52" t="e">
        <f t="shared" si="133"/>
        <v>#DIV/0!</v>
      </c>
      <c r="AF144" s="52" t="e">
        <f>Matematik!K143</f>
        <v>#DIV/0!</v>
      </c>
      <c r="AG144" s="52">
        <f>Matematik!L143</f>
        <v>0</v>
      </c>
      <c r="AH144" s="52" t="e">
        <f t="shared" si="134"/>
        <v>#DIV/0!</v>
      </c>
      <c r="AI144" s="52" t="e">
        <f>IPA!K143</f>
        <v>#DIV/0!</v>
      </c>
      <c r="AJ144" s="52" t="e">
        <f>IPA!N143</f>
        <v>#DIV/0!</v>
      </c>
      <c r="AK144" s="52" t="e">
        <f t="shared" si="135"/>
        <v>#DIV/0!</v>
      </c>
      <c r="AL144" s="52" t="e">
        <f>IPS!K143</f>
        <v>#DIV/0!</v>
      </c>
      <c r="AM144" s="52">
        <f>IPS!L143</f>
        <v>0</v>
      </c>
      <c r="AN144" s="52" t="e">
        <f t="shared" si="136"/>
        <v>#DIV/0!</v>
      </c>
      <c r="AO144" s="52" t="e">
        <f>SBK!K143</f>
        <v>#DIV/0!</v>
      </c>
      <c r="AP144" s="274">
        <f>SBK!M143</f>
        <v>0</v>
      </c>
      <c r="AQ144" s="52" t="e">
        <f t="shared" si="137"/>
        <v>#DIV/0!</v>
      </c>
      <c r="AR144" s="52" t="e">
        <f>Penjaskes!K143</f>
        <v>#DIV/0!</v>
      </c>
      <c r="AS144" s="52">
        <f>Penjaskes!M143</f>
        <v>0</v>
      </c>
      <c r="AT144" s="52" t="e">
        <f t="shared" si="138"/>
        <v>#DIV/0!</v>
      </c>
      <c r="AU144" s="52" t="e">
        <f>'Bhs Drh'!K143</f>
        <v>#DIV/0!</v>
      </c>
      <c r="AV144" s="274" t="e">
        <f>'Bhs Drh'!N143</f>
        <v>#DIV/0!</v>
      </c>
      <c r="AW144" s="52" t="e">
        <f t="shared" si="139"/>
        <v>#DIV/0!</v>
      </c>
      <c r="AX144" s="52" t="e">
        <f>B.Inggris!K143</f>
        <v>#DIV/0!</v>
      </c>
      <c r="AY144" s="52" t="e">
        <f>B.Inggris!N143</f>
        <v>#DIV/0!</v>
      </c>
      <c r="AZ144" s="52" t="e">
        <f t="shared" si="140"/>
        <v>#DIV/0!</v>
      </c>
      <c r="BA144" s="52" t="e">
        <f t="shared" si="149"/>
        <v>#DIV/0!</v>
      </c>
      <c r="BB144" s="52" t="e">
        <f t="shared" si="141"/>
        <v>#DIV/0!</v>
      </c>
      <c r="BC144" s="52"/>
      <c r="BD144" s="52" t="e">
        <f t="shared" si="142"/>
        <v>#DIV/0!</v>
      </c>
      <c r="BE144" s="52" t="e">
        <f t="shared" si="143"/>
        <v>#DIV/0!</v>
      </c>
      <c r="BF144" s="52"/>
      <c r="BG144" s="52" t="e">
        <f t="shared" si="144"/>
        <v>#DIV/0!</v>
      </c>
      <c r="BH144" s="52" t="e">
        <f t="shared" si="145"/>
        <v>#DIV/0!</v>
      </c>
      <c r="BI144" s="274">
        <v>0</v>
      </c>
      <c r="BJ144" s="52" t="e">
        <f t="shared" si="146"/>
        <v>#DIV/0!</v>
      </c>
      <c r="BK144" s="152">
        <f t="shared" si="150"/>
        <v>0</v>
      </c>
      <c r="BL144" s="373" t="e">
        <f t="shared" si="147"/>
        <v>#DIV/0!</v>
      </c>
      <c r="BM144" s="373">
        <f t="shared" si="151"/>
        <v>0</v>
      </c>
      <c r="BN144" s="48" t="e">
        <f t="shared" si="152"/>
        <v>#DIV/0!</v>
      </c>
      <c r="BO144" s="48" t="e">
        <f t="shared" si="153"/>
        <v>#DIV/0!</v>
      </c>
      <c r="BP144" s="48" t="e">
        <f t="shared" si="154"/>
        <v>#DIV/0!</v>
      </c>
      <c r="BQ144" s="48" t="e">
        <f t="shared" si="155"/>
        <v>#DIV/0!</v>
      </c>
      <c r="BR144" s="48" t="str">
        <f t="shared" si="155"/>
        <v>0,0</v>
      </c>
      <c r="BS144" s="48" t="e">
        <f t="shared" si="155"/>
        <v>#DIV/0!</v>
      </c>
      <c r="BT144" s="48" t="e">
        <f t="shared" si="148"/>
        <v>#DIV/0!</v>
      </c>
      <c r="BU144" s="48" t="e">
        <f t="shared" si="126"/>
        <v>#DIV/0!</v>
      </c>
      <c r="BV144" s="48" t="e">
        <f t="shared" si="156"/>
        <v>#DIV/0!</v>
      </c>
      <c r="BY144" s="275" t="e">
        <f t="shared" si="157"/>
        <v>#DIV/0!</v>
      </c>
      <c r="BZ144" s="275" t="str">
        <f t="shared" si="158"/>
        <v>0,</v>
      </c>
      <c r="CA144" s="275" t="e">
        <f t="shared" si="159"/>
        <v>#DIV/0!</v>
      </c>
      <c r="CB144" s="275" t="e">
        <f t="shared" si="160"/>
        <v>#DIV/0!</v>
      </c>
      <c r="CC144" s="275" t="str">
        <f t="shared" si="161"/>
        <v>0,</v>
      </c>
      <c r="CD144" s="275" t="e">
        <f t="shared" si="162"/>
        <v>#DIV/0!</v>
      </c>
      <c r="CE144" s="275" t="e">
        <f t="shared" si="163"/>
        <v>#DIV/0!</v>
      </c>
      <c r="CF144" s="275" t="str">
        <f t="shared" si="164"/>
        <v>0,0</v>
      </c>
      <c r="CG144" s="275" t="e">
        <f t="shared" si="165"/>
        <v>#DIV/0!</v>
      </c>
    </row>
    <row r="145" spans="1:85" x14ac:dyDescent="0.3">
      <c r="A145" s="53">
        <f>SISWA!A144</f>
        <v>137</v>
      </c>
      <c r="B145" s="53" t="str">
        <f>IF(SISWA!B144=0,"",SISWA!B144)</f>
        <v/>
      </c>
      <c r="C145" s="53" t="str">
        <f>IF(SISWA!C144=0,"",SISWA!C144)</f>
        <v/>
      </c>
      <c r="D145" s="53" t="str">
        <f>IF(SISWA!D144=0,"",SISWA!D144)</f>
        <v/>
      </c>
      <c r="E145" s="196" t="str">
        <f>IF(SISWA!E144=0,"",SISWA!E144)</f>
        <v/>
      </c>
      <c r="F145" s="196" t="str">
        <f>IF(SISWA!P143=0,"",SISWA!P143)</f>
        <v>, 00 Januari 1900</v>
      </c>
      <c r="G145" s="196" t="str">
        <f>IF(SISWA!H144=0,"",SISWA!H144)</f>
        <v/>
      </c>
      <c r="H145" s="52" t="e">
        <f>#REF!</f>
        <v>#REF!</v>
      </c>
      <c r="I145" s="52" t="e">
        <f>#REF!</f>
        <v>#REF!</v>
      </c>
      <c r="J145" s="52" t="e">
        <f t="shared" si="127"/>
        <v>#REF!</v>
      </c>
      <c r="K145" s="52"/>
      <c r="L145" s="52"/>
      <c r="M145" s="52"/>
      <c r="N145" s="52"/>
      <c r="O145" s="52"/>
      <c r="P145" s="52"/>
      <c r="Q145" s="52"/>
      <c r="R145" s="52"/>
      <c r="S145" s="52"/>
      <c r="T145" s="52" t="e">
        <f>SKI!K144</f>
        <v>#DIV/0!</v>
      </c>
      <c r="U145" s="52" t="e">
        <f>SKI!N144</f>
        <v>#DIV/0!</v>
      </c>
      <c r="V145" s="52" t="e">
        <f t="shared" si="130"/>
        <v>#DIV/0!</v>
      </c>
      <c r="W145" s="52" t="e">
        <f>PKn!K144</f>
        <v>#DIV/0!</v>
      </c>
      <c r="X145" s="274">
        <f>PKn!L144</f>
        <v>0</v>
      </c>
      <c r="Y145" s="52" t="e">
        <f t="shared" si="131"/>
        <v>#DIV/0!</v>
      </c>
      <c r="Z145" s="52" t="e">
        <f>'B Ind'!K144</f>
        <v>#DIV/0!</v>
      </c>
      <c r="AA145" s="274" t="e">
        <f>'B Ind'!N144</f>
        <v>#DIV/0!</v>
      </c>
      <c r="AB145" s="52" t="e">
        <f t="shared" si="132"/>
        <v>#DIV/0!</v>
      </c>
      <c r="AC145" s="52" t="e">
        <f>BA!K144</f>
        <v>#DIV/0!</v>
      </c>
      <c r="AD145" s="274" t="e">
        <f>BA!N144</f>
        <v>#DIV/0!</v>
      </c>
      <c r="AE145" s="52" t="e">
        <f t="shared" si="133"/>
        <v>#DIV/0!</v>
      </c>
      <c r="AF145" s="52" t="e">
        <f>Matematik!K144</f>
        <v>#DIV/0!</v>
      </c>
      <c r="AG145" s="52">
        <f>Matematik!L144</f>
        <v>0</v>
      </c>
      <c r="AH145" s="52" t="e">
        <f t="shared" si="134"/>
        <v>#DIV/0!</v>
      </c>
      <c r="AI145" s="52" t="e">
        <f>IPA!K144</f>
        <v>#DIV/0!</v>
      </c>
      <c r="AJ145" s="52" t="e">
        <f>IPA!N144</f>
        <v>#DIV/0!</v>
      </c>
      <c r="AK145" s="52" t="e">
        <f t="shared" si="135"/>
        <v>#DIV/0!</v>
      </c>
      <c r="AL145" s="52" t="e">
        <f>IPS!K144</f>
        <v>#DIV/0!</v>
      </c>
      <c r="AM145" s="52">
        <f>IPS!L144</f>
        <v>0</v>
      </c>
      <c r="AN145" s="52" t="e">
        <f t="shared" si="136"/>
        <v>#DIV/0!</v>
      </c>
      <c r="AO145" s="52" t="e">
        <f>SBK!K144</f>
        <v>#DIV/0!</v>
      </c>
      <c r="AP145" s="274">
        <f>SBK!M144</f>
        <v>0</v>
      </c>
      <c r="AQ145" s="52" t="e">
        <f t="shared" si="137"/>
        <v>#DIV/0!</v>
      </c>
      <c r="AR145" s="52" t="e">
        <f>Penjaskes!K144</f>
        <v>#DIV/0!</v>
      </c>
      <c r="AS145" s="52">
        <f>Penjaskes!M144</f>
        <v>0</v>
      </c>
      <c r="AT145" s="52" t="e">
        <f t="shared" si="138"/>
        <v>#DIV/0!</v>
      </c>
      <c r="AU145" s="52" t="e">
        <f>'Bhs Drh'!K144</f>
        <v>#DIV/0!</v>
      </c>
      <c r="AV145" s="274" t="e">
        <f>'Bhs Drh'!N144</f>
        <v>#DIV/0!</v>
      </c>
      <c r="AW145" s="52" t="e">
        <f t="shared" si="139"/>
        <v>#DIV/0!</v>
      </c>
      <c r="AX145" s="52" t="e">
        <f>B.Inggris!K144</f>
        <v>#DIV/0!</v>
      </c>
      <c r="AY145" s="52" t="e">
        <f>B.Inggris!N144</f>
        <v>#DIV/0!</v>
      </c>
      <c r="AZ145" s="52" t="e">
        <f t="shared" si="140"/>
        <v>#DIV/0!</v>
      </c>
      <c r="BA145" s="52" t="e">
        <f t="shared" si="149"/>
        <v>#DIV/0!</v>
      </c>
      <c r="BB145" s="52" t="e">
        <f t="shared" si="141"/>
        <v>#DIV/0!</v>
      </c>
      <c r="BC145" s="52"/>
      <c r="BD145" s="52" t="e">
        <f t="shared" si="142"/>
        <v>#DIV/0!</v>
      </c>
      <c r="BE145" s="52" t="e">
        <f t="shared" si="143"/>
        <v>#DIV/0!</v>
      </c>
      <c r="BF145" s="52"/>
      <c r="BG145" s="52" t="e">
        <f t="shared" si="144"/>
        <v>#DIV/0!</v>
      </c>
      <c r="BH145" s="52" t="e">
        <f t="shared" si="145"/>
        <v>#DIV/0!</v>
      </c>
      <c r="BI145" s="274">
        <v>0</v>
      </c>
      <c r="BJ145" s="52" t="e">
        <f t="shared" si="146"/>
        <v>#DIV/0!</v>
      </c>
      <c r="BK145" s="152">
        <f t="shared" si="150"/>
        <v>0</v>
      </c>
      <c r="BL145" s="373" t="e">
        <f t="shared" si="147"/>
        <v>#DIV/0!</v>
      </c>
      <c r="BM145" s="373">
        <f t="shared" si="151"/>
        <v>0</v>
      </c>
      <c r="BN145" s="48" t="e">
        <f t="shared" si="152"/>
        <v>#DIV/0!</v>
      </c>
      <c r="BO145" s="48" t="e">
        <f t="shared" si="153"/>
        <v>#DIV/0!</v>
      </c>
      <c r="BP145" s="48" t="e">
        <f t="shared" si="154"/>
        <v>#DIV/0!</v>
      </c>
      <c r="BQ145" s="48" t="e">
        <f t="shared" si="155"/>
        <v>#DIV/0!</v>
      </c>
      <c r="BR145" s="48" t="str">
        <f t="shared" si="155"/>
        <v>0,0</v>
      </c>
      <c r="BS145" s="48" t="e">
        <f t="shared" si="155"/>
        <v>#DIV/0!</v>
      </c>
      <c r="BT145" s="48" t="e">
        <f t="shared" si="148"/>
        <v>#DIV/0!</v>
      </c>
      <c r="BU145" s="48" t="e">
        <f t="shared" si="126"/>
        <v>#DIV/0!</v>
      </c>
      <c r="BV145" s="48" t="e">
        <f t="shared" si="156"/>
        <v>#DIV/0!</v>
      </c>
      <c r="BY145" s="275" t="e">
        <f t="shared" si="157"/>
        <v>#DIV/0!</v>
      </c>
      <c r="BZ145" s="275" t="str">
        <f t="shared" si="158"/>
        <v>0,</v>
      </c>
      <c r="CA145" s="275" t="e">
        <f t="shared" si="159"/>
        <v>#DIV/0!</v>
      </c>
      <c r="CB145" s="275" t="e">
        <f t="shared" si="160"/>
        <v>#DIV/0!</v>
      </c>
      <c r="CC145" s="275" t="str">
        <f t="shared" si="161"/>
        <v>0,</v>
      </c>
      <c r="CD145" s="275" t="e">
        <f t="shared" si="162"/>
        <v>#DIV/0!</v>
      </c>
      <c r="CE145" s="275" t="e">
        <f t="shared" si="163"/>
        <v>#DIV/0!</v>
      </c>
      <c r="CF145" s="275" t="str">
        <f t="shared" si="164"/>
        <v>0,0</v>
      </c>
      <c r="CG145" s="275" t="e">
        <f t="shared" si="165"/>
        <v>#DIV/0!</v>
      </c>
    </row>
    <row r="146" spans="1:85" x14ac:dyDescent="0.3">
      <c r="A146" s="53">
        <f>SISWA!A145</f>
        <v>138</v>
      </c>
      <c r="B146" s="53" t="str">
        <f>IF(SISWA!B145=0,"",SISWA!B145)</f>
        <v/>
      </c>
      <c r="C146" s="53" t="str">
        <f>IF(SISWA!C145=0,"",SISWA!C145)</f>
        <v/>
      </c>
      <c r="D146" s="53" t="str">
        <f>IF(SISWA!D145=0,"",SISWA!D145)</f>
        <v/>
      </c>
      <c r="E146" s="196" t="str">
        <f>IF(SISWA!E145=0,"",SISWA!E145)</f>
        <v/>
      </c>
      <c r="F146" s="196" t="str">
        <f>IF(SISWA!P144=0,"",SISWA!P144)</f>
        <v>, 00 Januari 1900</v>
      </c>
      <c r="G146" s="196" t="str">
        <f>IF(SISWA!H145=0,"",SISWA!H145)</f>
        <v/>
      </c>
      <c r="H146" s="52" t="e">
        <f>#REF!</f>
        <v>#REF!</v>
      </c>
      <c r="I146" s="52" t="e">
        <f>#REF!</f>
        <v>#REF!</v>
      </c>
      <c r="J146" s="52" t="e">
        <f t="shared" si="127"/>
        <v>#REF!</v>
      </c>
      <c r="K146" s="52"/>
      <c r="L146" s="52"/>
      <c r="M146" s="52"/>
      <c r="N146" s="52"/>
      <c r="O146" s="52"/>
      <c r="P146" s="52"/>
      <c r="Q146" s="52"/>
      <c r="R146" s="52"/>
      <c r="S146" s="52"/>
      <c r="T146" s="52" t="e">
        <f>SKI!K145</f>
        <v>#DIV/0!</v>
      </c>
      <c r="U146" s="52" t="e">
        <f>SKI!N145</f>
        <v>#DIV/0!</v>
      </c>
      <c r="V146" s="52" t="e">
        <f t="shared" si="130"/>
        <v>#DIV/0!</v>
      </c>
      <c r="W146" s="52" t="e">
        <f>PKn!K145</f>
        <v>#DIV/0!</v>
      </c>
      <c r="X146" s="274">
        <f>PKn!L145</f>
        <v>0</v>
      </c>
      <c r="Y146" s="52" t="e">
        <f t="shared" si="131"/>
        <v>#DIV/0!</v>
      </c>
      <c r="Z146" s="52" t="e">
        <f>'B Ind'!K145</f>
        <v>#DIV/0!</v>
      </c>
      <c r="AA146" s="274" t="e">
        <f>'B Ind'!N145</f>
        <v>#DIV/0!</v>
      </c>
      <c r="AB146" s="52" t="e">
        <f t="shared" si="132"/>
        <v>#DIV/0!</v>
      </c>
      <c r="AC146" s="52" t="e">
        <f>BA!K145</f>
        <v>#DIV/0!</v>
      </c>
      <c r="AD146" s="274" t="e">
        <f>BA!N145</f>
        <v>#DIV/0!</v>
      </c>
      <c r="AE146" s="52" t="e">
        <f t="shared" si="133"/>
        <v>#DIV/0!</v>
      </c>
      <c r="AF146" s="52" t="e">
        <f>Matematik!K145</f>
        <v>#DIV/0!</v>
      </c>
      <c r="AG146" s="52">
        <f>Matematik!L145</f>
        <v>0</v>
      </c>
      <c r="AH146" s="52" t="e">
        <f t="shared" si="134"/>
        <v>#DIV/0!</v>
      </c>
      <c r="AI146" s="52" t="e">
        <f>IPA!K145</f>
        <v>#DIV/0!</v>
      </c>
      <c r="AJ146" s="52" t="e">
        <f>IPA!N145</f>
        <v>#DIV/0!</v>
      </c>
      <c r="AK146" s="52" t="e">
        <f t="shared" si="135"/>
        <v>#DIV/0!</v>
      </c>
      <c r="AL146" s="52" t="e">
        <f>IPS!K145</f>
        <v>#DIV/0!</v>
      </c>
      <c r="AM146" s="52">
        <f>IPS!L145</f>
        <v>0</v>
      </c>
      <c r="AN146" s="52" t="e">
        <f t="shared" si="136"/>
        <v>#DIV/0!</v>
      </c>
      <c r="AO146" s="52" t="e">
        <f>SBK!K145</f>
        <v>#DIV/0!</v>
      </c>
      <c r="AP146" s="274">
        <f>SBK!M145</f>
        <v>0</v>
      </c>
      <c r="AQ146" s="52" t="e">
        <f t="shared" si="137"/>
        <v>#DIV/0!</v>
      </c>
      <c r="AR146" s="52" t="e">
        <f>Penjaskes!K145</f>
        <v>#DIV/0!</v>
      </c>
      <c r="AS146" s="52">
        <f>Penjaskes!M145</f>
        <v>0</v>
      </c>
      <c r="AT146" s="52" t="e">
        <f t="shared" si="138"/>
        <v>#DIV/0!</v>
      </c>
      <c r="AU146" s="52" t="e">
        <f>'Bhs Drh'!K145</f>
        <v>#DIV/0!</v>
      </c>
      <c r="AV146" s="274" t="e">
        <f>'Bhs Drh'!N145</f>
        <v>#DIV/0!</v>
      </c>
      <c r="AW146" s="52" t="e">
        <f t="shared" si="139"/>
        <v>#DIV/0!</v>
      </c>
      <c r="AX146" s="52" t="e">
        <f>B.Inggris!K145</f>
        <v>#DIV/0!</v>
      </c>
      <c r="AY146" s="52" t="e">
        <f>B.Inggris!N145</f>
        <v>#DIV/0!</v>
      </c>
      <c r="AZ146" s="52" t="e">
        <f t="shared" si="140"/>
        <v>#DIV/0!</v>
      </c>
      <c r="BA146" s="52" t="e">
        <f t="shared" si="149"/>
        <v>#DIV/0!</v>
      </c>
      <c r="BB146" s="52" t="e">
        <f t="shared" si="141"/>
        <v>#DIV/0!</v>
      </c>
      <c r="BC146" s="52"/>
      <c r="BD146" s="52" t="e">
        <f t="shared" si="142"/>
        <v>#DIV/0!</v>
      </c>
      <c r="BE146" s="52" t="e">
        <f t="shared" si="143"/>
        <v>#DIV/0!</v>
      </c>
      <c r="BF146" s="52"/>
      <c r="BG146" s="52" t="e">
        <f t="shared" si="144"/>
        <v>#DIV/0!</v>
      </c>
      <c r="BH146" s="52" t="e">
        <f t="shared" si="145"/>
        <v>#DIV/0!</v>
      </c>
      <c r="BI146" s="274">
        <v>0</v>
      </c>
      <c r="BJ146" s="52" t="e">
        <f t="shared" si="146"/>
        <v>#DIV/0!</v>
      </c>
      <c r="BK146" s="152">
        <f t="shared" si="150"/>
        <v>0</v>
      </c>
      <c r="BL146" s="373" t="e">
        <f t="shared" si="147"/>
        <v>#DIV/0!</v>
      </c>
      <c r="BM146" s="373">
        <f t="shared" si="151"/>
        <v>0</v>
      </c>
      <c r="BN146" s="48" t="e">
        <f t="shared" si="152"/>
        <v>#DIV/0!</v>
      </c>
      <c r="BO146" s="48" t="e">
        <f t="shared" si="153"/>
        <v>#DIV/0!</v>
      </c>
      <c r="BP146" s="48" t="e">
        <f t="shared" si="154"/>
        <v>#DIV/0!</v>
      </c>
      <c r="BQ146" s="48" t="e">
        <f t="shared" si="155"/>
        <v>#DIV/0!</v>
      </c>
      <c r="BR146" s="48" t="str">
        <f t="shared" si="155"/>
        <v>0,0</v>
      </c>
      <c r="BS146" s="48" t="e">
        <f t="shared" si="155"/>
        <v>#DIV/0!</v>
      </c>
      <c r="BT146" s="48" t="e">
        <f t="shared" si="148"/>
        <v>#DIV/0!</v>
      </c>
      <c r="BU146" s="48" t="e">
        <f t="shared" si="126"/>
        <v>#DIV/0!</v>
      </c>
      <c r="BV146" s="48" t="e">
        <f t="shared" si="156"/>
        <v>#DIV/0!</v>
      </c>
      <c r="BY146" s="275" t="e">
        <f t="shared" si="157"/>
        <v>#DIV/0!</v>
      </c>
      <c r="BZ146" s="275" t="str">
        <f t="shared" si="158"/>
        <v>0,</v>
      </c>
      <c r="CA146" s="275" t="e">
        <f t="shared" si="159"/>
        <v>#DIV/0!</v>
      </c>
      <c r="CB146" s="275" t="e">
        <f t="shared" si="160"/>
        <v>#DIV/0!</v>
      </c>
      <c r="CC146" s="275" t="str">
        <f t="shared" si="161"/>
        <v>0,</v>
      </c>
      <c r="CD146" s="275" t="e">
        <f t="shared" si="162"/>
        <v>#DIV/0!</v>
      </c>
      <c r="CE146" s="275" t="e">
        <f t="shared" si="163"/>
        <v>#DIV/0!</v>
      </c>
      <c r="CF146" s="275" t="str">
        <f t="shared" si="164"/>
        <v>0,0</v>
      </c>
      <c r="CG146" s="275" t="e">
        <f t="shared" si="165"/>
        <v>#DIV/0!</v>
      </c>
    </row>
    <row r="147" spans="1:85" x14ac:dyDescent="0.3">
      <c r="A147" s="53">
        <f>SISWA!A146</f>
        <v>139</v>
      </c>
      <c r="B147" s="53" t="str">
        <f>IF(SISWA!B146=0,"",SISWA!B146)</f>
        <v/>
      </c>
      <c r="C147" s="53" t="str">
        <f>IF(SISWA!C146=0,"",SISWA!C146)</f>
        <v/>
      </c>
      <c r="D147" s="53" t="str">
        <f>IF(SISWA!D146=0,"",SISWA!D146)</f>
        <v/>
      </c>
      <c r="E147" s="196" t="str">
        <f>IF(SISWA!E146=0,"",SISWA!E146)</f>
        <v/>
      </c>
      <c r="F147" s="196" t="str">
        <f>IF(SISWA!P145=0,"",SISWA!P145)</f>
        <v>, 00 Januari 1900</v>
      </c>
      <c r="G147" s="196" t="str">
        <f>IF(SISWA!H146=0,"",SISWA!H146)</f>
        <v/>
      </c>
      <c r="H147" s="52" t="e">
        <f>#REF!</f>
        <v>#REF!</v>
      </c>
      <c r="I147" s="52" t="e">
        <f>#REF!</f>
        <v>#REF!</v>
      </c>
      <c r="J147" s="52" t="e">
        <f t="shared" si="127"/>
        <v>#REF!</v>
      </c>
      <c r="K147" s="52"/>
      <c r="L147" s="52"/>
      <c r="M147" s="52"/>
      <c r="N147" s="52"/>
      <c r="O147" s="52"/>
      <c r="P147" s="52"/>
      <c r="Q147" s="52"/>
      <c r="R147" s="52"/>
      <c r="S147" s="52"/>
      <c r="T147" s="52" t="e">
        <f>SKI!K146</f>
        <v>#DIV/0!</v>
      </c>
      <c r="U147" s="52" t="e">
        <f>SKI!N146</f>
        <v>#DIV/0!</v>
      </c>
      <c r="V147" s="52" t="e">
        <f t="shared" si="130"/>
        <v>#DIV/0!</v>
      </c>
      <c r="W147" s="52" t="e">
        <f>PKn!K146</f>
        <v>#DIV/0!</v>
      </c>
      <c r="X147" s="274">
        <f>PKn!L146</f>
        <v>0</v>
      </c>
      <c r="Y147" s="52" t="e">
        <f t="shared" si="131"/>
        <v>#DIV/0!</v>
      </c>
      <c r="Z147" s="52" t="e">
        <f>'B Ind'!K146</f>
        <v>#DIV/0!</v>
      </c>
      <c r="AA147" s="274" t="e">
        <f>'B Ind'!N146</f>
        <v>#DIV/0!</v>
      </c>
      <c r="AB147" s="52" t="e">
        <f t="shared" si="132"/>
        <v>#DIV/0!</v>
      </c>
      <c r="AC147" s="52" t="e">
        <f>BA!K146</f>
        <v>#DIV/0!</v>
      </c>
      <c r="AD147" s="274" t="e">
        <f>BA!N146</f>
        <v>#DIV/0!</v>
      </c>
      <c r="AE147" s="52" t="e">
        <f t="shared" si="133"/>
        <v>#DIV/0!</v>
      </c>
      <c r="AF147" s="52" t="e">
        <f>Matematik!K146</f>
        <v>#DIV/0!</v>
      </c>
      <c r="AG147" s="52">
        <f>Matematik!L146</f>
        <v>0</v>
      </c>
      <c r="AH147" s="52" t="e">
        <f t="shared" si="134"/>
        <v>#DIV/0!</v>
      </c>
      <c r="AI147" s="52" t="e">
        <f>IPA!K146</f>
        <v>#DIV/0!</v>
      </c>
      <c r="AJ147" s="52" t="e">
        <f>IPA!N146</f>
        <v>#DIV/0!</v>
      </c>
      <c r="AK147" s="52" t="e">
        <f t="shared" si="135"/>
        <v>#DIV/0!</v>
      </c>
      <c r="AL147" s="52" t="e">
        <f>IPS!K146</f>
        <v>#DIV/0!</v>
      </c>
      <c r="AM147" s="52">
        <f>IPS!L146</f>
        <v>0</v>
      </c>
      <c r="AN147" s="52" t="e">
        <f t="shared" si="136"/>
        <v>#DIV/0!</v>
      </c>
      <c r="AO147" s="52" t="e">
        <f>SBK!K146</f>
        <v>#DIV/0!</v>
      </c>
      <c r="AP147" s="274">
        <f>SBK!M146</f>
        <v>0</v>
      </c>
      <c r="AQ147" s="52" t="e">
        <f t="shared" si="137"/>
        <v>#DIV/0!</v>
      </c>
      <c r="AR147" s="52" t="e">
        <f>Penjaskes!K146</f>
        <v>#DIV/0!</v>
      </c>
      <c r="AS147" s="52">
        <f>Penjaskes!M146</f>
        <v>0</v>
      </c>
      <c r="AT147" s="52" t="e">
        <f t="shared" si="138"/>
        <v>#DIV/0!</v>
      </c>
      <c r="AU147" s="52" t="e">
        <f>'Bhs Drh'!K146</f>
        <v>#DIV/0!</v>
      </c>
      <c r="AV147" s="274" t="e">
        <f>'Bhs Drh'!N146</f>
        <v>#DIV/0!</v>
      </c>
      <c r="AW147" s="52" t="e">
        <f t="shared" si="139"/>
        <v>#DIV/0!</v>
      </c>
      <c r="AX147" s="52" t="e">
        <f>B.Inggris!K146</f>
        <v>#DIV/0!</v>
      </c>
      <c r="AY147" s="52" t="e">
        <f>B.Inggris!N146</f>
        <v>#DIV/0!</v>
      </c>
      <c r="AZ147" s="52" t="e">
        <f t="shared" si="140"/>
        <v>#DIV/0!</v>
      </c>
      <c r="BA147" s="52" t="e">
        <f t="shared" si="149"/>
        <v>#DIV/0!</v>
      </c>
      <c r="BB147" s="52" t="e">
        <f t="shared" si="141"/>
        <v>#DIV/0!</v>
      </c>
      <c r="BC147" s="52"/>
      <c r="BD147" s="52" t="e">
        <f t="shared" si="142"/>
        <v>#DIV/0!</v>
      </c>
      <c r="BE147" s="52" t="e">
        <f t="shared" si="143"/>
        <v>#DIV/0!</v>
      </c>
      <c r="BF147" s="52"/>
      <c r="BG147" s="52" t="e">
        <f t="shared" si="144"/>
        <v>#DIV/0!</v>
      </c>
      <c r="BH147" s="52" t="e">
        <f t="shared" si="145"/>
        <v>#DIV/0!</v>
      </c>
      <c r="BI147" s="274">
        <v>0</v>
      </c>
      <c r="BJ147" s="52" t="e">
        <f t="shared" si="146"/>
        <v>#DIV/0!</v>
      </c>
      <c r="BK147" s="152">
        <f t="shared" si="150"/>
        <v>0</v>
      </c>
      <c r="BL147" s="373" t="e">
        <f t="shared" si="147"/>
        <v>#DIV/0!</v>
      </c>
      <c r="BM147" s="373">
        <f t="shared" si="151"/>
        <v>0</v>
      </c>
      <c r="BN147" s="48" t="e">
        <f t="shared" si="152"/>
        <v>#DIV/0!</v>
      </c>
      <c r="BO147" s="48" t="e">
        <f t="shared" si="153"/>
        <v>#DIV/0!</v>
      </c>
      <c r="BP147" s="48" t="e">
        <f t="shared" si="154"/>
        <v>#DIV/0!</v>
      </c>
      <c r="BQ147" s="48" t="e">
        <f t="shared" si="155"/>
        <v>#DIV/0!</v>
      </c>
      <c r="BR147" s="48" t="str">
        <f t="shared" si="155"/>
        <v>0,0</v>
      </c>
      <c r="BS147" s="48" t="e">
        <f t="shared" si="155"/>
        <v>#DIV/0!</v>
      </c>
      <c r="BT147" s="48" t="e">
        <f t="shared" si="148"/>
        <v>#DIV/0!</v>
      </c>
      <c r="BU147" s="48" t="e">
        <f t="shared" si="126"/>
        <v>#DIV/0!</v>
      </c>
      <c r="BV147" s="48" t="e">
        <f t="shared" si="156"/>
        <v>#DIV/0!</v>
      </c>
      <c r="BY147" s="275" t="e">
        <f t="shared" si="157"/>
        <v>#DIV/0!</v>
      </c>
      <c r="BZ147" s="275" t="str">
        <f t="shared" si="158"/>
        <v>0,</v>
      </c>
      <c r="CA147" s="275" t="e">
        <f t="shared" si="159"/>
        <v>#DIV/0!</v>
      </c>
      <c r="CB147" s="275" t="e">
        <f t="shared" si="160"/>
        <v>#DIV/0!</v>
      </c>
      <c r="CC147" s="275" t="str">
        <f t="shared" si="161"/>
        <v>0,</v>
      </c>
      <c r="CD147" s="275" t="e">
        <f t="shared" si="162"/>
        <v>#DIV/0!</v>
      </c>
      <c r="CE147" s="275" t="e">
        <f t="shared" si="163"/>
        <v>#DIV/0!</v>
      </c>
      <c r="CF147" s="275" t="str">
        <f t="shared" si="164"/>
        <v>0,0</v>
      </c>
      <c r="CG147" s="275" t="e">
        <f t="shared" si="165"/>
        <v>#DIV/0!</v>
      </c>
    </row>
    <row r="148" spans="1:85" x14ac:dyDescent="0.3">
      <c r="A148" s="53">
        <f>SISWA!A147</f>
        <v>140</v>
      </c>
      <c r="B148" s="53" t="str">
        <f>IF(SISWA!B147=0,"",SISWA!B147)</f>
        <v/>
      </c>
      <c r="C148" s="53" t="str">
        <f>IF(SISWA!C147=0,"",SISWA!C147)</f>
        <v/>
      </c>
      <c r="D148" s="53" t="str">
        <f>IF(SISWA!D147=0,"",SISWA!D147)</f>
        <v/>
      </c>
      <c r="E148" s="196" t="str">
        <f>IF(SISWA!E147=0,"",SISWA!E147)</f>
        <v/>
      </c>
      <c r="F148" s="196" t="str">
        <f>IF(SISWA!P146=0,"",SISWA!P146)</f>
        <v>, 00 Januari 1900</v>
      </c>
      <c r="G148" s="196" t="str">
        <f>IF(SISWA!H147=0,"",SISWA!H147)</f>
        <v/>
      </c>
      <c r="H148" s="52" t="e">
        <f>#REF!</f>
        <v>#REF!</v>
      </c>
      <c r="I148" s="52" t="e">
        <f>#REF!</f>
        <v>#REF!</v>
      </c>
      <c r="J148" s="52" t="e">
        <f t="shared" si="127"/>
        <v>#REF!</v>
      </c>
      <c r="K148" s="52"/>
      <c r="L148" s="52"/>
      <c r="M148" s="52"/>
      <c r="N148" s="52"/>
      <c r="O148" s="52"/>
      <c r="P148" s="52"/>
      <c r="Q148" s="52"/>
      <c r="R148" s="52"/>
      <c r="S148" s="52"/>
      <c r="T148" s="52" t="e">
        <f>SKI!K147</f>
        <v>#DIV/0!</v>
      </c>
      <c r="U148" s="52" t="e">
        <f>SKI!N147</f>
        <v>#DIV/0!</v>
      </c>
      <c r="V148" s="52" t="e">
        <f t="shared" si="130"/>
        <v>#DIV/0!</v>
      </c>
      <c r="W148" s="52" t="e">
        <f>PKn!K147</f>
        <v>#DIV/0!</v>
      </c>
      <c r="X148" s="274">
        <f>PKn!L147</f>
        <v>0</v>
      </c>
      <c r="Y148" s="52" t="e">
        <f t="shared" si="131"/>
        <v>#DIV/0!</v>
      </c>
      <c r="Z148" s="52" t="e">
        <f>'B Ind'!K147</f>
        <v>#DIV/0!</v>
      </c>
      <c r="AA148" s="274" t="e">
        <f>'B Ind'!N147</f>
        <v>#DIV/0!</v>
      </c>
      <c r="AB148" s="52" t="e">
        <f t="shared" si="132"/>
        <v>#DIV/0!</v>
      </c>
      <c r="AC148" s="52" t="e">
        <f>BA!K147</f>
        <v>#DIV/0!</v>
      </c>
      <c r="AD148" s="274" t="e">
        <f>BA!N147</f>
        <v>#DIV/0!</v>
      </c>
      <c r="AE148" s="52" t="e">
        <f t="shared" si="133"/>
        <v>#DIV/0!</v>
      </c>
      <c r="AF148" s="52" t="e">
        <f>Matematik!K147</f>
        <v>#DIV/0!</v>
      </c>
      <c r="AG148" s="52">
        <f>Matematik!L147</f>
        <v>0</v>
      </c>
      <c r="AH148" s="52" t="e">
        <f t="shared" si="134"/>
        <v>#DIV/0!</v>
      </c>
      <c r="AI148" s="52" t="e">
        <f>IPA!K147</f>
        <v>#DIV/0!</v>
      </c>
      <c r="AJ148" s="52" t="e">
        <f>IPA!N147</f>
        <v>#DIV/0!</v>
      </c>
      <c r="AK148" s="52" t="e">
        <f t="shared" si="135"/>
        <v>#DIV/0!</v>
      </c>
      <c r="AL148" s="52" t="e">
        <f>IPS!K147</f>
        <v>#DIV/0!</v>
      </c>
      <c r="AM148" s="52">
        <f>IPS!L147</f>
        <v>0</v>
      </c>
      <c r="AN148" s="52" t="e">
        <f t="shared" si="136"/>
        <v>#DIV/0!</v>
      </c>
      <c r="AO148" s="52" t="e">
        <f>SBK!K147</f>
        <v>#DIV/0!</v>
      </c>
      <c r="AP148" s="274">
        <f>SBK!M147</f>
        <v>0</v>
      </c>
      <c r="AQ148" s="52" t="e">
        <f t="shared" si="137"/>
        <v>#DIV/0!</v>
      </c>
      <c r="AR148" s="52" t="e">
        <f>Penjaskes!K147</f>
        <v>#DIV/0!</v>
      </c>
      <c r="AS148" s="52">
        <f>Penjaskes!M147</f>
        <v>0</v>
      </c>
      <c r="AT148" s="52" t="e">
        <f t="shared" si="138"/>
        <v>#DIV/0!</v>
      </c>
      <c r="AU148" s="52" t="e">
        <f>'Bhs Drh'!K147</f>
        <v>#DIV/0!</v>
      </c>
      <c r="AV148" s="274" t="e">
        <f>'Bhs Drh'!N147</f>
        <v>#DIV/0!</v>
      </c>
      <c r="AW148" s="52" t="e">
        <f t="shared" si="139"/>
        <v>#DIV/0!</v>
      </c>
      <c r="AX148" s="52" t="e">
        <f>B.Inggris!K147</f>
        <v>#DIV/0!</v>
      </c>
      <c r="AY148" s="52" t="e">
        <f>B.Inggris!N147</f>
        <v>#DIV/0!</v>
      </c>
      <c r="AZ148" s="52" t="e">
        <f t="shared" si="140"/>
        <v>#DIV/0!</v>
      </c>
      <c r="BA148" s="52" t="e">
        <f t="shared" si="149"/>
        <v>#DIV/0!</v>
      </c>
      <c r="BB148" s="52" t="e">
        <f t="shared" si="141"/>
        <v>#DIV/0!</v>
      </c>
      <c r="BC148" s="52"/>
      <c r="BD148" s="52" t="e">
        <f t="shared" si="142"/>
        <v>#DIV/0!</v>
      </c>
      <c r="BE148" s="52" t="e">
        <f t="shared" si="143"/>
        <v>#DIV/0!</v>
      </c>
      <c r="BF148" s="52"/>
      <c r="BG148" s="52" t="e">
        <f t="shared" si="144"/>
        <v>#DIV/0!</v>
      </c>
      <c r="BH148" s="52" t="e">
        <f t="shared" si="145"/>
        <v>#DIV/0!</v>
      </c>
      <c r="BI148" s="274">
        <v>0</v>
      </c>
      <c r="BJ148" s="52" t="e">
        <f t="shared" si="146"/>
        <v>#DIV/0!</v>
      </c>
      <c r="BK148" s="152">
        <f t="shared" si="150"/>
        <v>0</v>
      </c>
      <c r="BL148" s="373" t="e">
        <f t="shared" si="147"/>
        <v>#DIV/0!</v>
      </c>
      <c r="BM148" s="373">
        <f t="shared" si="151"/>
        <v>0</v>
      </c>
      <c r="BN148" s="48" t="e">
        <f t="shared" si="152"/>
        <v>#DIV/0!</v>
      </c>
      <c r="BO148" s="48" t="e">
        <f t="shared" si="153"/>
        <v>#DIV/0!</v>
      </c>
      <c r="BP148" s="48" t="e">
        <f t="shared" si="154"/>
        <v>#DIV/0!</v>
      </c>
      <c r="BQ148" s="48" t="e">
        <f t="shared" si="155"/>
        <v>#DIV/0!</v>
      </c>
      <c r="BR148" s="48" t="str">
        <f t="shared" si="155"/>
        <v>0,0</v>
      </c>
      <c r="BS148" s="48" t="e">
        <f t="shared" si="155"/>
        <v>#DIV/0!</v>
      </c>
      <c r="BT148" s="48" t="e">
        <f t="shared" si="148"/>
        <v>#DIV/0!</v>
      </c>
      <c r="BU148" s="48" t="e">
        <f t="shared" si="126"/>
        <v>#DIV/0!</v>
      </c>
      <c r="BV148" s="48" t="e">
        <f t="shared" si="156"/>
        <v>#DIV/0!</v>
      </c>
      <c r="BY148" s="275" t="e">
        <f t="shared" si="157"/>
        <v>#DIV/0!</v>
      </c>
      <c r="BZ148" s="275" t="str">
        <f t="shared" si="158"/>
        <v>0,</v>
      </c>
      <c r="CA148" s="275" t="e">
        <f t="shared" si="159"/>
        <v>#DIV/0!</v>
      </c>
      <c r="CB148" s="275" t="e">
        <f t="shared" si="160"/>
        <v>#DIV/0!</v>
      </c>
      <c r="CC148" s="275" t="str">
        <f t="shared" si="161"/>
        <v>0,</v>
      </c>
      <c r="CD148" s="275" t="e">
        <f t="shared" si="162"/>
        <v>#DIV/0!</v>
      </c>
      <c r="CE148" s="275" t="e">
        <f t="shared" si="163"/>
        <v>#DIV/0!</v>
      </c>
      <c r="CF148" s="275" t="str">
        <f t="shared" si="164"/>
        <v>0,0</v>
      </c>
      <c r="CG148" s="275" t="e">
        <f t="shared" si="165"/>
        <v>#DIV/0!</v>
      </c>
    </row>
    <row r="149" spans="1:85" x14ac:dyDescent="0.3">
      <c r="A149" s="53">
        <f>SISWA!A148</f>
        <v>141</v>
      </c>
      <c r="B149" s="53" t="str">
        <f>IF(SISWA!B148=0,"",SISWA!B148)</f>
        <v/>
      </c>
      <c r="C149" s="53" t="str">
        <f>IF(SISWA!C148=0,"",SISWA!C148)</f>
        <v/>
      </c>
      <c r="D149" s="53" t="str">
        <f>IF(SISWA!D148=0,"",SISWA!D148)</f>
        <v/>
      </c>
      <c r="E149" s="196" t="str">
        <f>IF(SISWA!E148=0,"",SISWA!E148)</f>
        <v/>
      </c>
      <c r="F149" s="196" t="str">
        <f>IF(SISWA!P147=0,"",SISWA!P147)</f>
        <v>, 00 Januari 1900</v>
      </c>
      <c r="G149" s="196" t="str">
        <f>IF(SISWA!H148=0,"",SISWA!H148)</f>
        <v/>
      </c>
      <c r="H149" s="52" t="e">
        <f>#REF!</f>
        <v>#REF!</v>
      </c>
      <c r="I149" s="52" t="e">
        <f>#REF!</f>
        <v>#REF!</v>
      </c>
      <c r="J149" s="52" t="e">
        <f t="shared" si="127"/>
        <v>#REF!</v>
      </c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 t="e">
        <f>PKn!K148</f>
        <v>#DIV/0!</v>
      </c>
      <c r="X149" s="274">
        <f>PKn!L148</f>
        <v>0</v>
      </c>
      <c r="Y149" s="52" t="e">
        <f t="shared" si="131"/>
        <v>#DIV/0!</v>
      </c>
      <c r="Z149" s="52" t="e">
        <f>'B Ind'!K148</f>
        <v>#DIV/0!</v>
      </c>
      <c r="AA149" s="274" t="e">
        <f>'B Ind'!N148</f>
        <v>#DIV/0!</v>
      </c>
      <c r="AB149" s="52" t="e">
        <f t="shared" si="132"/>
        <v>#DIV/0!</v>
      </c>
      <c r="AC149" s="52"/>
      <c r="AD149" s="52"/>
      <c r="AE149" s="52"/>
      <c r="AF149" s="52" t="e">
        <f>Matematik!K148</f>
        <v>#DIV/0!</v>
      </c>
      <c r="AG149" s="52">
        <f>Matematik!L148</f>
        <v>0</v>
      </c>
      <c r="AH149" s="52" t="e">
        <f t="shared" si="134"/>
        <v>#DIV/0!</v>
      </c>
      <c r="AI149" s="52" t="e">
        <f>IPA!K148</f>
        <v>#DIV/0!</v>
      </c>
      <c r="AJ149" s="52" t="e">
        <f>IPA!N148</f>
        <v>#DIV/0!</v>
      </c>
      <c r="AK149" s="52" t="e">
        <f t="shared" si="135"/>
        <v>#DIV/0!</v>
      </c>
      <c r="AL149" s="52" t="e">
        <f>IPS!K148</f>
        <v>#DIV/0!</v>
      </c>
      <c r="AM149" s="52">
        <f>IPS!L148</f>
        <v>0</v>
      </c>
      <c r="AN149" s="52" t="e">
        <f t="shared" si="136"/>
        <v>#DIV/0!</v>
      </c>
      <c r="AO149" s="52" t="e">
        <f>SBK!K148</f>
        <v>#DIV/0!</v>
      </c>
      <c r="AP149" s="274">
        <f>SBK!M148</f>
        <v>0</v>
      </c>
      <c r="AQ149" s="52" t="e">
        <f t="shared" si="137"/>
        <v>#DIV/0!</v>
      </c>
      <c r="AR149" s="52" t="e">
        <f>Penjaskes!K148</f>
        <v>#DIV/0!</v>
      </c>
      <c r="AS149" s="52">
        <f>Penjaskes!M148</f>
        <v>0</v>
      </c>
      <c r="AT149" s="52" t="e">
        <f t="shared" si="138"/>
        <v>#DIV/0!</v>
      </c>
      <c r="AU149" s="52" t="e">
        <f>'Bhs Drh'!K148</f>
        <v>#DIV/0!</v>
      </c>
      <c r="AV149" s="274" t="e">
        <f>'Bhs Drh'!N148</f>
        <v>#DIV/0!</v>
      </c>
      <c r="AW149" s="52" t="e">
        <f t="shared" si="139"/>
        <v>#DIV/0!</v>
      </c>
      <c r="AX149" s="52" t="e">
        <f>B.Inggris!K148</f>
        <v>#DIV/0!</v>
      </c>
      <c r="AY149" s="52" t="e">
        <f>B.Inggris!N148</f>
        <v>#DIV/0!</v>
      </c>
      <c r="AZ149" s="52" t="e">
        <f t="shared" si="140"/>
        <v>#DIV/0!</v>
      </c>
      <c r="BA149" s="52" t="e">
        <f t="shared" si="149"/>
        <v>#DIV/0!</v>
      </c>
      <c r="BB149" s="52" t="e">
        <f t="shared" si="141"/>
        <v>#DIV/0!</v>
      </c>
      <c r="BC149" s="52"/>
      <c r="BD149" s="52" t="e">
        <f t="shared" si="142"/>
        <v>#DIV/0!</v>
      </c>
      <c r="BE149" s="52" t="e">
        <f t="shared" si="143"/>
        <v>#DIV/0!</v>
      </c>
      <c r="BF149" s="52"/>
      <c r="BG149" s="52" t="e">
        <f t="shared" si="144"/>
        <v>#DIV/0!</v>
      </c>
      <c r="BH149" s="52" t="e">
        <f t="shared" si="145"/>
        <v>#DIV/0!</v>
      </c>
      <c r="BI149" s="274">
        <v>0</v>
      </c>
      <c r="BJ149" s="52" t="e">
        <f t="shared" si="146"/>
        <v>#DIV/0!</v>
      </c>
      <c r="BK149" s="152">
        <f t="shared" si="150"/>
        <v>0</v>
      </c>
      <c r="BL149" s="373" t="e">
        <f t="shared" si="147"/>
        <v>#DIV/0!</v>
      </c>
      <c r="BM149" s="373">
        <f t="shared" si="151"/>
        <v>0</v>
      </c>
      <c r="BN149" s="48" t="e">
        <f t="shared" si="152"/>
        <v>#DIV/0!</v>
      </c>
      <c r="BO149" s="48" t="e">
        <f t="shared" si="153"/>
        <v>#DIV/0!</v>
      </c>
      <c r="BP149" s="48" t="e">
        <f t="shared" si="154"/>
        <v>#DIV/0!</v>
      </c>
      <c r="BQ149" s="48" t="e">
        <f t="shared" si="155"/>
        <v>#DIV/0!</v>
      </c>
      <c r="BR149" s="48" t="str">
        <f t="shared" si="155"/>
        <v>0,0</v>
      </c>
      <c r="BS149" s="48" t="e">
        <f t="shared" si="155"/>
        <v>#DIV/0!</v>
      </c>
      <c r="BT149" s="48" t="e">
        <f t="shared" si="148"/>
        <v>#DIV/0!</v>
      </c>
      <c r="BU149" s="48" t="e">
        <f t="shared" si="126"/>
        <v>#DIV/0!</v>
      </c>
      <c r="BV149" s="48" t="e">
        <f t="shared" si="156"/>
        <v>#DIV/0!</v>
      </c>
      <c r="BY149" s="275" t="e">
        <f t="shared" si="157"/>
        <v>#DIV/0!</v>
      </c>
      <c r="BZ149" s="275" t="str">
        <f t="shared" si="158"/>
        <v>0,</v>
      </c>
      <c r="CA149" s="275" t="e">
        <f t="shared" si="159"/>
        <v>#DIV/0!</v>
      </c>
      <c r="CB149" s="275" t="e">
        <f t="shared" si="160"/>
        <v>#DIV/0!</v>
      </c>
      <c r="CC149" s="275" t="str">
        <f t="shared" si="161"/>
        <v>0,</v>
      </c>
      <c r="CD149" s="275" t="e">
        <f t="shared" si="162"/>
        <v>#DIV/0!</v>
      </c>
      <c r="CE149" s="275" t="e">
        <f t="shared" si="163"/>
        <v>#DIV/0!</v>
      </c>
      <c r="CF149" s="275" t="str">
        <f t="shared" si="164"/>
        <v>0,0</v>
      </c>
      <c r="CG149" s="275" t="e">
        <f t="shared" si="165"/>
        <v>#DIV/0!</v>
      </c>
    </row>
    <row r="150" spans="1:85" x14ac:dyDescent="0.3">
      <c r="A150" s="53">
        <f>SISWA!A149</f>
        <v>142</v>
      </c>
      <c r="B150" s="53" t="str">
        <f>IF(SISWA!B149=0,"",SISWA!B149)</f>
        <v/>
      </c>
      <c r="C150" s="53" t="str">
        <f>IF(SISWA!C149=0,"",SISWA!C149)</f>
        <v/>
      </c>
      <c r="D150" s="53" t="str">
        <f>IF(SISWA!D149=0,"",SISWA!D149)</f>
        <v/>
      </c>
      <c r="E150" s="196" t="str">
        <f>IF(SISWA!E149=0,"",SISWA!E149)</f>
        <v/>
      </c>
      <c r="F150" s="196" t="str">
        <f>IF(SISWA!P148=0,"",SISWA!P148)</f>
        <v>, 00 Januari 1900</v>
      </c>
      <c r="G150" s="196" t="str">
        <f>IF(SISWA!H149=0,"",SISWA!H149)</f>
        <v/>
      </c>
      <c r="H150" s="52" t="e">
        <f>#REF!</f>
        <v>#REF!</v>
      </c>
      <c r="I150" s="52" t="e">
        <f>#REF!</f>
        <v>#REF!</v>
      </c>
      <c r="J150" s="52" t="e">
        <f t="shared" si="127"/>
        <v>#REF!</v>
      </c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 t="e">
        <f>PKn!K149</f>
        <v>#DIV/0!</v>
      </c>
      <c r="X150" s="274">
        <f>PKn!L149</f>
        <v>0</v>
      </c>
      <c r="Y150" s="52" t="e">
        <f t="shared" si="131"/>
        <v>#DIV/0!</v>
      </c>
      <c r="Z150" s="52" t="e">
        <f>'B Ind'!K149</f>
        <v>#DIV/0!</v>
      </c>
      <c r="AA150" s="274" t="e">
        <f>'B Ind'!N149</f>
        <v>#DIV/0!</v>
      </c>
      <c r="AB150" s="52" t="e">
        <f t="shared" si="132"/>
        <v>#DIV/0!</v>
      </c>
      <c r="AC150" s="52"/>
      <c r="AD150" s="52"/>
      <c r="AE150" s="52"/>
      <c r="AF150" s="52" t="e">
        <f>Matematik!K149</f>
        <v>#DIV/0!</v>
      </c>
      <c r="AG150" s="52">
        <f>Matematik!L149</f>
        <v>0</v>
      </c>
      <c r="AH150" s="52" t="e">
        <f t="shared" si="134"/>
        <v>#DIV/0!</v>
      </c>
      <c r="AI150" s="52" t="e">
        <f>IPA!K149</f>
        <v>#DIV/0!</v>
      </c>
      <c r="AJ150" s="52" t="e">
        <f>IPA!N149</f>
        <v>#DIV/0!</v>
      </c>
      <c r="AK150" s="52" t="e">
        <f t="shared" si="135"/>
        <v>#DIV/0!</v>
      </c>
      <c r="AL150" s="52" t="e">
        <f>IPS!K149</f>
        <v>#DIV/0!</v>
      </c>
      <c r="AM150" s="52">
        <f>IPS!L149</f>
        <v>0</v>
      </c>
      <c r="AN150" s="52" t="e">
        <f t="shared" si="136"/>
        <v>#DIV/0!</v>
      </c>
      <c r="AO150" s="52" t="e">
        <f>SBK!K149</f>
        <v>#DIV/0!</v>
      </c>
      <c r="AP150" s="274">
        <f>SBK!M149</f>
        <v>0</v>
      </c>
      <c r="AQ150" s="52" t="e">
        <f t="shared" si="137"/>
        <v>#DIV/0!</v>
      </c>
      <c r="AR150" s="52" t="e">
        <f>Penjaskes!K149</f>
        <v>#DIV/0!</v>
      </c>
      <c r="AS150" s="52">
        <f>Penjaskes!M149</f>
        <v>0</v>
      </c>
      <c r="AT150" s="52" t="e">
        <f t="shared" si="138"/>
        <v>#DIV/0!</v>
      </c>
      <c r="AU150" s="52" t="e">
        <f>'Bhs Drh'!K149</f>
        <v>#DIV/0!</v>
      </c>
      <c r="AV150" s="274" t="e">
        <f>'Bhs Drh'!N149</f>
        <v>#DIV/0!</v>
      </c>
      <c r="AW150" s="52" t="e">
        <f t="shared" si="139"/>
        <v>#DIV/0!</v>
      </c>
      <c r="AX150" s="52" t="e">
        <f>B.Inggris!K149</f>
        <v>#DIV/0!</v>
      </c>
      <c r="AY150" s="52" t="e">
        <f>B.Inggris!N149</f>
        <v>#DIV/0!</v>
      </c>
      <c r="AZ150" s="52" t="e">
        <f t="shared" si="140"/>
        <v>#DIV/0!</v>
      </c>
      <c r="BA150" s="52" t="e">
        <f t="shared" si="149"/>
        <v>#DIV/0!</v>
      </c>
      <c r="BB150" s="52" t="e">
        <f t="shared" si="141"/>
        <v>#DIV/0!</v>
      </c>
      <c r="BC150" s="52"/>
      <c r="BD150" s="52" t="e">
        <f t="shared" si="142"/>
        <v>#DIV/0!</v>
      </c>
      <c r="BE150" s="52" t="e">
        <f t="shared" si="143"/>
        <v>#DIV/0!</v>
      </c>
      <c r="BF150" s="52"/>
      <c r="BG150" s="52" t="e">
        <f t="shared" si="144"/>
        <v>#DIV/0!</v>
      </c>
      <c r="BH150" s="52" t="e">
        <f t="shared" si="145"/>
        <v>#DIV/0!</v>
      </c>
      <c r="BI150" s="274">
        <v>0</v>
      </c>
      <c r="BJ150" s="52" t="e">
        <f t="shared" si="146"/>
        <v>#DIV/0!</v>
      </c>
      <c r="BK150" s="152">
        <f t="shared" si="150"/>
        <v>0</v>
      </c>
      <c r="BL150" s="373" t="e">
        <f t="shared" si="147"/>
        <v>#DIV/0!</v>
      </c>
      <c r="BM150" s="373">
        <f t="shared" si="151"/>
        <v>0</v>
      </c>
      <c r="BN150" s="48" t="e">
        <f t="shared" si="152"/>
        <v>#DIV/0!</v>
      </c>
      <c r="BO150" s="48" t="e">
        <f t="shared" si="153"/>
        <v>#DIV/0!</v>
      </c>
      <c r="BP150" s="48" t="e">
        <f t="shared" si="154"/>
        <v>#DIV/0!</v>
      </c>
      <c r="BQ150" s="48" t="e">
        <f t="shared" si="155"/>
        <v>#DIV/0!</v>
      </c>
      <c r="BR150" s="48" t="str">
        <f t="shared" si="155"/>
        <v>0,0</v>
      </c>
      <c r="BS150" s="48" t="e">
        <f t="shared" si="155"/>
        <v>#DIV/0!</v>
      </c>
      <c r="BT150" s="48" t="e">
        <f t="shared" si="148"/>
        <v>#DIV/0!</v>
      </c>
      <c r="BU150" s="48" t="e">
        <f t="shared" si="126"/>
        <v>#DIV/0!</v>
      </c>
      <c r="BV150" s="48" t="e">
        <f t="shared" si="156"/>
        <v>#DIV/0!</v>
      </c>
      <c r="BY150" s="275" t="e">
        <f t="shared" si="157"/>
        <v>#DIV/0!</v>
      </c>
      <c r="BZ150" s="275" t="str">
        <f t="shared" si="158"/>
        <v>0,</v>
      </c>
      <c r="CA150" s="275" t="e">
        <f t="shared" si="159"/>
        <v>#DIV/0!</v>
      </c>
      <c r="CB150" s="275" t="e">
        <f t="shared" si="160"/>
        <v>#DIV/0!</v>
      </c>
      <c r="CC150" s="275" t="str">
        <f t="shared" si="161"/>
        <v>0,</v>
      </c>
      <c r="CD150" s="275" t="e">
        <f t="shared" si="162"/>
        <v>#DIV/0!</v>
      </c>
      <c r="CE150" s="275" t="e">
        <f t="shared" si="163"/>
        <v>#DIV/0!</v>
      </c>
      <c r="CF150" s="275" t="str">
        <f t="shared" si="164"/>
        <v>0,0</v>
      </c>
      <c r="CG150" s="275" t="e">
        <f t="shared" si="165"/>
        <v>#DIV/0!</v>
      </c>
    </row>
    <row r="151" spans="1:85" x14ac:dyDescent="0.3">
      <c r="A151" s="53">
        <f>SISWA!A150</f>
        <v>143</v>
      </c>
      <c r="B151" s="53" t="str">
        <f>IF(SISWA!B150=0,"",SISWA!B150)</f>
        <v/>
      </c>
      <c r="C151" s="53" t="str">
        <f>IF(SISWA!C150=0,"",SISWA!C150)</f>
        <v/>
      </c>
      <c r="D151" s="53" t="str">
        <f>IF(SISWA!D150=0,"",SISWA!D150)</f>
        <v/>
      </c>
      <c r="E151" s="196" t="str">
        <f>IF(SISWA!E150=0,"",SISWA!E150)</f>
        <v/>
      </c>
      <c r="F151" s="196" t="str">
        <f>IF(SISWA!P149=0,"",SISWA!P149)</f>
        <v>, 00 Januari 1900</v>
      </c>
      <c r="G151" s="196" t="str">
        <f>IF(SISWA!H150=0,"",SISWA!H150)</f>
        <v/>
      </c>
      <c r="H151" s="52" t="e">
        <f>#REF!</f>
        <v>#REF!</v>
      </c>
      <c r="I151" s="52" t="e">
        <f>#REF!</f>
        <v>#REF!</v>
      </c>
      <c r="J151" s="52" t="e">
        <f t="shared" si="127"/>
        <v>#REF!</v>
      </c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 t="e">
        <f>PKn!K150</f>
        <v>#DIV/0!</v>
      </c>
      <c r="X151" s="274">
        <f>PKn!L150</f>
        <v>0</v>
      </c>
      <c r="Y151" s="52" t="e">
        <f t="shared" si="131"/>
        <v>#DIV/0!</v>
      </c>
      <c r="Z151" s="52" t="e">
        <f>'B Ind'!K150</f>
        <v>#DIV/0!</v>
      </c>
      <c r="AA151" s="274" t="e">
        <f>'B Ind'!N150</f>
        <v>#DIV/0!</v>
      </c>
      <c r="AB151" s="52" t="e">
        <f t="shared" si="132"/>
        <v>#DIV/0!</v>
      </c>
      <c r="AC151" s="52"/>
      <c r="AD151" s="52"/>
      <c r="AE151" s="52"/>
      <c r="AF151" s="52" t="e">
        <f>Matematik!K150</f>
        <v>#DIV/0!</v>
      </c>
      <c r="AG151" s="52">
        <f>Matematik!L150</f>
        <v>0</v>
      </c>
      <c r="AH151" s="52" t="e">
        <f t="shared" si="134"/>
        <v>#DIV/0!</v>
      </c>
      <c r="AI151" s="52" t="e">
        <f>IPA!K150</f>
        <v>#DIV/0!</v>
      </c>
      <c r="AJ151" s="52" t="e">
        <f>IPA!N150</f>
        <v>#DIV/0!</v>
      </c>
      <c r="AK151" s="52" t="e">
        <f t="shared" si="135"/>
        <v>#DIV/0!</v>
      </c>
      <c r="AL151" s="52" t="e">
        <f>IPS!K150</f>
        <v>#DIV/0!</v>
      </c>
      <c r="AM151" s="52">
        <f>IPS!L150</f>
        <v>0</v>
      </c>
      <c r="AN151" s="52" t="e">
        <f t="shared" si="136"/>
        <v>#DIV/0!</v>
      </c>
      <c r="AO151" s="52" t="e">
        <f>SBK!K150</f>
        <v>#DIV/0!</v>
      </c>
      <c r="AP151" s="274">
        <f>SBK!M150</f>
        <v>0</v>
      </c>
      <c r="AQ151" s="52" t="e">
        <f t="shared" si="137"/>
        <v>#DIV/0!</v>
      </c>
      <c r="AR151" s="52" t="e">
        <f>Penjaskes!K150</f>
        <v>#DIV/0!</v>
      </c>
      <c r="AS151" s="52">
        <f>Penjaskes!M150</f>
        <v>0</v>
      </c>
      <c r="AT151" s="52" t="e">
        <f t="shared" si="138"/>
        <v>#DIV/0!</v>
      </c>
      <c r="AU151" s="52" t="e">
        <f>'Bhs Drh'!K150</f>
        <v>#DIV/0!</v>
      </c>
      <c r="AV151" s="274" t="e">
        <f>'Bhs Drh'!N150</f>
        <v>#DIV/0!</v>
      </c>
      <c r="AW151" s="52" t="e">
        <f t="shared" si="139"/>
        <v>#DIV/0!</v>
      </c>
      <c r="AX151" s="52" t="e">
        <f>B.Inggris!K150</f>
        <v>#DIV/0!</v>
      </c>
      <c r="AY151" s="52" t="e">
        <f>B.Inggris!N150</f>
        <v>#DIV/0!</v>
      </c>
      <c r="AZ151" s="52" t="e">
        <f t="shared" si="140"/>
        <v>#DIV/0!</v>
      </c>
      <c r="BA151" s="52" t="e">
        <f t="shared" si="149"/>
        <v>#DIV/0!</v>
      </c>
      <c r="BB151" s="52" t="e">
        <f t="shared" si="141"/>
        <v>#DIV/0!</v>
      </c>
      <c r="BC151" s="52"/>
      <c r="BD151" s="52" t="e">
        <f t="shared" si="142"/>
        <v>#DIV/0!</v>
      </c>
      <c r="BE151" s="52" t="e">
        <f t="shared" si="143"/>
        <v>#DIV/0!</v>
      </c>
      <c r="BF151" s="52"/>
      <c r="BG151" s="52" t="e">
        <f t="shared" si="144"/>
        <v>#DIV/0!</v>
      </c>
      <c r="BH151" s="52" t="e">
        <f t="shared" si="145"/>
        <v>#DIV/0!</v>
      </c>
      <c r="BI151" s="274">
        <v>0</v>
      </c>
      <c r="BJ151" s="52" t="e">
        <f t="shared" si="146"/>
        <v>#DIV/0!</v>
      </c>
      <c r="BK151" s="152">
        <f t="shared" si="150"/>
        <v>0</v>
      </c>
      <c r="BL151" s="373" t="e">
        <f t="shared" si="147"/>
        <v>#DIV/0!</v>
      </c>
      <c r="BM151" s="373">
        <f t="shared" si="151"/>
        <v>0</v>
      </c>
      <c r="BN151" s="48" t="e">
        <f t="shared" si="152"/>
        <v>#DIV/0!</v>
      </c>
      <c r="BO151" s="48" t="e">
        <f t="shared" si="153"/>
        <v>#DIV/0!</v>
      </c>
      <c r="BP151" s="48" t="e">
        <f t="shared" si="154"/>
        <v>#DIV/0!</v>
      </c>
      <c r="BQ151" s="48" t="e">
        <f t="shared" si="155"/>
        <v>#DIV/0!</v>
      </c>
      <c r="BR151" s="48" t="str">
        <f t="shared" si="155"/>
        <v>0,0</v>
      </c>
      <c r="BS151" s="48" t="e">
        <f t="shared" si="155"/>
        <v>#DIV/0!</v>
      </c>
      <c r="BT151" s="48" t="e">
        <f t="shared" si="148"/>
        <v>#DIV/0!</v>
      </c>
      <c r="BU151" s="48" t="e">
        <f t="shared" si="126"/>
        <v>#DIV/0!</v>
      </c>
      <c r="BV151" s="48" t="e">
        <f t="shared" si="156"/>
        <v>#DIV/0!</v>
      </c>
      <c r="BY151" s="275" t="e">
        <f t="shared" si="157"/>
        <v>#DIV/0!</v>
      </c>
      <c r="BZ151" s="275" t="str">
        <f t="shared" si="158"/>
        <v>0,</v>
      </c>
      <c r="CA151" s="275" t="e">
        <f t="shared" si="159"/>
        <v>#DIV/0!</v>
      </c>
      <c r="CB151" s="275" t="e">
        <f t="shared" si="160"/>
        <v>#DIV/0!</v>
      </c>
      <c r="CC151" s="275" t="str">
        <f t="shared" si="161"/>
        <v>0,</v>
      </c>
      <c r="CD151" s="275" t="e">
        <f t="shared" si="162"/>
        <v>#DIV/0!</v>
      </c>
      <c r="CE151" s="275" t="e">
        <f t="shared" si="163"/>
        <v>#DIV/0!</v>
      </c>
      <c r="CF151" s="275" t="str">
        <f t="shared" si="164"/>
        <v>0,0</v>
      </c>
      <c r="CG151" s="275" t="e">
        <f t="shared" si="165"/>
        <v>#DIV/0!</v>
      </c>
    </row>
    <row r="152" spans="1:85" x14ac:dyDescent="0.3">
      <c r="A152" s="53">
        <f>SISWA!A151</f>
        <v>144</v>
      </c>
      <c r="B152" s="53" t="str">
        <f>IF(SISWA!B151=0,"",SISWA!B151)</f>
        <v/>
      </c>
      <c r="C152" s="53" t="str">
        <f>IF(SISWA!C151=0,"",SISWA!C151)</f>
        <v/>
      </c>
      <c r="D152" s="53" t="str">
        <f>IF(SISWA!D151=0,"",SISWA!D151)</f>
        <v/>
      </c>
      <c r="E152" s="196" t="str">
        <f>IF(SISWA!E151=0,"",SISWA!E151)</f>
        <v/>
      </c>
      <c r="F152" s="196" t="str">
        <f>IF(SISWA!P150=0,"",SISWA!P150)</f>
        <v>, 00 Januari 1900</v>
      </c>
      <c r="G152" s="196" t="str">
        <f>IF(SISWA!H151=0,"",SISWA!H151)</f>
        <v/>
      </c>
      <c r="H152" s="52" t="e">
        <f>#REF!</f>
        <v>#REF!</v>
      </c>
      <c r="I152" s="52" t="e">
        <f>#REF!</f>
        <v>#REF!</v>
      </c>
      <c r="J152" s="52" t="e">
        <f t="shared" si="127"/>
        <v>#REF!</v>
      </c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 t="e">
        <f>PKn!K151</f>
        <v>#DIV/0!</v>
      </c>
      <c r="X152" s="274">
        <f>PKn!L151</f>
        <v>0</v>
      </c>
      <c r="Y152" s="52" t="e">
        <f t="shared" si="131"/>
        <v>#DIV/0!</v>
      </c>
      <c r="Z152" s="52" t="e">
        <f>'B Ind'!K151</f>
        <v>#DIV/0!</v>
      </c>
      <c r="AA152" s="274" t="e">
        <f>'B Ind'!N151</f>
        <v>#DIV/0!</v>
      </c>
      <c r="AB152" s="52" t="e">
        <f t="shared" si="132"/>
        <v>#DIV/0!</v>
      </c>
      <c r="AC152" s="52"/>
      <c r="AD152" s="52"/>
      <c r="AE152" s="52"/>
      <c r="AF152" s="52" t="e">
        <f>Matematik!K151</f>
        <v>#DIV/0!</v>
      </c>
      <c r="AG152" s="52">
        <f>Matematik!L151</f>
        <v>0</v>
      </c>
      <c r="AH152" s="52" t="e">
        <f t="shared" si="134"/>
        <v>#DIV/0!</v>
      </c>
      <c r="AI152" s="52" t="e">
        <f>IPA!K151</f>
        <v>#DIV/0!</v>
      </c>
      <c r="AJ152" s="52" t="e">
        <f>IPA!N151</f>
        <v>#DIV/0!</v>
      </c>
      <c r="AK152" s="52" t="e">
        <f t="shared" si="135"/>
        <v>#DIV/0!</v>
      </c>
      <c r="AL152" s="52" t="e">
        <f>IPS!K151</f>
        <v>#DIV/0!</v>
      </c>
      <c r="AM152" s="52">
        <f>IPS!L151</f>
        <v>0</v>
      </c>
      <c r="AN152" s="52" t="e">
        <f t="shared" si="136"/>
        <v>#DIV/0!</v>
      </c>
      <c r="AO152" s="52" t="e">
        <f>SBK!K151</f>
        <v>#DIV/0!</v>
      </c>
      <c r="AP152" s="274">
        <f>SBK!M151</f>
        <v>0</v>
      </c>
      <c r="AQ152" s="52" t="e">
        <f t="shared" si="137"/>
        <v>#DIV/0!</v>
      </c>
      <c r="AR152" s="52" t="e">
        <f>Penjaskes!K151</f>
        <v>#DIV/0!</v>
      </c>
      <c r="AS152" s="52">
        <f>Penjaskes!M151</f>
        <v>0</v>
      </c>
      <c r="AT152" s="52" t="e">
        <f t="shared" si="138"/>
        <v>#DIV/0!</v>
      </c>
      <c r="AU152" s="52" t="e">
        <f>'Bhs Drh'!K151</f>
        <v>#DIV/0!</v>
      </c>
      <c r="AV152" s="274" t="e">
        <f>'Bhs Drh'!N151</f>
        <v>#DIV/0!</v>
      </c>
      <c r="AW152" s="52" t="e">
        <f t="shared" si="139"/>
        <v>#DIV/0!</v>
      </c>
      <c r="AX152" s="52" t="e">
        <f>B.Inggris!K151</f>
        <v>#DIV/0!</v>
      </c>
      <c r="AY152" s="52" t="e">
        <f>B.Inggris!N151</f>
        <v>#DIV/0!</v>
      </c>
      <c r="AZ152" s="52" t="e">
        <f t="shared" si="140"/>
        <v>#DIV/0!</v>
      </c>
      <c r="BA152" s="52" t="e">
        <f t="shared" si="149"/>
        <v>#DIV/0!</v>
      </c>
      <c r="BB152" s="52" t="e">
        <f t="shared" si="141"/>
        <v>#DIV/0!</v>
      </c>
      <c r="BC152" s="52"/>
      <c r="BD152" s="52" t="e">
        <f t="shared" si="142"/>
        <v>#DIV/0!</v>
      </c>
      <c r="BE152" s="52" t="e">
        <f t="shared" si="143"/>
        <v>#DIV/0!</v>
      </c>
      <c r="BF152" s="52"/>
      <c r="BG152" s="52" t="e">
        <f t="shared" si="144"/>
        <v>#DIV/0!</v>
      </c>
      <c r="BH152" s="52" t="e">
        <f t="shared" si="145"/>
        <v>#DIV/0!</v>
      </c>
      <c r="BI152" s="274">
        <v>0</v>
      </c>
      <c r="BJ152" s="52" t="e">
        <f t="shared" si="146"/>
        <v>#DIV/0!</v>
      </c>
      <c r="BK152" s="152">
        <f t="shared" si="150"/>
        <v>0</v>
      </c>
      <c r="BL152" s="373" t="e">
        <f t="shared" si="147"/>
        <v>#DIV/0!</v>
      </c>
      <c r="BM152" s="373">
        <f t="shared" si="151"/>
        <v>0</v>
      </c>
      <c r="BN152" s="48" t="e">
        <f t="shared" si="152"/>
        <v>#DIV/0!</v>
      </c>
      <c r="BO152" s="48" t="e">
        <f t="shared" si="153"/>
        <v>#DIV/0!</v>
      </c>
      <c r="BP152" s="48" t="e">
        <f t="shared" si="154"/>
        <v>#DIV/0!</v>
      </c>
      <c r="BQ152" s="48" t="e">
        <f t="shared" si="155"/>
        <v>#DIV/0!</v>
      </c>
      <c r="BR152" s="48" t="str">
        <f t="shared" si="155"/>
        <v>0,0</v>
      </c>
      <c r="BS152" s="48" t="e">
        <f t="shared" si="155"/>
        <v>#DIV/0!</v>
      </c>
      <c r="BT152" s="48" t="e">
        <f t="shared" si="148"/>
        <v>#DIV/0!</v>
      </c>
      <c r="BU152" s="48" t="e">
        <f t="shared" si="126"/>
        <v>#DIV/0!</v>
      </c>
      <c r="BV152" s="48" t="e">
        <f t="shared" si="156"/>
        <v>#DIV/0!</v>
      </c>
      <c r="BY152" s="275" t="e">
        <f t="shared" si="157"/>
        <v>#DIV/0!</v>
      </c>
      <c r="BZ152" s="275" t="str">
        <f t="shared" si="158"/>
        <v>0,</v>
      </c>
      <c r="CA152" s="275" t="e">
        <f t="shared" si="159"/>
        <v>#DIV/0!</v>
      </c>
      <c r="CB152" s="275" t="e">
        <f t="shared" si="160"/>
        <v>#DIV/0!</v>
      </c>
      <c r="CC152" s="275" t="str">
        <f t="shared" si="161"/>
        <v>0,</v>
      </c>
      <c r="CD152" s="275" t="e">
        <f t="shared" si="162"/>
        <v>#DIV/0!</v>
      </c>
      <c r="CE152" s="275" t="e">
        <f t="shared" si="163"/>
        <v>#DIV/0!</v>
      </c>
      <c r="CF152" s="275" t="str">
        <f t="shared" si="164"/>
        <v>0,0</v>
      </c>
      <c r="CG152" s="275" t="e">
        <f t="shared" si="165"/>
        <v>#DIV/0!</v>
      </c>
    </row>
    <row r="153" spans="1:85" x14ac:dyDescent="0.3">
      <c r="A153" s="53">
        <f>SISWA!A152</f>
        <v>145</v>
      </c>
      <c r="B153" s="53" t="str">
        <f>IF(SISWA!B152=0,"",SISWA!B152)</f>
        <v/>
      </c>
      <c r="C153" s="53" t="str">
        <f>IF(SISWA!C152=0,"",SISWA!C152)</f>
        <v/>
      </c>
      <c r="D153" s="53" t="str">
        <f>IF(SISWA!D152=0,"",SISWA!D152)</f>
        <v/>
      </c>
      <c r="E153" s="196" t="str">
        <f>IF(SISWA!E152=0,"",SISWA!E152)</f>
        <v/>
      </c>
      <c r="F153" s="196" t="str">
        <f>IF(SISWA!P151=0,"",SISWA!P151)</f>
        <v>, 00 Januari 1900</v>
      </c>
      <c r="G153" s="196" t="str">
        <f>IF(SISWA!H152=0,"",SISWA!H152)</f>
        <v/>
      </c>
      <c r="H153" s="52" t="e">
        <f>#REF!</f>
        <v>#REF!</v>
      </c>
      <c r="I153" s="52" t="e">
        <f>#REF!</f>
        <v>#REF!</v>
      </c>
      <c r="J153" s="52" t="e">
        <f t="shared" si="127"/>
        <v>#REF!</v>
      </c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 t="e">
        <f>PKn!K152</f>
        <v>#DIV/0!</v>
      </c>
      <c r="X153" s="274">
        <f>PKn!L152</f>
        <v>0</v>
      </c>
      <c r="Y153" s="52" t="e">
        <f t="shared" si="131"/>
        <v>#DIV/0!</v>
      </c>
      <c r="Z153" s="52" t="e">
        <f>'B Ind'!K152</f>
        <v>#DIV/0!</v>
      </c>
      <c r="AA153" s="274" t="e">
        <f>'B Ind'!N152</f>
        <v>#DIV/0!</v>
      </c>
      <c r="AB153" s="52" t="e">
        <f t="shared" si="132"/>
        <v>#DIV/0!</v>
      </c>
      <c r="AC153" s="52"/>
      <c r="AD153" s="52"/>
      <c r="AE153" s="52"/>
      <c r="AF153" s="52" t="e">
        <f>Matematik!K152</f>
        <v>#DIV/0!</v>
      </c>
      <c r="AG153" s="52">
        <f>Matematik!L152</f>
        <v>0</v>
      </c>
      <c r="AH153" s="52" t="e">
        <f t="shared" si="134"/>
        <v>#DIV/0!</v>
      </c>
      <c r="AI153" s="52" t="e">
        <f>IPA!K152</f>
        <v>#DIV/0!</v>
      </c>
      <c r="AJ153" s="52" t="e">
        <f>IPA!N152</f>
        <v>#DIV/0!</v>
      </c>
      <c r="AK153" s="52" t="e">
        <f t="shared" si="135"/>
        <v>#DIV/0!</v>
      </c>
      <c r="AL153" s="52" t="e">
        <f>IPS!K152</f>
        <v>#DIV/0!</v>
      </c>
      <c r="AM153" s="52">
        <f>IPS!L152</f>
        <v>0</v>
      </c>
      <c r="AN153" s="52" t="e">
        <f t="shared" si="136"/>
        <v>#DIV/0!</v>
      </c>
      <c r="AO153" s="52" t="e">
        <f>SBK!K152</f>
        <v>#DIV/0!</v>
      </c>
      <c r="AP153" s="274">
        <f>SBK!M152</f>
        <v>0</v>
      </c>
      <c r="AQ153" s="52" t="e">
        <f t="shared" si="137"/>
        <v>#DIV/0!</v>
      </c>
      <c r="AR153" s="52" t="e">
        <f>Penjaskes!K152</f>
        <v>#DIV/0!</v>
      </c>
      <c r="AS153" s="52">
        <f>Penjaskes!M152</f>
        <v>0</v>
      </c>
      <c r="AT153" s="52" t="e">
        <f t="shared" si="138"/>
        <v>#DIV/0!</v>
      </c>
      <c r="AU153" s="52" t="e">
        <f>'Bhs Drh'!K152</f>
        <v>#DIV/0!</v>
      </c>
      <c r="AV153" s="274" t="e">
        <f>'Bhs Drh'!N152</f>
        <v>#DIV/0!</v>
      </c>
      <c r="AW153" s="52" t="e">
        <f t="shared" si="139"/>
        <v>#DIV/0!</v>
      </c>
      <c r="AX153" s="52" t="e">
        <f>B.Inggris!K152</f>
        <v>#DIV/0!</v>
      </c>
      <c r="AY153" s="52" t="e">
        <f>B.Inggris!N152</f>
        <v>#DIV/0!</v>
      </c>
      <c r="AZ153" s="52" t="e">
        <f t="shared" si="140"/>
        <v>#DIV/0!</v>
      </c>
      <c r="BA153" s="52" t="e">
        <f t="shared" si="149"/>
        <v>#DIV/0!</v>
      </c>
      <c r="BB153" s="52" t="e">
        <f t="shared" si="141"/>
        <v>#DIV/0!</v>
      </c>
      <c r="BC153" s="52"/>
      <c r="BD153" s="52" t="e">
        <f t="shared" si="142"/>
        <v>#DIV/0!</v>
      </c>
      <c r="BE153" s="52" t="e">
        <f t="shared" si="143"/>
        <v>#DIV/0!</v>
      </c>
      <c r="BF153" s="52"/>
      <c r="BG153" s="52" t="e">
        <f t="shared" si="144"/>
        <v>#DIV/0!</v>
      </c>
      <c r="BH153" s="52" t="e">
        <f t="shared" si="145"/>
        <v>#DIV/0!</v>
      </c>
      <c r="BI153" s="274">
        <v>0</v>
      </c>
      <c r="BJ153" s="52" t="e">
        <f t="shared" si="146"/>
        <v>#DIV/0!</v>
      </c>
      <c r="BK153" s="152">
        <f t="shared" si="150"/>
        <v>0</v>
      </c>
      <c r="BL153" s="373" t="e">
        <f t="shared" si="147"/>
        <v>#DIV/0!</v>
      </c>
      <c r="BM153" s="373">
        <f t="shared" si="151"/>
        <v>0</v>
      </c>
      <c r="BN153" s="48" t="e">
        <f t="shared" si="152"/>
        <v>#DIV/0!</v>
      </c>
      <c r="BO153" s="48" t="e">
        <f t="shared" si="153"/>
        <v>#DIV/0!</v>
      </c>
      <c r="BP153" s="48" t="e">
        <f t="shared" si="154"/>
        <v>#DIV/0!</v>
      </c>
      <c r="BQ153" s="48" t="e">
        <f t="shared" si="155"/>
        <v>#DIV/0!</v>
      </c>
      <c r="BR153" s="48" t="str">
        <f t="shared" si="155"/>
        <v>0,0</v>
      </c>
      <c r="BS153" s="48" t="e">
        <f t="shared" si="155"/>
        <v>#DIV/0!</v>
      </c>
      <c r="BT153" s="48" t="e">
        <f t="shared" si="148"/>
        <v>#DIV/0!</v>
      </c>
      <c r="BU153" s="48" t="e">
        <f t="shared" si="126"/>
        <v>#DIV/0!</v>
      </c>
      <c r="BV153" s="48" t="e">
        <f t="shared" si="156"/>
        <v>#DIV/0!</v>
      </c>
      <c r="BY153" s="275" t="e">
        <f t="shared" si="157"/>
        <v>#DIV/0!</v>
      </c>
      <c r="BZ153" s="275" t="str">
        <f t="shared" si="158"/>
        <v>0,</v>
      </c>
      <c r="CA153" s="275" t="e">
        <f t="shared" si="159"/>
        <v>#DIV/0!</v>
      </c>
      <c r="CB153" s="275" t="e">
        <f t="shared" si="160"/>
        <v>#DIV/0!</v>
      </c>
      <c r="CC153" s="275" t="str">
        <f t="shared" si="161"/>
        <v>0,</v>
      </c>
      <c r="CD153" s="275" t="e">
        <f t="shared" si="162"/>
        <v>#DIV/0!</v>
      </c>
      <c r="CE153" s="275" t="e">
        <f t="shared" si="163"/>
        <v>#DIV/0!</v>
      </c>
      <c r="CF153" s="275" t="str">
        <f t="shared" si="164"/>
        <v>0,0</v>
      </c>
      <c r="CG153" s="275" t="e">
        <f t="shared" si="165"/>
        <v>#DIV/0!</v>
      </c>
    </row>
    <row r="154" spans="1:85" x14ac:dyDescent="0.3">
      <c r="A154" s="53">
        <f>SISWA!A153</f>
        <v>146</v>
      </c>
      <c r="B154" s="53" t="str">
        <f>IF(SISWA!B153=0,"",SISWA!B153)</f>
        <v/>
      </c>
      <c r="C154" s="53" t="str">
        <f>IF(SISWA!C153=0,"",SISWA!C153)</f>
        <v/>
      </c>
      <c r="D154" s="53" t="str">
        <f>IF(SISWA!D153=0,"",SISWA!D153)</f>
        <v/>
      </c>
      <c r="E154" s="196" t="str">
        <f>IF(SISWA!E153=0,"",SISWA!E153)</f>
        <v/>
      </c>
      <c r="F154" s="196" t="str">
        <f>IF(SISWA!P152=0,"",SISWA!P152)</f>
        <v>, 00 Januari 1900</v>
      </c>
      <c r="G154" s="196" t="str">
        <f>IF(SISWA!H153=0,"",SISWA!H153)</f>
        <v/>
      </c>
      <c r="H154" s="52" t="e">
        <f>#REF!</f>
        <v>#REF!</v>
      </c>
      <c r="I154" s="52" t="e">
        <f>#REF!</f>
        <v>#REF!</v>
      </c>
      <c r="J154" s="52" t="e">
        <f t="shared" si="127"/>
        <v>#REF!</v>
      </c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 t="e">
        <f>PKn!K153</f>
        <v>#DIV/0!</v>
      </c>
      <c r="X154" s="274">
        <f>PKn!L153</f>
        <v>0</v>
      </c>
      <c r="Y154" s="52" t="e">
        <f t="shared" si="131"/>
        <v>#DIV/0!</v>
      </c>
      <c r="Z154" s="52" t="e">
        <f>'B Ind'!K153</f>
        <v>#DIV/0!</v>
      </c>
      <c r="AA154" s="274" t="e">
        <f>'B Ind'!N153</f>
        <v>#DIV/0!</v>
      </c>
      <c r="AB154" s="52" t="e">
        <f t="shared" si="132"/>
        <v>#DIV/0!</v>
      </c>
      <c r="AC154" s="52"/>
      <c r="AD154" s="52"/>
      <c r="AE154" s="52"/>
      <c r="AF154" s="52" t="e">
        <f>Matematik!K153</f>
        <v>#DIV/0!</v>
      </c>
      <c r="AG154" s="52">
        <f>Matematik!L153</f>
        <v>0</v>
      </c>
      <c r="AH154" s="52" t="e">
        <f t="shared" si="134"/>
        <v>#DIV/0!</v>
      </c>
      <c r="AI154" s="52" t="e">
        <f>IPA!K153</f>
        <v>#DIV/0!</v>
      </c>
      <c r="AJ154" s="52" t="e">
        <f>IPA!N153</f>
        <v>#DIV/0!</v>
      </c>
      <c r="AK154" s="52" t="e">
        <f t="shared" si="135"/>
        <v>#DIV/0!</v>
      </c>
      <c r="AL154" s="52" t="e">
        <f>IPS!K153</f>
        <v>#DIV/0!</v>
      </c>
      <c r="AM154" s="52">
        <f>IPS!L153</f>
        <v>0</v>
      </c>
      <c r="AN154" s="52" t="e">
        <f t="shared" si="136"/>
        <v>#DIV/0!</v>
      </c>
      <c r="AO154" s="52" t="e">
        <f>SBK!K153</f>
        <v>#DIV/0!</v>
      </c>
      <c r="AP154" s="274">
        <f>SBK!M153</f>
        <v>0</v>
      </c>
      <c r="AQ154" s="52" t="e">
        <f t="shared" si="137"/>
        <v>#DIV/0!</v>
      </c>
      <c r="AR154" s="52" t="e">
        <f>Penjaskes!K153</f>
        <v>#DIV/0!</v>
      </c>
      <c r="AS154" s="52">
        <f>Penjaskes!M153</f>
        <v>0</v>
      </c>
      <c r="AT154" s="52" t="e">
        <f t="shared" si="138"/>
        <v>#DIV/0!</v>
      </c>
      <c r="AU154" s="52" t="e">
        <f>'Bhs Drh'!K153</f>
        <v>#DIV/0!</v>
      </c>
      <c r="AV154" s="274" t="e">
        <f>'Bhs Drh'!N153</f>
        <v>#DIV/0!</v>
      </c>
      <c r="AW154" s="52" t="e">
        <f t="shared" si="139"/>
        <v>#DIV/0!</v>
      </c>
      <c r="AX154" s="52" t="e">
        <f>B.Inggris!K153</f>
        <v>#DIV/0!</v>
      </c>
      <c r="AY154" s="52" t="e">
        <f>B.Inggris!N153</f>
        <v>#DIV/0!</v>
      </c>
      <c r="AZ154" s="52" t="e">
        <f t="shared" si="140"/>
        <v>#DIV/0!</v>
      </c>
      <c r="BA154" s="52" t="e">
        <f t="shared" si="149"/>
        <v>#DIV/0!</v>
      </c>
      <c r="BB154" s="52" t="e">
        <f t="shared" si="141"/>
        <v>#DIV/0!</v>
      </c>
      <c r="BC154" s="52"/>
      <c r="BD154" s="52" t="e">
        <f t="shared" si="142"/>
        <v>#DIV/0!</v>
      </c>
      <c r="BE154" s="52" t="e">
        <f t="shared" si="143"/>
        <v>#DIV/0!</v>
      </c>
      <c r="BF154" s="52"/>
      <c r="BG154" s="52" t="e">
        <f t="shared" si="144"/>
        <v>#DIV/0!</v>
      </c>
      <c r="BH154" s="52" t="e">
        <f t="shared" si="145"/>
        <v>#DIV/0!</v>
      </c>
      <c r="BI154" s="274">
        <v>0</v>
      </c>
      <c r="BJ154" s="52" t="e">
        <f t="shared" si="146"/>
        <v>#DIV/0!</v>
      </c>
      <c r="BK154" s="152">
        <f t="shared" si="150"/>
        <v>0</v>
      </c>
      <c r="BL154" s="373" t="e">
        <f t="shared" si="147"/>
        <v>#DIV/0!</v>
      </c>
      <c r="BM154" s="373">
        <f t="shared" si="151"/>
        <v>0</v>
      </c>
      <c r="BN154" s="48" t="e">
        <f t="shared" si="152"/>
        <v>#DIV/0!</v>
      </c>
      <c r="BO154" s="48" t="e">
        <f t="shared" si="153"/>
        <v>#DIV/0!</v>
      </c>
      <c r="BP154" s="48" t="e">
        <f t="shared" si="154"/>
        <v>#DIV/0!</v>
      </c>
      <c r="BQ154" s="48" t="e">
        <f t="shared" si="155"/>
        <v>#DIV/0!</v>
      </c>
      <c r="BR154" s="48" t="str">
        <f t="shared" si="155"/>
        <v>0,0</v>
      </c>
      <c r="BS154" s="48" t="e">
        <f t="shared" si="155"/>
        <v>#DIV/0!</v>
      </c>
      <c r="BT154" s="48" t="e">
        <f t="shared" si="148"/>
        <v>#DIV/0!</v>
      </c>
      <c r="BU154" s="48" t="e">
        <f t="shared" si="126"/>
        <v>#DIV/0!</v>
      </c>
      <c r="BV154" s="48" t="e">
        <f t="shared" si="156"/>
        <v>#DIV/0!</v>
      </c>
      <c r="BY154" s="275" t="e">
        <f t="shared" si="157"/>
        <v>#DIV/0!</v>
      </c>
      <c r="BZ154" s="275" t="str">
        <f t="shared" si="158"/>
        <v>0,</v>
      </c>
      <c r="CA154" s="275" t="e">
        <f t="shared" si="159"/>
        <v>#DIV/0!</v>
      </c>
      <c r="CB154" s="275" t="e">
        <f t="shared" si="160"/>
        <v>#DIV/0!</v>
      </c>
      <c r="CC154" s="275" t="str">
        <f t="shared" si="161"/>
        <v>0,</v>
      </c>
      <c r="CD154" s="275" t="e">
        <f t="shared" si="162"/>
        <v>#DIV/0!</v>
      </c>
      <c r="CE154" s="275" t="e">
        <f t="shared" si="163"/>
        <v>#DIV/0!</v>
      </c>
      <c r="CF154" s="275" t="str">
        <f t="shared" si="164"/>
        <v>0,0</v>
      </c>
      <c r="CG154" s="275" t="e">
        <f t="shared" si="165"/>
        <v>#DIV/0!</v>
      </c>
    </row>
    <row r="155" spans="1:85" x14ac:dyDescent="0.3">
      <c r="A155" s="53">
        <f>SISWA!A154</f>
        <v>147</v>
      </c>
      <c r="B155" s="53" t="str">
        <f>IF(SISWA!B154=0,"",SISWA!B154)</f>
        <v/>
      </c>
      <c r="C155" s="53" t="str">
        <f>IF(SISWA!C154=0,"",SISWA!C154)</f>
        <v/>
      </c>
      <c r="D155" s="53" t="str">
        <f>IF(SISWA!D154=0,"",SISWA!D154)</f>
        <v/>
      </c>
      <c r="E155" s="196" t="str">
        <f>IF(SISWA!E154=0,"",SISWA!E154)</f>
        <v/>
      </c>
      <c r="F155" s="196" t="str">
        <f>IF(SISWA!P153=0,"",SISWA!P153)</f>
        <v>, 00 Januari 1900</v>
      </c>
      <c r="G155" s="196" t="str">
        <f>IF(SISWA!H154=0,"",SISWA!H154)</f>
        <v/>
      </c>
      <c r="H155" s="52" t="e">
        <f>#REF!</f>
        <v>#REF!</v>
      </c>
      <c r="I155" s="52" t="e">
        <f>#REF!</f>
        <v>#REF!</v>
      </c>
      <c r="J155" s="52" t="e">
        <f t="shared" si="127"/>
        <v>#REF!</v>
      </c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 t="e">
        <f>PKn!K154</f>
        <v>#DIV/0!</v>
      </c>
      <c r="X155" s="274">
        <f>PKn!L154</f>
        <v>0</v>
      </c>
      <c r="Y155" s="52" t="e">
        <f t="shared" si="131"/>
        <v>#DIV/0!</v>
      </c>
      <c r="Z155" s="52" t="e">
        <f>'B Ind'!K154</f>
        <v>#DIV/0!</v>
      </c>
      <c r="AA155" s="274" t="e">
        <f>'B Ind'!N154</f>
        <v>#DIV/0!</v>
      </c>
      <c r="AB155" s="52" t="e">
        <f t="shared" si="132"/>
        <v>#DIV/0!</v>
      </c>
      <c r="AC155" s="52"/>
      <c r="AD155" s="52"/>
      <c r="AE155" s="52"/>
      <c r="AF155" s="52" t="e">
        <f>Matematik!K154</f>
        <v>#DIV/0!</v>
      </c>
      <c r="AG155" s="52">
        <f>Matematik!L154</f>
        <v>0</v>
      </c>
      <c r="AH155" s="52" t="e">
        <f t="shared" si="134"/>
        <v>#DIV/0!</v>
      </c>
      <c r="AI155" s="52" t="e">
        <f>IPA!K154</f>
        <v>#DIV/0!</v>
      </c>
      <c r="AJ155" s="52" t="e">
        <f>IPA!N154</f>
        <v>#DIV/0!</v>
      </c>
      <c r="AK155" s="52" t="e">
        <f t="shared" si="135"/>
        <v>#DIV/0!</v>
      </c>
      <c r="AL155" s="52" t="e">
        <f>IPS!K154</f>
        <v>#DIV/0!</v>
      </c>
      <c r="AM155" s="52">
        <f>IPS!L154</f>
        <v>0</v>
      </c>
      <c r="AN155" s="52" t="e">
        <f t="shared" si="136"/>
        <v>#DIV/0!</v>
      </c>
      <c r="AO155" s="52" t="e">
        <f>SBK!K154</f>
        <v>#DIV/0!</v>
      </c>
      <c r="AP155" s="274">
        <f>SBK!M154</f>
        <v>0</v>
      </c>
      <c r="AQ155" s="52" t="e">
        <f t="shared" si="137"/>
        <v>#DIV/0!</v>
      </c>
      <c r="AR155" s="52" t="e">
        <f>Penjaskes!K154</f>
        <v>#DIV/0!</v>
      </c>
      <c r="AS155" s="52">
        <f>Penjaskes!M154</f>
        <v>0</v>
      </c>
      <c r="AT155" s="52" t="e">
        <f t="shared" si="138"/>
        <v>#DIV/0!</v>
      </c>
      <c r="AU155" s="52" t="e">
        <f>'Bhs Drh'!K154</f>
        <v>#DIV/0!</v>
      </c>
      <c r="AV155" s="274" t="e">
        <f>'Bhs Drh'!N154</f>
        <v>#DIV/0!</v>
      </c>
      <c r="AW155" s="52" t="e">
        <f t="shared" si="139"/>
        <v>#DIV/0!</v>
      </c>
      <c r="AX155" s="52" t="e">
        <f>B.Inggris!K154</f>
        <v>#DIV/0!</v>
      </c>
      <c r="AY155" s="52" t="e">
        <f>B.Inggris!N154</f>
        <v>#DIV/0!</v>
      </c>
      <c r="AZ155" s="52" t="e">
        <f t="shared" si="140"/>
        <v>#DIV/0!</v>
      </c>
      <c r="BA155" s="52" t="e">
        <f t="shared" si="149"/>
        <v>#DIV/0!</v>
      </c>
      <c r="BB155" s="52" t="e">
        <f t="shared" si="141"/>
        <v>#DIV/0!</v>
      </c>
      <c r="BC155" s="52"/>
      <c r="BD155" s="52" t="e">
        <f t="shared" si="142"/>
        <v>#DIV/0!</v>
      </c>
      <c r="BE155" s="52" t="e">
        <f t="shared" si="143"/>
        <v>#DIV/0!</v>
      </c>
      <c r="BF155" s="52"/>
      <c r="BG155" s="52" t="e">
        <f t="shared" si="144"/>
        <v>#DIV/0!</v>
      </c>
      <c r="BH155" s="52" t="e">
        <f t="shared" si="145"/>
        <v>#DIV/0!</v>
      </c>
      <c r="BI155" s="274">
        <v>0</v>
      </c>
      <c r="BJ155" s="52" t="e">
        <f t="shared" si="146"/>
        <v>#DIV/0!</v>
      </c>
      <c r="BK155" s="152">
        <f t="shared" si="150"/>
        <v>0</v>
      </c>
      <c r="BL155" s="373" t="e">
        <f t="shared" si="147"/>
        <v>#DIV/0!</v>
      </c>
      <c r="BM155" s="373">
        <f t="shared" si="151"/>
        <v>0</v>
      </c>
      <c r="BN155" s="48" t="e">
        <f t="shared" si="152"/>
        <v>#DIV/0!</v>
      </c>
      <c r="BO155" s="48" t="e">
        <f t="shared" si="153"/>
        <v>#DIV/0!</v>
      </c>
      <c r="BP155" s="48" t="e">
        <f t="shared" si="154"/>
        <v>#DIV/0!</v>
      </c>
      <c r="BQ155" s="48" t="e">
        <f t="shared" si="155"/>
        <v>#DIV/0!</v>
      </c>
      <c r="BR155" s="48" t="str">
        <f t="shared" si="155"/>
        <v>0,0</v>
      </c>
      <c r="BS155" s="48" t="e">
        <f t="shared" si="155"/>
        <v>#DIV/0!</v>
      </c>
      <c r="BT155" s="48" t="e">
        <f t="shared" si="148"/>
        <v>#DIV/0!</v>
      </c>
      <c r="BU155" s="48" t="e">
        <f t="shared" si="126"/>
        <v>#DIV/0!</v>
      </c>
      <c r="BV155" s="48" t="e">
        <f t="shared" si="156"/>
        <v>#DIV/0!</v>
      </c>
      <c r="BY155" s="275" t="e">
        <f t="shared" si="157"/>
        <v>#DIV/0!</v>
      </c>
      <c r="BZ155" s="275" t="str">
        <f t="shared" si="158"/>
        <v>0,</v>
      </c>
      <c r="CA155" s="275" t="e">
        <f t="shared" si="159"/>
        <v>#DIV/0!</v>
      </c>
      <c r="CB155" s="275" t="e">
        <f t="shared" si="160"/>
        <v>#DIV/0!</v>
      </c>
      <c r="CC155" s="275" t="str">
        <f t="shared" si="161"/>
        <v>0,</v>
      </c>
      <c r="CD155" s="275" t="e">
        <f t="shared" si="162"/>
        <v>#DIV/0!</v>
      </c>
      <c r="CE155" s="275" t="e">
        <f t="shared" si="163"/>
        <v>#DIV/0!</v>
      </c>
      <c r="CF155" s="275" t="str">
        <f t="shared" si="164"/>
        <v>0,0</v>
      </c>
      <c r="CG155" s="275" t="e">
        <f t="shared" si="165"/>
        <v>#DIV/0!</v>
      </c>
    </row>
    <row r="156" spans="1:85" x14ac:dyDescent="0.3">
      <c r="A156" s="53">
        <f>SISWA!A155</f>
        <v>148</v>
      </c>
      <c r="B156" s="53" t="str">
        <f>IF(SISWA!B155=0,"",SISWA!B155)</f>
        <v/>
      </c>
      <c r="C156" s="53" t="str">
        <f>IF(SISWA!C155=0,"",SISWA!C155)</f>
        <v/>
      </c>
      <c r="D156" s="53" t="str">
        <f>IF(SISWA!D155=0,"",SISWA!D155)</f>
        <v/>
      </c>
      <c r="E156" s="196" t="str">
        <f>IF(SISWA!E155=0,"",SISWA!E155)</f>
        <v/>
      </c>
      <c r="F156" s="196" t="str">
        <f>IF(SISWA!P154=0,"",SISWA!P154)</f>
        <v>, 00 Januari 1900</v>
      </c>
      <c r="G156" s="196" t="str">
        <f>IF(SISWA!H155=0,"",SISWA!H155)</f>
        <v/>
      </c>
      <c r="H156" s="52" t="e">
        <f>#REF!</f>
        <v>#REF!</v>
      </c>
      <c r="I156" s="52" t="e">
        <f>#REF!</f>
        <v>#REF!</v>
      </c>
      <c r="J156" s="52" t="e">
        <f t="shared" si="127"/>
        <v>#REF!</v>
      </c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 t="e">
        <f>PKn!K155</f>
        <v>#DIV/0!</v>
      </c>
      <c r="X156" s="274">
        <f>PKn!L155</f>
        <v>0</v>
      </c>
      <c r="Y156" s="52" t="e">
        <f t="shared" si="131"/>
        <v>#DIV/0!</v>
      </c>
      <c r="Z156" s="52" t="e">
        <f>'B Ind'!K155</f>
        <v>#DIV/0!</v>
      </c>
      <c r="AA156" s="274" t="e">
        <f>'B Ind'!N155</f>
        <v>#DIV/0!</v>
      </c>
      <c r="AB156" s="52" t="e">
        <f t="shared" si="132"/>
        <v>#DIV/0!</v>
      </c>
      <c r="AC156" s="52"/>
      <c r="AD156" s="52"/>
      <c r="AE156" s="52"/>
      <c r="AF156" s="52" t="e">
        <f>Matematik!K155</f>
        <v>#DIV/0!</v>
      </c>
      <c r="AG156" s="52">
        <f>Matematik!L155</f>
        <v>0</v>
      </c>
      <c r="AH156" s="52" t="e">
        <f t="shared" si="134"/>
        <v>#DIV/0!</v>
      </c>
      <c r="AI156" s="52" t="e">
        <f>IPA!K155</f>
        <v>#DIV/0!</v>
      </c>
      <c r="AJ156" s="52" t="e">
        <f>IPA!N155</f>
        <v>#DIV/0!</v>
      </c>
      <c r="AK156" s="52" t="e">
        <f t="shared" si="135"/>
        <v>#DIV/0!</v>
      </c>
      <c r="AL156" s="52" t="e">
        <f>IPS!K155</f>
        <v>#DIV/0!</v>
      </c>
      <c r="AM156" s="52">
        <f>IPS!L155</f>
        <v>0</v>
      </c>
      <c r="AN156" s="52" t="e">
        <f t="shared" si="136"/>
        <v>#DIV/0!</v>
      </c>
      <c r="AO156" s="52" t="e">
        <f>SBK!K155</f>
        <v>#DIV/0!</v>
      </c>
      <c r="AP156" s="274">
        <f>SBK!M155</f>
        <v>0</v>
      </c>
      <c r="AQ156" s="52" t="e">
        <f t="shared" si="137"/>
        <v>#DIV/0!</v>
      </c>
      <c r="AR156" s="52" t="e">
        <f>Penjaskes!K155</f>
        <v>#DIV/0!</v>
      </c>
      <c r="AS156" s="52">
        <f>Penjaskes!M155</f>
        <v>0</v>
      </c>
      <c r="AT156" s="52" t="e">
        <f t="shared" si="138"/>
        <v>#DIV/0!</v>
      </c>
      <c r="AU156" s="52" t="e">
        <f>'Bhs Drh'!K155</f>
        <v>#DIV/0!</v>
      </c>
      <c r="AV156" s="274" t="e">
        <f>'Bhs Drh'!N155</f>
        <v>#DIV/0!</v>
      </c>
      <c r="AW156" s="52" t="e">
        <f t="shared" si="139"/>
        <v>#DIV/0!</v>
      </c>
      <c r="AX156" s="52" t="e">
        <f>B.Inggris!K155</f>
        <v>#DIV/0!</v>
      </c>
      <c r="AY156" s="52" t="e">
        <f>B.Inggris!N155</f>
        <v>#DIV/0!</v>
      </c>
      <c r="AZ156" s="52" t="e">
        <f t="shared" si="140"/>
        <v>#DIV/0!</v>
      </c>
      <c r="BA156" s="52" t="e">
        <f t="shared" si="149"/>
        <v>#DIV/0!</v>
      </c>
      <c r="BB156" s="52" t="e">
        <f t="shared" si="141"/>
        <v>#DIV/0!</v>
      </c>
      <c r="BC156" s="52"/>
      <c r="BD156" s="52" t="e">
        <f t="shared" si="142"/>
        <v>#DIV/0!</v>
      </c>
      <c r="BE156" s="52" t="e">
        <f t="shared" si="143"/>
        <v>#DIV/0!</v>
      </c>
      <c r="BF156" s="52"/>
      <c r="BG156" s="52" t="e">
        <f t="shared" si="144"/>
        <v>#DIV/0!</v>
      </c>
      <c r="BH156" s="52" t="e">
        <f t="shared" si="145"/>
        <v>#DIV/0!</v>
      </c>
      <c r="BI156" s="274">
        <v>0</v>
      </c>
      <c r="BJ156" s="52" t="e">
        <f t="shared" si="146"/>
        <v>#DIV/0!</v>
      </c>
      <c r="BK156" s="152">
        <f t="shared" si="150"/>
        <v>0</v>
      </c>
      <c r="BL156" s="373" t="e">
        <f t="shared" si="147"/>
        <v>#DIV/0!</v>
      </c>
      <c r="BM156" s="373">
        <f t="shared" si="151"/>
        <v>0</v>
      </c>
      <c r="BN156" s="48" t="e">
        <f t="shared" si="152"/>
        <v>#DIV/0!</v>
      </c>
      <c r="BO156" s="48" t="e">
        <f t="shared" si="153"/>
        <v>#DIV/0!</v>
      </c>
      <c r="BP156" s="48" t="e">
        <f t="shared" si="154"/>
        <v>#DIV/0!</v>
      </c>
      <c r="BQ156" s="48" t="e">
        <f t="shared" si="155"/>
        <v>#DIV/0!</v>
      </c>
      <c r="BR156" s="48" t="str">
        <f t="shared" si="155"/>
        <v>0,0</v>
      </c>
      <c r="BS156" s="48" t="e">
        <f t="shared" si="155"/>
        <v>#DIV/0!</v>
      </c>
      <c r="BT156" s="48" t="e">
        <f t="shared" si="148"/>
        <v>#DIV/0!</v>
      </c>
      <c r="BU156" s="48" t="e">
        <f t="shared" si="126"/>
        <v>#DIV/0!</v>
      </c>
      <c r="BV156" s="48" t="e">
        <f t="shared" si="156"/>
        <v>#DIV/0!</v>
      </c>
      <c r="BY156" s="275" t="e">
        <f t="shared" si="157"/>
        <v>#DIV/0!</v>
      </c>
      <c r="BZ156" s="275" t="str">
        <f t="shared" si="158"/>
        <v>0,</v>
      </c>
      <c r="CA156" s="275" t="e">
        <f t="shared" si="159"/>
        <v>#DIV/0!</v>
      </c>
      <c r="CB156" s="275" t="e">
        <f t="shared" si="160"/>
        <v>#DIV/0!</v>
      </c>
      <c r="CC156" s="275" t="str">
        <f t="shared" si="161"/>
        <v>0,</v>
      </c>
      <c r="CD156" s="275" t="e">
        <f t="shared" si="162"/>
        <v>#DIV/0!</v>
      </c>
      <c r="CE156" s="275" t="e">
        <f t="shared" si="163"/>
        <v>#DIV/0!</v>
      </c>
      <c r="CF156" s="275" t="str">
        <f t="shared" si="164"/>
        <v>0,0</v>
      </c>
      <c r="CG156" s="275" t="e">
        <f t="shared" si="165"/>
        <v>#DIV/0!</v>
      </c>
    </row>
    <row r="157" spans="1:85" x14ac:dyDescent="0.3">
      <c r="A157" s="53">
        <f>SISWA!A156</f>
        <v>149</v>
      </c>
      <c r="B157" s="53" t="str">
        <f>IF(SISWA!B156=0,"",SISWA!B156)</f>
        <v/>
      </c>
      <c r="C157" s="53" t="str">
        <f>IF(SISWA!C156=0,"",SISWA!C156)</f>
        <v/>
      </c>
      <c r="D157" s="53" t="str">
        <f>IF(SISWA!D156=0,"",SISWA!D156)</f>
        <v/>
      </c>
      <c r="E157" s="196" t="str">
        <f>IF(SISWA!E156=0,"",SISWA!E156)</f>
        <v/>
      </c>
      <c r="F157" s="196" t="str">
        <f>IF(SISWA!P155=0,"",SISWA!P155)</f>
        <v>, 00 Januari 1900</v>
      </c>
      <c r="G157" s="196" t="str">
        <f>IF(SISWA!H156=0,"",SISWA!H156)</f>
        <v/>
      </c>
      <c r="H157" s="52" t="e">
        <f>#REF!</f>
        <v>#REF!</v>
      </c>
      <c r="I157" s="52" t="e">
        <f>#REF!</f>
        <v>#REF!</v>
      </c>
      <c r="J157" s="52" t="e">
        <f t="shared" si="127"/>
        <v>#REF!</v>
      </c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 t="e">
        <f>PKn!K156</f>
        <v>#DIV/0!</v>
      </c>
      <c r="X157" s="274">
        <f>PKn!L156</f>
        <v>0</v>
      </c>
      <c r="Y157" s="52" t="e">
        <f t="shared" si="131"/>
        <v>#DIV/0!</v>
      </c>
      <c r="Z157" s="52" t="e">
        <f>'B Ind'!K156</f>
        <v>#DIV/0!</v>
      </c>
      <c r="AA157" s="274" t="e">
        <f>'B Ind'!N156</f>
        <v>#DIV/0!</v>
      </c>
      <c r="AB157" s="52" t="e">
        <f t="shared" si="132"/>
        <v>#DIV/0!</v>
      </c>
      <c r="AC157" s="52"/>
      <c r="AD157" s="52"/>
      <c r="AE157" s="52"/>
      <c r="AF157" s="52" t="e">
        <f>Matematik!K156</f>
        <v>#DIV/0!</v>
      </c>
      <c r="AG157" s="52">
        <f>Matematik!L156</f>
        <v>0</v>
      </c>
      <c r="AH157" s="52" t="e">
        <f t="shared" si="134"/>
        <v>#DIV/0!</v>
      </c>
      <c r="AI157" s="52" t="e">
        <f>IPA!K156</f>
        <v>#DIV/0!</v>
      </c>
      <c r="AJ157" s="52" t="e">
        <f>IPA!N156</f>
        <v>#DIV/0!</v>
      </c>
      <c r="AK157" s="52" t="e">
        <f t="shared" si="135"/>
        <v>#DIV/0!</v>
      </c>
      <c r="AL157" s="52" t="e">
        <f>IPS!K156</f>
        <v>#DIV/0!</v>
      </c>
      <c r="AM157" s="52">
        <f>IPS!L156</f>
        <v>0</v>
      </c>
      <c r="AN157" s="52" t="e">
        <f t="shared" si="136"/>
        <v>#DIV/0!</v>
      </c>
      <c r="AO157" s="52" t="e">
        <f>SBK!K156</f>
        <v>#DIV/0!</v>
      </c>
      <c r="AP157" s="274">
        <f>SBK!M156</f>
        <v>0</v>
      </c>
      <c r="AQ157" s="52" t="e">
        <f t="shared" si="137"/>
        <v>#DIV/0!</v>
      </c>
      <c r="AR157" s="52" t="e">
        <f>Penjaskes!K156</f>
        <v>#DIV/0!</v>
      </c>
      <c r="AS157" s="52">
        <f>Penjaskes!M156</f>
        <v>0</v>
      </c>
      <c r="AT157" s="52" t="e">
        <f t="shared" si="138"/>
        <v>#DIV/0!</v>
      </c>
      <c r="AU157" s="52" t="e">
        <f>'Bhs Drh'!K156</f>
        <v>#DIV/0!</v>
      </c>
      <c r="AV157" s="274" t="e">
        <f>'Bhs Drh'!N156</f>
        <v>#DIV/0!</v>
      </c>
      <c r="AW157" s="52" t="e">
        <f t="shared" si="139"/>
        <v>#DIV/0!</v>
      </c>
      <c r="AX157" s="52" t="e">
        <f>B.Inggris!K156</f>
        <v>#DIV/0!</v>
      </c>
      <c r="AY157" s="52" t="e">
        <f>B.Inggris!N156</f>
        <v>#DIV/0!</v>
      </c>
      <c r="AZ157" s="52" t="e">
        <f t="shared" si="140"/>
        <v>#DIV/0!</v>
      </c>
      <c r="BA157" s="52" t="e">
        <f t="shared" si="149"/>
        <v>#DIV/0!</v>
      </c>
      <c r="BB157" s="52" t="e">
        <f t="shared" si="141"/>
        <v>#DIV/0!</v>
      </c>
      <c r="BC157" s="52"/>
      <c r="BD157" s="52" t="e">
        <f t="shared" si="142"/>
        <v>#DIV/0!</v>
      </c>
      <c r="BE157" s="52" t="e">
        <f t="shared" si="143"/>
        <v>#DIV/0!</v>
      </c>
      <c r="BF157" s="52"/>
      <c r="BG157" s="52" t="e">
        <f t="shared" si="144"/>
        <v>#DIV/0!</v>
      </c>
      <c r="BH157" s="52" t="e">
        <f t="shared" si="145"/>
        <v>#DIV/0!</v>
      </c>
      <c r="BI157" s="274">
        <v>0</v>
      </c>
      <c r="BJ157" s="52" t="e">
        <f t="shared" si="146"/>
        <v>#DIV/0!</v>
      </c>
      <c r="BK157" s="152">
        <f t="shared" si="150"/>
        <v>0</v>
      </c>
      <c r="BL157" s="373" t="e">
        <f t="shared" si="147"/>
        <v>#DIV/0!</v>
      </c>
      <c r="BM157" s="373">
        <f t="shared" si="151"/>
        <v>0</v>
      </c>
      <c r="BN157" s="48" t="e">
        <f t="shared" si="152"/>
        <v>#DIV/0!</v>
      </c>
      <c r="BO157" s="48" t="e">
        <f t="shared" si="153"/>
        <v>#DIV/0!</v>
      </c>
      <c r="BP157" s="48" t="e">
        <f t="shared" si="154"/>
        <v>#DIV/0!</v>
      </c>
      <c r="BQ157" s="48" t="e">
        <f t="shared" si="155"/>
        <v>#DIV/0!</v>
      </c>
      <c r="BR157" s="48" t="str">
        <f t="shared" si="155"/>
        <v>0,0</v>
      </c>
      <c r="BS157" s="48" t="e">
        <f t="shared" si="155"/>
        <v>#DIV/0!</v>
      </c>
      <c r="BT157" s="48" t="e">
        <f t="shared" si="148"/>
        <v>#DIV/0!</v>
      </c>
      <c r="BU157" s="48" t="e">
        <f t="shared" si="126"/>
        <v>#DIV/0!</v>
      </c>
      <c r="BV157" s="48" t="e">
        <f t="shared" si="156"/>
        <v>#DIV/0!</v>
      </c>
      <c r="BY157" s="275" t="e">
        <f t="shared" si="157"/>
        <v>#DIV/0!</v>
      </c>
      <c r="BZ157" s="275" t="str">
        <f t="shared" si="158"/>
        <v>0,</v>
      </c>
      <c r="CA157" s="275" t="e">
        <f t="shared" si="159"/>
        <v>#DIV/0!</v>
      </c>
      <c r="CB157" s="275" t="e">
        <f t="shared" si="160"/>
        <v>#DIV/0!</v>
      </c>
      <c r="CC157" s="275" t="str">
        <f t="shared" si="161"/>
        <v>0,</v>
      </c>
      <c r="CD157" s="275" t="e">
        <f t="shared" si="162"/>
        <v>#DIV/0!</v>
      </c>
      <c r="CE157" s="275" t="e">
        <f t="shared" si="163"/>
        <v>#DIV/0!</v>
      </c>
      <c r="CF157" s="275" t="str">
        <f t="shared" si="164"/>
        <v>0,0</v>
      </c>
      <c r="CG157" s="275" t="e">
        <f t="shared" si="165"/>
        <v>#DIV/0!</v>
      </c>
    </row>
    <row r="158" spans="1:85" x14ac:dyDescent="0.3">
      <c r="A158" s="53">
        <f>SISWA!A157</f>
        <v>150</v>
      </c>
      <c r="B158" s="53" t="str">
        <f>IF(SISWA!B157=0,"",SISWA!B157)</f>
        <v/>
      </c>
      <c r="C158" s="53" t="str">
        <f>IF(SISWA!C157=0,"",SISWA!C157)</f>
        <v/>
      </c>
      <c r="D158" s="53" t="str">
        <f>IF(SISWA!D157=0,"",SISWA!D157)</f>
        <v/>
      </c>
      <c r="E158" s="196" t="str">
        <f>IF(SISWA!E157=0,"",SISWA!E157)</f>
        <v/>
      </c>
      <c r="F158" s="196" t="str">
        <f>IF(SISWA!P156=0,"",SISWA!P156)</f>
        <v>, 00 Januari 1900</v>
      </c>
      <c r="G158" s="196" t="str">
        <f>IF(SISWA!H157=0,"",SISWA!H157)</f>
        <v/>
      </c>
      <c r="H158" s="52" t="e">
        <f>#REF!</f>
        <v>#REF!</v>
      </c>
      <c r="I158" s="52" t="e">
        <f>#REF!</f>
        <v>#REF!</v>
      </c>
      <c r="J158" s="52" t="e">
        <f t="shared" si="127"/>
        <v>#REF!</v>
      </c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 t="e">
        <f>PKn!K157</f>
        <v>#DIV/0!</v>
      </c>
      <c r="X158" s="274">
        <f>PKn!L157</f>
        <v>0</v>
      </c>
      <c r="Y158" s="52" t="e">
        <f t="shared" si="131"/>
        <v>#DIV/0!</v>
      </c>
      <c r="Z158" s="52" t="e">
        <f>'B Ind'!K157</f>
        <v>#DIV/0!</v>
      </c>
      <c r="AA158" s="274" t="e">
        <f>'B Ind'!N157</f>
        <v>#DIV/0!</v>
      </c>
      <c r="AB158" s="52" t="e">
        <f t="shared" si="132"/>
        <v>#DIV/0!</v>
      </c>
      <c r="AC158" s="52"/>
      <c r="AD158" s="52"/>
      <c r="AE158" s="52"/>
      <c r="AF158" s="52" t="e">
        <f>Matematik!K157</f>
        <v>#DIV/0!</v>
      </c>
      <c r="AG158" s="52">
        <f>Matematik!L157</f>
        <v>0</v>
      </c>
      <c r="AH158" s="52" t="e">
        <f t="shared" si="134"/>
        <v>#DIV/0!</v>
      </c>
      <c r="AI158" s="52" t="e">
        <f>IPA!K157</f>
        <v>#DIV/0!</v>
      </c>
      <c r="AJ158" s="52" t="e">
        <f>IPA!N157</f>
        <v>#DIV/0!</v>
      </c>
      <c r="AK158" s="52" t="e">
        <f t="shared" si="135"/>
        <v>#DIV/0!</v>
      </c>
      <c r="AL158" s="52" t="e">
        <f>IPS!K157</f>
        <v>#DIV/0!</v>
      </c>
      <c r="AM158" s="52">
        <f>IPS!L157</f>
        <v>0</v>
      </c>
      <c r="AN158" s="52" t="e">
        <f t="shared" si="136"/>
        <v>#DIV/0!</v>
      </c>
      <c r="AO158" s="52" t="e">
        <f>SBK!K157</f>
        <v>#DIV/0!</v>
      </c>
      <c r="AP158" s="274">
        <f>SBK!M157</f>
        <v>0</v>
      </c>
      <c r="AQ158" s="52" t="e">
        <f t="shared" si="137"/>
        <v>#DIV/0!</v>
      </c>
      <c r="AR158" s="52" t="e">
        <f>Penjaskes!K157</f>
        <v>#DIV/0!</v>
      </c>
      <c r="AS158" s="52">
        <f>Penjaskes!M157</f>
        <v>0</v>
      </c>
      <c r="AT158" s="52" t="e">
        <f t="shared" si="138"/>
        <v>#DIV/0!</v>
      </c>
      <c r="AU158" s="52" t="e">
        <f>'Bhs Drh'!K157</f>
        <v>#DIV/0!</v>
      </c>
      <c r="AV158" s="274" t="e">
        <f>'Bhs Drh'!N157</f>
        <v>#DIV/0!</v>
      </c>
      <c r="AW158" s="52" t="e">
        <f t="shared" si="139"/>
        <v>#DIV/0!</v>
      </c>
      <c r="AX158" s="52" t="e">
        <f>B.Inggris!K157</f>
        <v>#DIV/0!</v>
      </c>
      <c r="AY158" s="52" t="e">
        <f>B.Inggris!N157</f>
        <v>#DIV/0!</v>
      </c>
      <c r="AZ158" s="52" t="e">
        <f t="shared" si="140"/>
        <v>#DIV/0!</v>
      </c>
      <c r="BA158" s="52" t="e">
        <f t="shared" si="149"/>
        <v>#DIV/0!</v>
      </c>
      <c r="BB158" s="52" t="e">
        <f t="shared" si="141"/>
        <v>#DIV/0!</v>
      </c>
      <c r="BC158" s="52"/>
      <c r="BD158" s="52" t="e">
        <f t="shared" si="142"/>
        <v>#DIV/0!</v>
      </c>
      <c r="BE158" s="52" t="e">
        <f t="shared" si="143"/>
        <v>#DIV/0!</v>
      </c>
      <c r="BF158" s="52"/>
      <c r="BG158" s="52" t="e">
        <f t="shared" si="144"/>
        <v>#DIV/0!</v>
      </c>
      <c r="BH158" s="52" t="e">
        <f t="shared" si="145"/>
        <v>#DIV/0!</v>
      </c>
      <c r="BI158" s="274">
        <v>0</v>
      </c>
      <c r="BJ158" s="52" t="e">
        <f t="shared" si="146"/>
        <v>#DIV/0!</v>
      </c>
      <c r="BK158" s="152">
        <f t="shared" si="150"/>
        <v>0</v>
      </c>
      <c r="BL158" s="373" t="e">
        <f t="shared" si="147"/>
        <v>#DIV/0!</v>
      </c>
      <c r="BM158" s="373">
        <f t="shared" si="151"/>
        <v>0</v>
      </c>
      <c r="BN158" s="48" t="e">
        <f t="shared" si="152"/>
        <v>#DIV/0!</v>
      </c>
      <c r="BO158" s="48" t="e">
        <f t="shared" si="153"/>
        <v>#DIV/0!</v>
      </c>
      <c r="BP158" s="48" t="e">
        <f t="shared" si="154"/>
        <v>#DIV/0!</v>
      </c>
      <c r="BQ158" s="48" t="e">
        <f t="shared" si="155"/>
        <v>#DIV/0!</v>
      </c>
      <c r="BR158" s="48" t="str">
        <f t="shared" si="155"/>
        <v>0,0</v>
      </c>
      <c r="BS158" s="48" t="e">
        <f t="shared" si="155"/>
        <v>#DIV/0!</v>
      </c>
      <c r="BT158" s="48" t="e">
        <f t="shared" si="148"/>
        <v>#DIV/0!</v>
      </c>
      <c r="BU158" s="48" t="e">
        <f t="shared" si="126"/>
        <v>#DIV/0!</v>
      </c>
      <c r="BV158" s="48" t="e">
        <f t="shared" si="156"/>
        <v>#DIV/0!</v>
      </c>
      <c r="BY158" s="275" t="e">
        <f t="shared" si="157"/>
        <v>#DIV/0!</v>
      </c>
      <c r="BZ158" s="275" t="str">
        <f t="shared" si="158"/>
        <v>0,</v>
      </c>
      <c r="CA158" s="275" t="e">
        <f t="shared" si="159"/>
        <v>#DIV/0!</v>
      </c>
      <c r="CB158" s="275" t="e">
        <f t="shared" si="160"/>
        <v>#DIV/0!</v>
      </c>
      <c r="CC158" s="275" t="str">
        <f t="shared" si="161"/>
        <v>0,</v>
      </c>
      <c r="CD158" s="275" t="e">
        <f t="shared" si="162"/>
        <v>#DIV/0!</v>
      </c>
      <c r="CE158" s="275" t="e">
        <f t="shared" si="163"/>
        <v>#DIV/0!</v>
      </c>
      <c r="CF158" s="275" t="str">
        <f t="shared" si="164"/>
        <v>0,0</v>
      </c>
      <c r="CG158" s="275" t="e">
        <f t="shared" si="165"/>
        <v>#DIV/0!</v>
      </c>
    </row>
    <row r="159" spans="1:85" x14ac:dyDescent="0.3">
      <c r="A159" s="53">
        <f>SISWA!A158</f>
        <v>151</v>
      </c>
      <c r="B159" s="53" t="str">
        <f>IF(SISWA!B158=0,"",SISWA!B158)</f>
        <v/>
      </c>
      <c r="C159" s="53" t="str">
        <f>IF(SISWA!C158=0,"",SISWA!C158)</f>
        <v/>
      </c>
      <c r="D159" s="53" t="str">
        <f>IF(SISWA!D158=0,"",SISWA!D158)</f>
        <v/>
      </c>
      <c r="E159" s="196" t="str">
        <f>IF(SISWA!E158=0,"",SISWA!E158)</f>
        <v/>
      </c>
      <c r="F159" s="196" t="str">
        <f>IF(SISWA!P157=0,"",SISWA!P157)</f>
        <v>, 00 Januari 1900</v>
      </c>
      <c r="G159" s="196" t="str">
        <f>IF(SISWA!H158=0,"",SISWA!H158)</f>
        <v/>
      </c>
      <c r="H159" s="52" t="e">
        <f>#REF!</f>
        <v>#REF!</v>
      </c>
      <c r="I159" s="52" t="e">
        <f>#REF!</f>
        <v>#REF!</v>
      </c>
      <c r="J159" s="52" t="e">
        <f t="shared" si="127"/>
        <v>#REF!</v>
      </c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 t="e">
        <f>PKn!K158</f>
        <v>#DIV/0!</v>
      </c>
      <c r="X159" s="274">
        <f>PKn!L158</f>
        <v>0</v>
      </c>
      <c r="Y159" s="52" t="e">
        <f t="shared" si="131"/>
        <v>#DIV/0!</v>
      </c>
      <c r="Z159" s="52" t="e">
        <f>'B Ind'!K158</f>
        <v>#DIV/0!</v>
      </c>
      <c r="AA159" s="274" t="e">
        <f>'B Ind'!N158</f>
        <v>#DIV/0!</v>
      </c>
      <c r="AB159" s="52" t="e">
        <f t="shared" si="132"/>
        <v>#DIV/0!</v>
      </c>
      <c r="AC159" s="52"/>
      <c r="AD159" s="52"/>
      <c r="AE159" s="52"/>
      <c r="AF159" s="52" t="e">
        <f>Matematik!K158</f>
        <v>#DIV/0!</v>
      </c>
      <c r="AG159" s="52">
        <f>Matematik!L158</f>
        <v>0</v>
      </c>
      <c r="AH159" s="52" t="e">
        <f t="shared" si="134"/>
        <v>#DIV/0!</v>
      </c>
      <c r="AI159" s="52" t="e">
        <f>IPA!K158</f>
        <v>#DIV/0!</v>
      </c>
      <c r="AJ159" s="52" t="e">
        <f>IPA!N158</f>
        <v>#DIV/0!</v>
      </c>
      <c r="AK159" s="52" t="e">
        <f t="shared" si="135"/>
        <v>#DIV/0!</v>
      </c>
      <c r="AL159" s="52" t="e">
        <f>IPS!K158</f>
        <v>#DIV/0!</v>
      </c>
      <c r="AM159" s="52">
        <f>IPS!L158</f>
        <v>0</v>
      </c>
      <c r="AN159" s="52" t="e">
        <f t="shared" si="136"/>
        <v>#DIV/0!</v>
      </c>
      <c r="AO159" s="52" t="e">
        <f>SBK!K158</f>
        <v>#DIV/0!</v>
      </c>
      <c r="AP159" s="274">
        <f>SBK!M158</f>
        <v>0</v>
      </c>
      <c r="AQ159" s="52" t="e">
        <f t="shared" si="137"/>
        <v>#DIV/0!</v>
      </c>
      <c r="AR159" s="52" t="e">
        <f>Penjaskes!K158</f>
        <v>#DIV/0!</v>
      </c>
      <c r="AS159" s="52">
        <f>Penjaskes!M158</f>
        <v>0</v>
      </c>
      <c r="AT159" s="52" t="e">
        <f t="shared" si="138"/>
        <v>#DIV/0!</v>
      </c>
      <c r="AU159" s="52" t="e">
        <f>'Bhs Drh'!K158</f>
        <v>#DIV/0!</v>
      </c>
      <c r="AV159" s="274" t="e">
        <f>'Bhs Drh'!N158</f>
        <v>#DIV/0!</v>
      </c>
      <c r="AW159" s="52" t="e">
        <f t="shared" si="139"/>
        <v>#DIV/0!</v>
      </c>
      <c r="AX159" s="52" t="e">
        <f>B.Inggris!K158</f>
        <v>#DIV/0!</v>
      </c>
      <c r="AY159" s="52" t="e">
        <f>B.Inggris!N158</f>
        <v>#DIV/0!</v>
      </c>
      <c r="AZ159" s="52" t="e">
        <f t="shared" si="140"/>
        <v>#DIV/0!</v>
      </c>
      <c r="BA159" s="52" t="e">
        <f t="shared" si="149"/>
        <v>#DIV/0!</v>
      </c>
      <c r="BB159" s="52" t="e">
        <f t="shared" si="141"/>
        <v>#DIV/0!</v>
      </c>
      <c r="BC159" s="52"/>
      <c r="BD159" s="52" t="e">
        <f t="shared" si="142"/>
        <v>#DIV/0!</v>
      </c>
      <c r="BE159" s="52" t="e">
        <f t="shared" si="143"/>
        <v>#DIV/0!</v>
      </c>
      <c r="BF159" s="52"/>
      <c r="BG159" s="52" t="e">
        <f t="shared" si="144"/>
        <v>#DIV/0!</v>
      </c>
      <c r="BH159" s="52" t="e">
        <f t="shared" si="145"/>
        <v>#DIV/0!</v>
      </c>
      <c r="BI159" s="274">
        <v>0</v>
      </c>
      <c r="BJ159" s="52" t="e">
        <f t="shared" si="146"/>
        <v>#DIV/0!</v>
      </c>
      <c r="BK159" s="152">
        <f t="shared" si="150"/>
        <v>0</v>
      </c>
      <c r="BL159" s="373" t="e">
        <f t="shared" si="147"/>
        <v>#DIV/0!</v>
      </c>
      <c r="BM159" s="373">
        <f t="shared" si="151"/>
        <v>0</v>
      </c>
      <c r="BN159" s="48" t="e">
        <f t="shared" si="152"/>
        <v>#DIV/0!</v>
      </c>
      <c r="BO159" s="48" t="e">
        <f t="shared" si="153"/>
        <v>#DIV/0!</v>
      </c>
      <c r="BP159" s="48" t="e">
        <f t="shared" si="154"/>
        <v>#DIV/0!</v>
      </c>
      <c r="BQ159" s="48" t="e">
        <f t="shared" si="155"/>
        <v>#DIV/0!</v>
      </c>
      <c r="BR159" s="48" t="str">
        <f t="shared" si="155"/>
        <v>0,0</v>
      </c>
      <c r="BS159" s="48" t="e">
        <f t="shared" si="155"/>
        <v>#DIV/0!</v>
      </c>
      <c r="BT159" s="48" t="e">
        <f t="shared" si="148"/>
        <v>#DIV/0!</v>
      </c>
      <c r="BU159" s="48" t="e">
        <f t="shared" si="126"/>
        <v>#DIV/0!</v>
      </c>
      <c r="BV159" s="48" t="e">
        <f t="shared" si="156"/>
        <v>#DIV/0!</v>
      </c>
      <c r="BY159" s="275" t="e">
        <f t="shared" si="157"/>
        <v>#DIV/0!</v>
      </c>
      <c r="BZ159" s="275" t="str">
        <f t="shared" si="158"/>
        <v>0,</v>
      </c>
      <c r="CA159" s="275" t="e">
        <f t="shared" si="159"/>
        <v>#DIV/0!</v>
      </c>
      <c r="CB159" s="275" t="e">
        <f t="shared" si="160"/>
        <v>#DIV/0!</v>
      </c>
      <c r="CC159" s="275" t="str">
        <f t="shared" si="161"/>
        <v>0,</v>
      </c>
      <c r="CD159" s="275" t="e">
        <f t="shared" si="162"/>
        <v>#DIV/0!</v>
      </c>
      <c r="CE159" s="275" t="e">
        <f t="shared" si="163"/>
        <v>#DIV/0!</v>
      </c>
      <c r="CF159" s="275" t="str">
        <f t="shared" si="164"/>
        <v>0,0</v>
      </c>
      <c r="CG159" s="275" t="e">
        <f t="shared" si="165"/>
        <v>#DIV/0!</v>
      </c>
    </row>
    <row r="160" spans="1:85" x14ac:dyDescent="0.3">
      <c r="A160" s="53">
        <f>SISWA!A159</f>
        <v>152</v>
      </c>
      <c r="B160" s="53" t="str">
        <f>IF(SISWA!B159=0,"",SISWA!B159)</f>
        <v/>
      </c>
      <c r="C160" s="53" t="str">
        <f>IF(SISWA!C159=0,"",SISWA!C159)</f>
        <v/>
      </c>
      <c r="D160" s="53" t="str">
        <f>IF(SISWA!D159=0,"",SISWA!D159)</f>
        <v/>
      </c>
      <c r="E160" s="196" t="str">
        <f>IF(SISWA!E159=0,"",SISWA!E159)</f>
        <v/>
      </c>
      <c r="F160" s="196" t="str">
        <f>IF(SISWA!P158=0,"",SISWA!P158)</f>
        <v>, 00 Januari 1900</v>
      </c>
      <c r="G160" s="196" t="str">
        <f>IF(SISWA!H159=0,"",SISWA!H159)</f>
        <v/>
      </c>
      <c r="H160" s="52" t="e">
        <f>#REF!</f>
        <v>#REF!</v>
      </c>
      <c r="I160" s="52" t="e">
        <f>#REF!</f>
        <v>#REF!</v>
      </c>
      <c r="J160" s="52" t="e">
        <f t="shared" si="127"/>
        <v>#REF!</v>
      </c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 t="e">
        <f>PKn!K159</f>
        <v>#DIV/0!</v>
      </c>
      <c r="X160" s="274">
        <f>PKn!L159</f>
        <v>0</v>
      </c>
      <c r="Y160" s="52" t="e">
        <f t="shared" si="131"/>
        <v>#DIV/0!</v>
      </c>
      <c r="Z160" s="52" t="e">
        <f>'B Ind'!K159</f>
        <v>#DIV/0!</v>
      </c>
      <c r="AA160" s="274" t="e">
        <f>'B Ind'!N159</f>
        <v>#DIV/0!</v>
      </c>
      <c r="AB160" s="52" t="e">
        <f t="shared" si="132"/>
        <v>#DIV/0!</v>
      </c>
      <c r="AC160" s="52"/>
      <c r="AD160" s="52"/>
      <c r="AE160" s="52"/>
      <c r="AF160" s="52" t="e">
        <f>Matematik!K159</f>
        <v>#DIV/0!</v>
      </c>
      <c r="AG160" s="52">
        <f>Matematik!L159</f>
        <v>0</v>
      </c>
      <c r="AH160" s="52" t="e">
        <f t="shared" si="134"/>
        <v>#DIV/0!</v>
      </c>
      <c r="AI160" s="52" t="e">
        <f>IPA!K159</f>
        <v>#DIV/0!</v>
      </c>
      <c r="AJ160" s="52" t="e">
        <f>IPA!N159</f>
        <v>#DIV/0!</v>
      </c>
      <c r="AK160" s="52" t="e">
        <f t="shared" si="135"/>
        <v>#DIV/0!</v>
      </c>
      <c r="AL160" s="52" t="e">
        <f>IPS!K159</f>
        <v>#DIV/0!</v>
      </c>
      <c r="AM160" s="52">
        <f>IPS!L159</f>
        <v>0</v>
      </c>
      <c r="AN160" s="52" t="e">
        <f t="shared" si="136"/>
        <v>#DIV/0!</v>
      </c>
      <c r="AO160" s="52" t="e">
        <f>SBK!K159</f>
        <v>#DIV/0!</v>
      </c>
      <c r="AP160" s="274">
        <f>SBK!M159</f>
        <v>0</v>
      </c>
      <c r="AQ160" s="52" t="e">
        <f t="shared" si="137"/>
        <v>#DIV/0!</v>
      </c>
      <c r="AR160" s="52" t="e">
        <f>Penjaskes!K159</f>
        <v>#DIV/0!</v>
      </c>
      <c r="AS160" s="52">
        <f>Penjaskes!M159</f>
        <v>0</v>
      </c>
      <c r="AT160" s="52" t="e">
        <f t="shared" si="138"/>
        <v>#DIV/0!</v>
      </c>
      <c r="AU160" s="52" t="e">
        <f>'Bhs Drh'!K159</f>
        <v>#DIV/0!</v>
      </c>
      <c r="AV160" s="274" t="e">
        <f>'Bhs Drh'!N159</f>
        <v>#DIV/0!</v>
      </c>
      <c r="AW160" s="52" t="e">
        <f t="shared" si="139"/>
        <v>#DIV/0!</v>
      </c>
      <c r="AX160" s="52" t="e">
        <f>B.Inggris!K159</f>
        <v>#DIV/0!</v>
      </c>
      <c r="AY160" s="52" t="e">
        <f>B.Inggris!N159</f>
        <v>#DIV/0!</v>
      </c>
      <c r="AZ160" s="52" t="e">
        <f t="shared" si="140"/>
        <v>#DIV/0!</v>
      </c>
      <c r="BA160" s="52" t="e">
        <f t="shared" si="149"/>
        <v>#DIV/0!</v>
      </c>
      <c r="BB160" s="52" t="e">
        <f t="shared" si="141"/>
        <v>#DIV/0!</v>
      </c>
      <c r="BC160" s="52"/>
      <c r="BD160" s="52" t="e">
        <f t="shared" si="142"/>
        <v>#DIV/0!</v>
      </c>
      <c r="BE160" s="52" t="e">
        <f t="shared" si="143"/>
        <v>#DIV/0!</v>
      </c>
      <c r="BF160" s="52"/>
      <c r="BG160" s="52" t="e">
        <f t="shared" si="144"/>
        <v>#DIV/0!</v>
      </c>
      <c r="BH160" s="52" t="e">
        <f t="shared" si="145"/>
        <v>#DIV/0!</v>
      </c>
      <c r="BI160" s="274">
        <v>0</v>
      </c>
      <c r="BJ160" s="52" t="e">
        <f t="shared" si="146"/>
        <v>#DIV/0!</v>
      </c>
      <c r="BK160" s="152">
        <f t="shared" si="150"/>
        <v>0</v>
      </c>
      <c r="BL160" s="373" t="e">
        <f t="shared" si="147"/>
        <v>#DIV/0!</v>
      </c>
      <c r="BM160" s="373">
        <f t="shared" si="151"/>
        <v>0</v>
      </c>
      <c r="BN160" s="48" t="e">
        <f t="shared" si="152"/>
        <v>#DIV/0!</v>
      </c>
      <c r="BO160" s="48" t="e">
        <f t="shared" si="153"/>
        <v>#DIV/0!</v>
      </c>
      <c r="BP160" s="48" t="e">
        <f t="shared" si="154"/>
        <v>#DIV/0!</v>
      </c>
      <c r="BQ160" s="48" t="e">
        <f t="shared" si="155"/>
        <v>#DIV/0!</v>
      </c>
      <c r="BR160" s="48" t="str">
        <f t="shared" si="155"/>
        <v>0,0</v>
      </c>
      <c r="BS160" s="48" t="e">
        <f t="shared" si="155"/>
        <v>#DIV/0!</v>
      </c>
      <c r="BT160" s="48" t="e">
        <f t="shared" si="148"/>
        <v>#DIV/0!</v>
      </c>
      <c r="BU160" s="48" t="e">
        <f t="shared" si="126"/>
        <v>#DIV/0!</v>
      </c>
      <c r="BV160" s="48" t="e">
        <f t="shared" si="156"/>
        <v>#DIV/0!</v>
      </c>
      <c r="BY160" s="275" t="e">
        <f t="shared" si="157"/>
        <v>#DIV/0!</v>
      </c>
      <c r="BZ160" s="275" t="str">
        <f t="shared" si="158"/>
        <v>0,</v>
      </c>
      <c r="CA160" s="275" t="e">
        <f t="shared" si="159"/>
        <v>#DIV/0!</v>
      </c>
      <c r="CB160" s="275" t="e">
        <f t="shared" si="160"/>
        <v>#DIV/0!</v>
      </c>
      <c r="CC160" s="275" t="str">
        <f t="shared" si="161"/>
        <v>0,</v>
      </c>
      <c r="CD160" s="275" t="e">
        <f t="shared" si="162"/>
        <v>#DIV/0!</v>
      </c>
      <c r="CE160" s="275" t="e">
        <f t="shared" si="163"/>
        <v>#DIV/0!</v>
      </c>
      <c r="CF160" s="275" t="str">
        <f t="shared" si="164"/>
        <v>0,0</v>
      </c>
      <c r="CG160" s="275" t="e">
        <f t="shared" si="165"/>
        <v>#DIV/0!</v>
      </c>
    </row>
    <row r="161" spans="1:85" x14ac:dyDescent="0.3">
      <c r="A161" s="53">
        <f>SISWA!A160</f>
        <v>153</v>
      </c>
      <c r="B161" s="53" t="str">
        <f>IF(SISWA!B160=0,"",SISWA!B160)</f>
        <v/>
      </c>
      <c r="C161" s="53" t="str">
        <f>IF(SISWA!C160=0,"",SISWA!C160)</f>
        <v/>
      </c>
      <c r="D161" s="53" t="str">
        <f>IF(SISWA!D160=0,"",SISWA!D160)</f>
        <v/>
      </c>
      <c r="E161" s="196" t="str">
        <f>IF(SISWA!E160=0,"",SISWA!E160)</f>
        <v/>
      </c>
      <c r="F161" s="196" t="str">
        <f>IF(SISWA!P159=0,"",SISWA!P159)</f>
        <v>, 00 Januari 1900</v>
      </c>
      <c r="G161" s="196" t="str">
        <f>IF(SISWA!H160=0,"",SISWA!H160)</f>
        <v/>
      </c>
      <c r="H161" s="52" t="e">
        <f>#REF!</f>
        <v>#REF!</v>
      </c>
      <c r="I161" s="52" t="e">
        <f>#REF!</f>
        <v>#REF!</v>
      </c>
      <c r="J161" s="52" t="e">
        <f t="shared" si="127"/>
        <v>#REF!</v>
      </c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 t="e">
        <f>PKn!K160</f>
        <v>#DIV/0!</v>
      </c>
      <c r="X161" s="274">
        <f>PKn!L160</f>
        <v>0</v>
      </c>
      <c r="Y161" s="52" t="e">
        <f t="shared" si="131"/>
        <v>#DIV/0!</v>
      </c>
      <c r="Z161" s="52" t="e">
        <f>'B Ind'!K160</f>
        <v>#DIV/0!</v>
      </c>
      <c r="AA161" s="274" t="e">
        <f>'B Ind'!N160</f>
        <v>#DIV/0!</v>
      </c>
      <c r="AB161" s="52" t="e">
        <f t="shared" si="132"/>
        <v>#DIV/0!</v>
      </c>
      <c r="AC161" s="52"/>
      <c r="AD161" s="52"/>
      <c r="AE161" s="52"/>
      <c r="AF161" s="52" t="e">
        <f>Matematik!K160</f>
        <v>#DIV/0!</v>
      </c>
      <c r="AG161" s="52">
        <f>Matematik!L160</f>
        <v>0</v>
      </c>
      <c r="AH161" s="52" t="e">
        <f t="shared" si="134"/>
        <v>#DIV/0!</v>
      </c>
      <c r="AI161" s="52" t="e">
        <f>IPA!K160</f>
        <v>#DIV/0!</v>
      </c>
      <c r="AJ161" s="52" t="e">
        <f>IPA!N160</f>
        <v>#DIV/0!</v>
      </c>
      <c r="AK161" s="52" t="e">
        <f t="shared" si="135"/>
        <v>#DIV/0!</v>
      </c>
      <c r="AL161" s="52" t="e">
        <f>IPS!K160</f>
        <v>#DIV/0!</v>
      </c>
      <c r="AM161" s="52">
        <f>IPS!L160</f>
        <v>0</v>
      </c>
      <c r="AN161" s="52" t="e">
        <f t="shared" si="136"/>
        <v>#DIV/0!</v>
      </c>
      <c r="AO161" s="52" t="e">
        <f>SBK!K160</f>
        <v>#DIV/0!</v>
      </c>
      <c r="AP161" s="274">
        <f>SBK!M160</f>
        <v>0</v>
      </c>
      <c r="AQ161" s="52" t="e">
        <f t="shared" si="137"/>
        <v>#DIV/0!</v>
      </c>
      <c r="AR161" s="52" t="e">
        <f>Penjaskes!K160</f>
        <v>#DIV/0!</v>
      </c>
      <c r="AS161" s="52">
        <f>Penjaskes!M160</f>
        <v>0</v>
      </c>
      <c r="AT161" s="52" t="e">
        <f t="shared" si="138"/>
        <v>#DIV/0!</v>
      </c>
      <c r="AU161" s="52" t="e">
        <f>'Bhs Drh'!K160</f>
        <v>#DIV/0!</v>
      </c>
      <c r="AV161" s="274" t="e">
        <f>'Bhs Drh'!N160</f>
        <v>#DIV/0!</v>
      </c>
      <c r="AW161" s="52" t="e">
        <f t="shared" si="139"/>
        <v>#DIV/0!</v>
      </c>
      <c r="AX161" s="52" t="e">
        <f>B.Inggris!K160</f>
        <v>#DIV/0!</v>
      </c>
      <c r="AY161" s="52" t="e">
        <f>B.Inggris!N160</f>
        <v>#DIV/0!</v>
      </c>
      <c r="AZ161" s="52" t="e">
        <f t="shared" si="140"/>
        <v>#DIV/0!</v>
      </c>
      <c r="BA161" s="52" t="e">
        <f t="shared" si="149"/>
        <v>#DIV/0!</v>
      </c>
      <c r="BB161" s="52" t="e">
        <f t="shared" si="141"/>
        <v>#DIV/0!</v>
      </c>
      <c r="BC161" s="52"/>
      <c r="BD161" s="52" t="e">
        <f t="shared" si="142"/>
        <v>#DIV/0!</v>
      </c>
      <c r="BE161" s="52" t="e">
        <f t="shared" si="143"/>
        <v>#DIV/0!</v>
      </c>
      <c r="BF161" s="52"/>
      <c r="BG161" s="52" t="e">
        <f t="shared" si="144"/>
        <v>#DIV/0!</v>
      </c>
      <c r="BH161" s="52" t="e">
        <f t="shared" si="145"/>
        <v>#DIV/0!</v>
      </c>
      <c r="BI161" s="274">
        <v>0</v>
      </c>
      <c r="BJ161" s="52" t="e">
        <f t="shared" si="146"/>
        <v>#DIV/0!</v>
      </c>
      <c r="BK161" s="152">
        <f t="shared" si="150"/>
        <v>0</v>
      </c>
      <c r="BL161" s="373" t="e">
        <f t="shared" si="147"/>
        <v>#DIV/0!</v>
      </c>
      <c r="BM161" s="373">
        <f t="shared" si="151"/>
        <v>0</v>
      </c>
      <c r="BN161" s="48" t="e">
        <f t="shared" si="152"/>
        <v>#DIV/0!</v>
      </c>
      <c r="BO161" s="48" t="e">
        <f t="shared" si="153"/>
        <v>#DIV/0!</v>
      </c>
      <c r="BP161" s="48" t="e">
        <f t="shared" si="154"/>
        <v>#DIV/0!</v>
      </c>
      <c r="BQ161" s="48" t="e">
        <f t="shared" si="155"/>
        <v>#DIV/0!</v>
      </c>
      <c r="BR161" s="48" t="str">
        <f t="shared" si="155"/>
        <v>0,0</v>
      </c>
      <c r="BS161" s="48" t="e">
        <f t="shared" si="155"/>
        <v>#DIV/0!</v>
      </c>
      <c r="BT161" s="48" t="e">
        <f t="shared" si="148"/>
        <v>#DIV/0!</v>
      </c>
      <c r="BU161" s="48" t="e">
        <f t="shared" si="126"/>
        <v>#DIV/0!</v>
      </c>
      <c r="BV161" s="48" t="e">
        <f t="shared" si="156"/>
        <v>#DIV/0!</v>
      </c>
      <c r="BY161" s="275" t="e">
        <f t="shared" si="157"/>
        <v>#DIV/0!</v>
      </c>
      <c r="BZ161" s="275" t="str">
        <f t="shared" si="158"/>
        <v>0,</v>
      </c>
      <c r="CA161" s="275" t="e">
        <f t="shared" si="159"/>
        <v>#DIV/0!</v>
      </c>
      <c r="CB161" s="275" t="e">
        <f t="shared" si="160"/>
        <v>#DIV/0!</v>
      </c>
      <c r="CC161" s="275" t="str">
        <f t="shared" si="161"/>
        <v>0,</v>
      </c>
      <c r="CD161" s="275" t="e">
        <f t="shared" si="162"/>
        <v>#DIV/0!</v>
      </c>
      <c r="CE161" s="275" t="e">
        <f t="shared" si="163"/>
        <v>#DIV/0!</v>
      </c>
      <c r="CF161" s="275" t="str">
        <f t="shared" si="164"/>
        <v>0,0</v>
      </c>
      <c r="CG161" s="275" t="e">
        <f t="shared" si="165"/>
        <v>#DIV/0!</v>
      </c>
    </row>
    <row r="162" spans="1:85" x14ac:dyDescent="0.3">
      <c r="A162" s="53">
        <f>SISWA!A161</f>
        <v>154</v>
      </c>
      <c r="B162" s="53" t="str">
        <f>IF(SISWA!B161=0,"",SISWA!B161)</f>
        <v/>
      </c>
      <c r="C162" s="53" t="str">
        <f>IF(SISWA!C161=0,"",SISWA!C161)</f>
        <v/>
      </c>
      <c r="D162" s="53" t="str">
        <f>IF(SISWA!D161=0,"",SISWA!D161)</f>
        <v/>
      </c>
      <c r="E162" s="196" t="str">
        <f>IF(SISWA!E161=0,"",SISWA!E161)</f>
        <v/>
      </c>
      <c r="F162" s="196" t="str">
        <f>IF(SISWA!P160=0,"",SISWA!P160)</f>
        <v>, 00 Januari 1900</v>
      </c>
      <c r="G162" s="196" t="str">
        <f>IF(SISWA!H161=0,"",SISWA!H161)</f>
        <v/>
      </c>
      <c r="H162" s="52" t="e">
        <f>#REF!</f>
        <v>#REF!</v>
      </c>
      <c r="I162" s="52" t="e">
        <f>#REF!</f>
        <v>#REF!</v>
      </c>
      <c r="J162" s="52" t="e">
        <f t="shared" si="127"/>
        <v>#REF!</v>
      </c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 t="e">
        <f>PKn!K161</f>
        <v>#DIV/0!</v>
      </c>
      <c r="X162" s="274">
        <f>PKn!L161</f>
        <v>0</v>
      </c>
      <c r="Y162" s="52" t="e">
        <f t="shared" si="131"/>
        <v>#DIV/0!</v>
      </c>
      <c r="Z162" s="52" t="e">
        <f>'B Ind'!K161</f>
        <v>#DIV/0!</v>
      </c>
      <c r="AA162" s="274" t="e">
        <f>'B Ind'!N161</f>
        <v>#DIV/0!</v>
      </c>
      <c r="AB162" s="52" t="e">
        <f t="shared" si="132"/>
        <v>#DIV/0!</v>
      </c>
      <c r="AC162" s="52"/>
      <c r="AD162" s="52"/>
      <c r="AE162" s="52"/>
      <c r="AF162" s="52" t="e">
        <f>Matematik!K161</f>
        <v>#DIV/0!</v>
      </c>
      <c r="AG162" s="52">
        <f>Matematik!L161</f>
        <v>0</v>
      </c>
      <c r="AH162" s="52" t="e">
        <f t="shared" si="134"/>
        <v>#DIV/0!</v>
      </c>
      <c r="AI162" s="52" t="e">
        <f>IPA!K161</f>
        <v>#DIV/0!</v>
      </c>
      <c r="AJ162" s="52" t="e">
        <f>IPA!N161</f>
        <v>#DIV/0!</v>
      </c>
      <c r="AK162" s="52" t="e">
        <f t="shared" si="135"/>
        <v>#DIV/0!</v>
      </c>
      <c r="AL162" s="52" t="e">
        <f>IPS!K161</f>
        <v>#DIV/0!</v>
      </c>
      <c r="AM162" s="52">
        <f>IPS!L161</f>
        <v>0</v>
      </c>
      <c r="AN162" s="52" t="e">
        <f t="shared" si="136"/>
        <v>#DIV/0!</v>
      </c>
      <c r="AO162" s="52" t="e">
        <f>SBK!K161</f>
        <v>#DIV/0!</v>
      </c>
      <c r="AP162" s="274">
        <f>SBK!M161</f>
        <v>0</v>
      </c>
      <c r="AQ162" s="52" t="e">
        <f t="shared" si="137"/>
        <v>#DIV/0!</v>
      </c>
      <c r="AR162" s="52" t="e">
        <f>Penjaskes!K161</f>
        <v>#DIV/0!</v>
      </c>
      <c r="AS162" s="52">
        <f>Penjaskes!M161</f>
        <v>0</v>
      </c>
      <c r="AT162" s="52" t="e">
        <f t="shared" si="138"/>
        <v>#DIV/0!</v>
      </c>
      <c r="AU162" s="52" t="e">
        <f>'Bhs Drh'!K161</f>
        <v>#DIV/0!</v>
      </c>
      <c r="AV162" s="274" t="e">
        <f>'Bhs Drh'!N161</f>
        <v>#DIV/0!</v>
      </c>
      <c r="AW162" s="52" t="e">
        <f t="shared" si="139"/>
        <v>#DIV/0!</v>
      </c>
      <c r="AX162" s="52" t="e">
        <f>B.Inggris!K161</f>
        <v>#DIV/0!</v>
      </c>
      <c r="AY162" s="52" t="e">
        <f>B.Inggris!N161</f>
        <v>#DIV/0!</v>
      </c>
      <c r="AZ162" s="52" t="e">
        <f t="shared" si="140"/>
        <v>#DIV/0!</v>
      </c>
      <c r="BA162" s="52" t="e">
        <f t="shared" si="149"/>
        <v>#DIV/0!</v>
      </c>
      <c r="BB162" s="52" t="e">
        <f t="shared" si="141"/>
        <v>#DIV/0!</v>
      </c>
      <c r="BC162" s="52"/>
      <c r="BD162" s="52" t="e">
        <f t="shared" si="142"/>
        <v>#DIV/0!</v>
      </c>
      <c r="BE162" s="52" t="e">
        <f t="shared" si="143"/>
        <v>#DIV/0!</v>
      </c>
      <c r="BF162" s="52"/>
      <c r="BG162" s="52" t="e">
        <f t="shared" si="144"/>
        <v>#DIV/0!</v>
      </c>
      <c r="BH162" s="52" t="e">
        <f t="shared" si="145"/>
        <v>#DIV/0!</v>
      </c>
      <c r="BI162" s="274">
        <v>0</v>
      </c>
      <c r="BJ162" s="52" t="e">
        <f t="shared" si="146"/>
        <v>#DIV/0!</v>
      </c>
      <c r="BK162" s="152">
        <f t="shared" si="150"/>
        <v>0</v>
      </c>
      <c r="BL162" s="373" t="e">
        <f t="shared" si="147"/>
        <v>#DIV/0!</v>
      </c>
      <c r="BM162" s="373">
        <f t="shared" si="151"/>
        <v>0</v>
      </c>
      <c r="BN162" s="48" t="e">
        <f t="shared" si="152"/>
        <v>#DIV/0!</v>
      </c>
      <c r="BO162" s="48" t="e">
        <f t="shared" si="153"/>
        <v>#DIV/0!</v>
      </c>
      <c r="BP162" s="48" t="e">
        <f t="shared" si="154"/>
        <v>#DIV/0!</v>
      </c>
      <c r="BQ162" s="48" t="e">
        <f t="shared" si="155"/>
        <v>#DIV/0!</v>
      </c>
      <c r="BR162" s="48" t="str">
        <f t="shared" si="155"/>
        <v>0,0</v>
      </c>
      <c r="BS162" s="48" t="e">
        <f t="shared" si="155"/>
        <v>#DIV/0!</v>
      </c>
      <c r="BT162" s="48" t="e">
        <f t="shared" si="148"/>
        <v>#DIV/0!</v>
      </c>
      <c r="BU162" s="48" t="e">
        <f t="shared" si="126"/>
        <v>#DIV/0!</v>
      </c>
      <c r="BV162" s="48" t="e">
        <f t="shared" si="156"/>
        <v>#DIV/0!</v>
      </c>
      <c r="BY162" s="275" t="e">
        <f t="shared" si="157"/>
        <v>#DIV/0!</v>
      </c>
      <c r="BZ162" s="275" t="str">
        <f t="shared" si="158"/>
        <v>0,</v>
      </c>
      <c r="CA162" s="275" t="e">
        <f t="shared" si="159"/>
        <v>#DIV/0!</v>
      </c>
      <c r="CB162" s="275" t="e">
        <f t="shared" si="160"/>
        <v>#DIV/0!</v>
      </c>
      <c r="CC162" s="275" t="str">
        <f t="shared" si="161"/>
        <v>0,</v>
      </c>
      <c r="CD162" s="275" t="e">
        <f t="shared" si="162"/>
        <v>#DIV/0!</v>
      </c>
      <c r="CE162" s="275" t="e">
        <f t="shared" si="163"/>
        <v>#DIV/0!</v>
      </c>
      <c r="CF162" s="275" t="str">
        <f t="shared" si="164"/>
        <v>0,0</v>
      </c>
      <c r="CG162" s="275" t="e">
        <f t="shared" si="165"/>
        <v>#DIV/0!</v>
      </c>
    </row>
    <row r="163" spans="1:85" x14ac:dyDescent="0.3">
      <c r="A163" s="53">
        <f>SISWA!A162</f>
        <v>155</v>
      </c>
      <c r="B163" s="53" t="str">
        <f>IF(SISWA!B162=0,"",SISWA!B162)</f>
        <v/>
      </c>
      <c r="C163" s="53" t="str">
        <f>IF(SISWA!C162=0,"",SISWA!C162)</f>
        <v/>
      </c>
      <c r="D163" s="53" t="str">
        <f>IF(SISWA!D162=0,"",SISWA!D162)</f>
        <v/>
      </c>
      <c r="E163" s="196" t="str">
        <f>IF(SISWA!E162=0,"",SISWA!E162)</f>
        <v/>
      </c>
      <c r="F163" s="196" t="str">
        <f>IF(SISWA!P161=0,"",SISWA!P161)</f>
        <v>, 00 Januari 1900</v>
      </c>
      <c r="G163" s="196" t="str">
        <f>IF(SISWA!H162=0,"",SISWA!H162)</f>
        <v/>
      </c>
      <c r="H163" s="52" t="e">
        <f>#REF!</f>
        <v>#REF!</v>
      </c>
      <c r="I163" s="52" t="e">
        <f>#REF!</f>
        <v>#REF!</v>
      </c>
      <c r="J163" s="52" t="e">
        <f t="shared" si="127"/>
        <v>#REF!</v>
      </c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 t="e">
        <f>PKn!K162</f>
        <v>#DIV/0!</v>
      </c>
      <c r="X163" s="274">
        <f>PKn!L162</f>
        <v>0</v>
      </c>
      <c r="Y163" s="52" t="e">
        <f t="shared" si="131"/>
        <v>#DIV/0!</v>
      </c>
      <c r="Z163" s="52" t="e">
        <f>'B Ind'!K162</f>
        <v>#DIV/0!</v>
      </c>
      <c r="AA163" s="274" t="e">
        <f>'B Ind'!N162</f>
        <v>#DIV/0!</v>
      </c>
      <c r="AB163" s="52" t="e">
        <f t="shared" si="132"/>
        <v>#DIV/0!</v>
      </c>
      <c r="AC163" s="52"/>
      <c r="AD163" s="52"/>
      <c r="AE163" s="52"/>
      <c r="AF163" s="52" t="e">
        <f>Matematik!K162</f>
        <v>#DIV/0!</v>
      </c>
      <c r="AG163" s="52">
        <f>Matematik!L162</f>
        <v>0</v>
      </c>
      <c r="AH163" s="52" t="e">
        <f t="shared" si="134"/>
        <v>#DIV/0!</v>
      </c>
      <c r="AI163" s="52" t="e">
        <f>IPA!K162</f>
        <v>#DIV/0!</v>
      </c>
      <c r="AJ163" s="52" t="e">
        <f>IPA!N162</f>
        <v>#DIV/0!</v>
      </c>
      <c r="AK163" s="52" t="e">
        <f t="shared" si="135"/>
        <v>#DIV/0!</v>
      </c>
      <c r="AL163" s="52" t="e">
        <f>IPS!K162</f>
        <v>#DIV/0!</v>
      </c>
      <c r="AM163" s="52">
        <f>IPS!L162</f>
        <v>0</v>
      </c>
      <c r="AN163" s="52" t="e">
        <f t="shared" si="136"/>
        <v>#DIV/0!</v>
      </c>
      <c r="AO163" s="52" t="e">
        <f>SBK!K162</f>
        <v>#DIV/0!</v>
      </c>
      <c r="AP163" s="274">
        <f>SBK!M162</f>
        <v>0</v>
      </c>
      <c r="AQ163" s="52" t="e">
        <f t="shared" si="137"/>
        <v>#DIV/0!</v>
      </c>
      <c r="AR163" s="52" t="e">
        <f>Penjaskes!K162</f>
        <v>#DIV/0!</v>
      </c>
      <c r="AS163" s="52">
        <f>Penjaskes!M162</f>
        <v>0</v>
      </c>
      <c r="AT163" s="52" t="e">
        <f t="shared" si="138"/>
        <v>#DIV/0!</v>
      </c>
      <c r="AU163" s="52" t="e">
        <f>'Bhs Drh'!K162</f>
        <v>#DIV/0!</v>
      </c>
      <c r="AV163" s="274" t="e">
        <f>'Bhs Drh'!N162</f>
        <v>#DIV/0!</v>
      </c>
      <c r="AW163" s="52" t="e">
        <f t="shared" si="139"/>
        <v>#DIV/0!</v>
      </c>
      <c r="AX163" s="52" t="e">
        <f>B.Inggris!K162</f>
        <v>#DIV/0!</v>
      </c>
      <c r="AY163" s="52" t="e">
        <f>B.Inggris!N162</f>
        <v>#DIV/0!</v>
      </c>
      <c r="AZ163" s="52" t="e">
        <f t="shared" si="140"/>
        <v>#DIV/0!</v>
      </c>
      <c r="BA163" s="52" t="e">
        <f t="shared" si="149"/>
        <v>#DIV/0!</v>
      </c>
      <c r="BB163" s="52" t="e">
        <f t="shared" si="141"/>
        <v>#DIV/0!</v>
      </c>
      <c r="BC163" s="52"/>
      <c r="BD163" s="52" t="e">
        <f t="shared" si="142"/>
        <v>#DIV/0!</v>
      </c>
      <c r="BE163" s="52" t="e">
        <f t="shared" si="143"/>
        <v>#DIV/0!</v>
      </c>
      <c r="BF163" s="52"/>
      <c r="BG163" s="52" t="e">
        <f t="shared" si="144"/>
        <v>#DIV/0!</v>
      </c>
      <c r="BH163" s="52" t="e">
        <f t="shared" si="145"/>
        <v>#DIV/0!</v>
      </c>
      <c r="BI163" s="274">
        <v>0</v>
      </c>
      <c r="BJ163" s="52" t="e">
        <f t="shared" si="146"/>
        <v>#DIV/0!</v>
      </c>
      <c r="BK163" s="152">
        <f t="shared" si="150"/>
        <v>0</v>
      </c>
      <c r="BL163" s="373" t="e">
        <f t="shared" si="147"/>
        <v>#DIV/0!</v>
      </c>
      <c r="BM163" s="373">
        <f t="shared" si="151"/>
        <v>0</v>
      </c>
      <c r="BN163" s="48" t="e">
        <f t="shared" si="152"/>
        <v>#DIV/0!</v>
      </c>
      <c r="BO163" s="48" t="e">
        <f t="shared" si="153"/>
        <v>#DIV/0!</v>
      </c>
      <c r="BP163" s="48" t="e">
        <f t="shared" si="154"/>
        <v>#DIV/0!</v>
      </c>
      <c r="BQ163" s="48" t="e">
        <f t="shared" si="155"/>
        <v>#DIV/0!</v>
      </c>
      <c r="BR163" s="48" t="str">
        <f t="shared" si="155"/>
        <v>0,0</v>
      </c>
      <c r="BS163" s="48" t="e">
        <f t="shared" si="155"/>
        <v>#DIV/0!</v>
      </c>
      <c r="BT163" s="48" t="e">
        <f t="shared" si="148"/>
        <v>#DIV/0!</v>
      </c>
      <c r="BU163" s="48" t="e">
        <f t="shared" si="126"/>
        <v>#DIV/0!</v>
      </c>
      <c r="BV163" s="48" t="e">
        <f t="shared" si="156"/>
        <v>#DIV/0!</v>
      </c>
      <c r="BY163" s="275" t="e">
        <f t="shared" si="157"/>
        <v>#DIV/0!</v>
      </c>
      <c r="BZ163" s="275" t="str">
        <f t="shared" si="158"/>
        <v>0,</v>
      </c>
      <c r="CA163" s="275" t="e">
        <f t="shared" si="159"/>
        <v>#DIV/0!</v>
      </c>
      <c r="CB163" s="275" t="e">
        <f t="shared" si="160"/>
        <v>#DIV/0!</v>
      </c>
      <c r="CC163" s="275" t="str">
        <f t="shared" si="161"/>
        <v>0,</v>
      </c>
      <c r="CD163" s="275" t="e">
        <f t="shared" si="162"/>
        <v>#DIV/0!</v>
      </c>
      <c r="CE163" s="275" t="e">
        <f t="shared" si="163"/>
        <v>#DIV/0!</v>
      </c>
      <c r="CF163" s="275" t="str">
        <f t="shared" si="164"/>
        <v>0,0</v>
      </c>
      <c r="CG163" s="275" t="e">
        <f t="shared" si="165"/>
        <v>#DIV/0!</v>
      </c>
    </row>
    <row r="164" spans="1:85" x14ac:dyDescent="0.3">
      <c r="A164" s="53">
        <f>SISWA!A163</f>
        <v>156</v>
      </c>
      <c r="B164" s="53" t="str">
        <f>IF(SISWA!B163=0,"",SISWA!B163)</f>
        <v/>
      </c>
      <c r="C164" s="53" t="str">
        <f>IF(SISWA!C163=0,"",SISWA!C163)</f>
        <v/>
      </c>
      <c r="D164" s="53" t="str">
        <f>IF(SISWA!D163=0,"",SISWA!D163)</f>
        <v/>
      </c>
      <c r="E164" s="196" t="str">
        <f>IF(SISWA!E163=0,"",SISWA!E163)</f>
        <v/>
      </c>
      <c r="F164" s="196" t="str">
        <f>IF(SISWA!P162=0,"",SISWA!P162)</f>
        <v>, 00 Januari 1900</v>
      </c>
      <c r="G164" s="196" t="str">
        <f>IF(SISWA!H163=0,"",SISWA!H163)</f>
        <v/>
      </c>
      <c r="H164" s="52" t="e">
        <f>#REF!</f>
        <v>#REF!</v>
      </c>
      <c r="I164" s="52" t="e">
        <f>#REF!</f>
        <v>#REF!</v>
      </c>
      <c r="J164" s="52" t="e">
        <f t="shared" si="127"/>
        <v>#REF!</v>
      </c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 t="e">
        <f>PKn!K163</f>
        <v>#DIV/0!</v>
      </c>
      <c r="X164" s="274">
        <f>PKn!L163</f>
        <v>0</v>
      </c>
      <c r="Y164" s="52" t="e">
        <f t="shared" si="131"/>
        <v>#DIV/0!</v>
      </c>
      <c r="Z164" s="52" t="e">
        <f>'B Ind'!K163</f>
        <v>#DIV/0!</v>
      </c>
      <c r="AA164" s="274" t="e">
        <f>'B Ind'!N163</f>
        <v>#DIV/0!</v>
      </c>
      <c r="AB164" s="52" t="e">
        <f t="shared" si="132"/>
        <v>#DIV/0!</v>
      </c>
      <c r="AC164" s="52"/>
      <c r="AD164" s="52"/>
      <c r="AE164" s="52"/>
      <c r="AF164" s="52" t="e">
        <f>Matematik!K163</f>
        <v>#DIV/0!</v>
      </c>
      <c r="AG164" s="52">
        <f>Matematik!L163</f>
        <v>0</v>
      </c>
      <c r="AH164" s="52" t="e">
        <f t="shared" si="134"/>
        <v>#DIV/0!</v>
      </c>
      <c r="AI164" s="52" t="e">
        <f>IPA!K163</f>
        <v>#DIV/0!</v>
      </c>
      <c r="AJ164" s="52" t="e">
        <f>IPA!N163</f>
        <v>#DIV/0!</v>
      </c>
      <c r="AK164" s="52" t="e">
        <f t="shared" si="135"/>
        <v>#DIV/0!</v>
      </c>
      <c r="AL164" s="52" t="e">
        <f>IPS!K163</f>
        <v>#DIV/0!</v>
      </c>
      <c r="AM164" s="52">
        <f>IPS!L163</f>
        <v>0</v>
      </c>
      <c r="AN164" s="52" t="e">
        <f t="shared" si="136"/>
        <v>#DIV/0!</v>
      </c>
      <c r="AO164" s="52" t="e">
        <f>SBK!K163</f>
        <v>#DIV/0!</v>
      </c>
      <c r="AP164" s="274">
        <f>SBK!M163</f>
        <v>0</v>
      </c>
      <c r="AQ164" s="52" t="e">
        <f t="shared" si="137"/>
        <v>#DIV/0!</v>
      </c>
      <c r="AR164" s="52" t="e">
        <f>Penjaskes!K163</f>
        <v>#DIV/0!</v>
      </c>
      <c r="AS164" s="52">
        <f>Penjaskes!M163</f>
        <v>0</v>
      </c>
      <c r="AT164" s="52" t="e">
        <f t="shared" si="138"/>
        <v>#DIV/0!</v>
      </c>
      <c r="AU164" s="52" t="e">
        <f>'Bhs Drh'!K163</f>
        <v>#DIV/0!</v>
      </c>
      <c r="AV164" s="274" t="e">
        <f>'Bhs Drh'!N163</f>
        <v>#DIV/0!</v>
      </c>
      <c r="AW164" s="52" t="e">
        <f t="shared" si="139"/>
        <v>#DIV/0!</v>
      </c>
      <c r="AX164" s="52" t="e">
        <f>B.Inggris!K163</f>
        <v>#DIV/0!</v>
      </c>
      <c r="AY164" s="52" t="e">
        <f>B.Inggris!N163</f>
        <v>#DIV/0!</v>
      </c>
      <c r="AZ164" s="52" t="e">
        <f t="shared" si="140"/>
        <v>#DIV/0!</v>
      </c>
      <c r="BA164" s="52" t="e">
        <f t="shared" si="149"/>
        <v>#DIV/0!</v>
      </c>
      <c r="BB164" s="52" t="e">
        <f t="shared" si="141"/>
        <v>#DIV/0!</v>
      </c>
      <c r="BC164" s="52"/>
      <c r="BD164" s="52" t="e">
        <f t="shared" si="142"/>
        <v>#DIV/0!</v>
      </c>
      <c r="BE164" s="52" t="e">
        <f t="shared" si="143"/>
        <v>#DIV/0!</v>
      </c>
      <c r="BF164" s="52"/>
      <c r="BG164" s="52" t="e">
        <f t="shared" si="144"/>
        <v>#DIV/0!</v>
      </c>
      <c r="BH164" s="52" t="e">
        <f t="shared" si="145"/>
        <v>#DIV/0!</v>
      </c>
      <c r="BI164" s="274">
        <v>0</v>
      </c>
      <c r="BJ164" s="52" t="e">
        <f t="shared" si="146"/>
        <v>#DIV/0!</v>
      </c>
      <c r="BK164" s="152">
        <f t="shared" si="150"/>
        <v>0</v>
      </c>
      <c r="BL164" s="373" t="e">
        <f t="shared" si="147"/>
        <v>#DIV/0!</v>
      </c>
      <c r="BM164" s="373">
        <f t="shared" si="151"/>
        <v>0</v>
      </c>
      <c r="BN164" s="48" t="e">
        <f t="shared" si="152"/>
        <v>#DIV/0!</v>
      </c>
      <c r="BO164" s="48" t="e">
        <f t="shared" si="153"/>
        <v>#DIV/0!</v>
      </c>
      <c r="BP164" s="48" t="e">
        <f t="shared" si="154"/>
        <v>#DIV/0!</v>
      </c>
      <c r="BQ164" s="48" t="e">
        <f t="shared" si="155"/>
        <v>#DIV/0!</v>
      </c>
      <c r="BR164" s="48" t="str">
        <f t="shared" si="155"/>
        <v>0,0</v>
      </c>
      <c r="BS164" s="48" t="e">
        <f t="shared" si="155"/>
        <v>#DIV/0!</v>
      </c>
      <c r="BT164" s="48" t="e">
        <f t="shared" si="148"/>
        <v>#DIV/0!</v>
      </c>
      <c r="BU164" s="48" t="e">
        <f t="shared" si="126"/>
        <v>#DIV/0!</v>
      </c>
      <c r="BV164" s="48" t="e">
        <f t="shared" si="156"/>
        <v>#DIV/0!</v>
      </c>
      <c r="BY164" s="275" t="e">
        <f t="shared" si="157"/>
        <v>#DIV/0!</v>
      </c>
      <c r="BZ164" s="275" t="str">
        <f t="shared" si="158"/>
        <v>0,</v>
      </c>
      <c r="CA164" s="275" t="e">
        <f t="shared" si="159"/>
        <v>#DIV/0!</v>
      </c>
      <c r="CB164" s="275" t="e">
        <f t="shared" si="160"/>
        <v>#DIV/0!</v>
      </c>
      <c r="CC164" s="275" t="str">
        <f t="shared" si="161"/>
        <v>0,</v>
      </c>
      <c r="CD164" s="275" t="e">
        <f t="shared" si="162"/>
        <v>#DIV/0!</v>
      </c>
      <c r="CE164" s="275" t="e">
        <f t="shared" si="163"/>
        <v>#DIV/0!</v>
      </c>
      <c r="CF164" s="275" t="str">
        <f t="shared" si="164"/>
        <v>0,0</v>
      </c>
      <c r="CG164" s="275" t="e">
        <f t="shared" si="165"/>
        <v>#DIV/0!</v>
      </c>
    </row>
    <row r="165" spans="1:85" x14ac:dyDescent="0.3">
      <c r="A165" s="53">
        <f>SISWA!A164</f>
        <v>157</v>
      </c>
      <c r="B165" s="53" t="str">
        <f>IF(SISWA!B164=0,"",SISWA!B164)</f>
        <v/>
      </c>
      <c r="C165" s="53" t="str">
        <f>IF(SISWA!C164=0,"",SISWA!C164)</f>
        <v/>
      </c>
      <c r="D165" s="53" t="str">
        <f>IF(SISWA!D164=0,"",SISWA!D164)</f>
        <v/>
      </c>
      <c r="E165" s="196" t="str">
        <f>IF(SISWA!E164=0,"",SISWA!E164)</f>
        <v/>
      </c>
      <c r="F165" s="196" t="str">
        <f>IF(SISWA!P163=0,"",SISWA!P163)</f>
        <v>, 00 Januari 1900</v>
      </c>
      <c r="G165" s="196" t="str">
        <f>IF(SISWA!H164=0,"",SISWA!H164)</f>
        <v/>
      </c>
      <c r="H165" s="52" t="e">
        <f>#REF!</f>
        <v>#REF!</v>
      </c>
      <c r="I165" s="52" t="e">
        <f>#REF!</f>
        <v>#REF!</v>
      </c>
      <c r="J165" s="52" t="e">
        <f t="shared" si="127"/>
        <v>#REF!</v>
      </c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 t="e">
        <f>PKn!K164</f>
        <v>#DIV/0!</v>
      </c>
      <c r="X165" s="274">
        <f>PKn!L164</f>
        <v>0</v>
      </c>
      <c r="Y165" s="52" t="e">
        <f t="shared" si="131"/>
        <v>#DIV/0!</v>
      </c>
      <c r="Z165" s="52" t="e">
        <f>'B Ind'!K164</f>
        <v>#DIV/0!</v>
      </c>
      <c r="AA165" s="274" t="e">
        <f>'B Ind'!N164</f>
        <v>#DIV/0!</v>
      </c>
      <c r="AB165" s="52" t="e">
        <f t="shared" si="132"/>
        <v>#DIV/0!</v>
      </c>
      <c r="AC165" s="52"/>
      <c r="AD165" s="52"/>
      <c r="AE165" s="52"/>
      <c r="AF165" s="52" t="e">
        <f>Matematik!K164</f>
        <v>#DIV/0!</v>
      </c>
      <c r="AG165" s="52">
        <f>Matematik!L164</f>
        <v>0</v>
      </c>
      <c r="AH165" s="52" t="e">
        <f t="shared" si="134"/>
        <v>#DIV/0!</v>
      </c>
      <c r="AI165" s="52" t="e">
        <f>IPA!K164</f>
        <v>#DIV/0!</v>
      </c>
      <c r="AJ165" s="52" t="e">
        <f>IPA!N164</f>
        <v>#DIV/0!</v>
      </c>
      <c r="AK165" s="52" t="e">
        <f t="shared" si="135"/>
        <v>#DIV/0!</v>
      </c>
      <c r="AL165" s="52" t="e">
        <f>IPS!K164</f>
        <v>#DIV/0!</v>
      </c>
      <c r="AM165" s="52">
        <f>IPS!L164</f>
        <v>0</v>
      </c>
      <c r="AN165" s="52" t="e">
        <f t="shared" si="136"/>
        <v>#DIV/0!</v>
      </c>
      <c r="AO165" s="52" t="e">
        <f>SBK!K164</f>
        <v>#DIV/0!</v>
      </c>
      <c r="AP165" s="274">
        <f>SBK!M164</f>
        <v>0</v>
      </c>
      <c r="AQ165" s="52" t="e">
        <f t="shared" si="137"/>
        <v>#DIV/0!</v>
      </c>
      <c r="AR165" s="52" t="e">
        <f>Penjaskes!K164</f>
        <v>#DIV/0!</v>
      </c>
      <c r="AS165" s="52">
        <f>Penjaskes!M164</f>
        <v>0</v>
      </c>
      <c r="AT165" s="52" t="e">
        <f t="shared" si="138"/>
        <v>#DIV/0!</v>
      </c>
      <c r="AU165" s="52" t="e">
        <f>'Bhs Drh'!K164</f>
        <v>#DIV/0!</v>
      </c>
      <c r="AV165" s="274" t="e">
        <f>'Bhs Drh'!N164</f>
        <v>#DIV/0!</v>
      </c>
      <c r="AW165" s="52" t="e">
        <f t="shared" si="139"/>
        <v>#DIV/0!</v>
      </c>
      <c r="AX165" s="52" t="e">
        <f>B.Inggris!K164</f>
        <v>#DIV/0!</v>
      </c>
      <c r="AY165" s="52" t="e">
        <f>B.Inggris!N164</f>
        <v>#DIV/0!</v>
      </c>
      <c r="AZ165" s="52" t="e">
        <f t="shared" si="140"/>
        <v>#DIV/0!</v>
      </c>
      <c r="BA165" s="52" t="e">
        <f t="shared" si="149"/>
        <v>#DIV/0!</v>
      </c>
      <c r="BB165" s="52" t="e">
        <f t="shared" si="141"/>
        <v>#DIV/0!</v>
      </c>
      <c r="BC165" s="52"/>
      <c r="BD165" s="52" t="e">
        <f t="shared" si="142"/>
        <v>#DIV/0!</v>
      </c>
      <c r="BE165" s="52" t="e">
        <f t="shared" si="143"/>
        <v>#DIV/0!</v>
      </c>
      <c r="BF165" s="52"/>
      <c r="BG165" s="52" t="e">
        <f t="shared" si="144"/>
        <v>#DIV/0!</v>
      </c>
      <c r="BH165" s="52" t="e">
        <f t="shared" si="145"/>
        <v>#DIV/0!</v>
      </c>
      <c r="BI165" s="274">
        <v>0</v>
      </c>
      <c r="BJ165" s="52" t="e">
        <f t="shared" si="146"/>
        <v>#DIV/0!</v>
      </c>
      <c r="BK165" s="152">
        <f t="shared" si="150"/>
        <v>0</v>
      </c>
      <c r="BL165" s="373" t="e">
        <f t="shared" si="147"/>
        <v>#DIV/0!</v>
      </c>
      <c r="BM165" s="373">
        <f t="shared" si="151"/>
        <v>0</v>
      </c>
      <c r="BN165" s="48" t="e">
        <f t="shared" si="152"/>
        <v>#DIV/0!</v>
      </c>
      <c r="BO165" s="48" t="e">
        <f t="shared" si="153"/>
        <v>#DIV/0!</v>
      </c>
      <c r="BP165" s="48" t="e">
        <f t="shared" si="154"/>
        <v>#DIV/0!</v>
      </c>
      <c r="BQ165" s="48" t="e">
        <f t="shared" si="155"/>
        <v>#DIV/0!</v>
      </c>
      <c r="BR165" s="48" t="str">
        <f t="shared" si="155"/>
        <v>0,0</v>
      </c>
      <c r="BS165" s="48" t="e">
        <f t="shared" si="155"/>
        <v>#DIV/0!</v>
      </c>
      <c r="BT165" s="48" t="e">
        <f t="shared" si="148"/>
        <v>#DIV/0!</v>
      </c>
      <c r="BU165" s="48" t="e">
        <f t="shared" si="126"/>
        <v>#DIV/0!</v>
      </c>
      <c r="BV165" s="48" t="e">
        <f t="shared" si="156"/>
        <v>#DIV/0!</v>
      </c>
      <c r="BY165" s="275" t="e">
        <f t="shared" si="157"/>
        <v>#DIV/0!</v>
      </c>
      <c r="BZ165" s="275" t="str">
        <f t="shared" si="158"/>
        <v>0,</v>
      </c>
      <c r="CA165" s="275" t="e">
        <f t="shared" si="159"/>
        <v>#DIV/0!</v>
      </c>
      <c r="CB165" s="275" t="e">
        <f t="shared" si="160"/>
        <v>#DIV/0!</v>
      </c>
      <c r="CC165" s="275" t="str">
        <f t="shared" si="161"/>
        <v>0,</v>
      </c>
      <c r="CD165" s="275" t="e">
        <f t="shared" si="162"/>
        <v>#DIV/0!</v>
      </c>
      <c r="CE165" s="275" t="e">
        <f t="shared" si="163"/>
        <v>#DIV/0!</v>
      </c>
      <c r="CF165" s="275" t="str">
        <f t="shared" si="164"/>
        <v>0,0</v>
      </c>
      <c r="CG165" s="275" t="e">
        <f t="shared" si="165"/>
        <v>#DIV/0!</v>
      </c>
    </row>
    <row r="166" spans="1:85" x14ac:dyDescent="0.3">
      <c r="A166" s="53">
        <f>SISWA!A165</f>
        <v>158</v>
      </c>
      <c r="B166" s="53" t="str">
        <f>IF(SISWA!B165=0,"",SISWA!B165)</f>
        <v/>
      </c>
      <c r="C166" s="53" t="str">
        <f>IF(SISWA!C165=0,"",SISWA!C165)</f>
        <v/>
      </c>
      <c r="D166" s="53" t="str">
        <f>IF(SISWA!D165=0,"",SISWA!D165)</f>
        <v/>
      </c>
      <c r="E166" s="196" t="str">
        <f>IF(SISWA!E165=0,"",SISWA!E165)</f>
        <v/>
      </c>
      <c r="F166" s="196" t="str">
        <f>IF(SISWA!P164=0,"",SISWA!P164)</f>
        <v>, 00 Januari 1900</v>
      </c>
      <c r="G166" s="196" t="str">
        <f>IF(SISWA!H165=0,"",SISWA!H165)</f>
        <v/>
      </c>
      <c r="H166" s="52" t="e">
        <f>#REF!</f>
        <v>#REF!</v>
      </c>
      <c r="I166" s="52" t="e">
        <f>#REF!</f>
        <v>#REF!</v>
      </c>
      <c r="J166" s="52" t="e">
        <f t="shared" si="127"/>
        <v>#REF!</v>
      </c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 t="e">
        <f>PKn!K165</f>
        <v>#DIV/0!</v>
      </c>
      <c r="X166" s="274">
        <f>PKn!L165</f>
        <v>0</v>
      </c>
      <c r="Y166" s="52" t="e">
        <f t="shared" si="131"/>
        <v>#DIV/0!</v>
      </c>
      <c r="Z166" s="52" t="e">
        <f>'B Ind'!K165</f>
        <v>#DIV/0!</v>
      </c>
      <c r="AA166" s="274" t="e">
        <f>'B Ind'!N165</f>
        <v>#DIV/0!</v>
      </c>
      <c r="AB166" s="52" t="e">
        <f t="shared" si="132"/>
        <v>#DIV/0!</v>
      </c>
      <c r="AC166" s="52"/>
      <c r="AD166" s="52"/>
      <c r="AE166" s="52"/>
      <c r="AF166" s="52" t="e">
        <f>Matematik!K165</f>
        <v>#DIV/0!</v>
      </c>
      <c r="AG166" s="52">
        <f>Matematik!L165</f>
        <v>0</v>
      </c>
      <c r="AH166" s="52" t="e">
        <f t="shared" si="134"/>
        <v>#DIV/0!</v>
      </c>
      <c r="AI166" s="52" t="e">
        <f>IPA!K165</f>
        <v>#DIV/0!</v>
      </c>
      <c r="AJ166" s="52" t="e">
        <f>IPA!N165</f>
        <v>#DIV/0!</v>
      </c>
      <c r="AK166" s="52" t="e">
        <f t="shared" si="135"/>
        <v>#DIV/0!</v>
      </c>
      <c r="AL166" s="52" t="e">
        <f>IPS!K165</f>
        <v>#DIV/0!</v>
      </c>
      <c r="AM166" s="52">
        <f>IPS!L165</f>
        <v>0</v>
      </c>
      <c r="AN166" s="52" t="e">
        <f t="shared" si="136"/>
        <v>#DIV/0!</v>
      </c>
      <c r="AO166" s="52" t="e">
        <f>SBK!K165</f>
        <v>#DIV/0!</v>
      </c>
      <c r="AP166" s="274">
        <f>SBK!M165</f>
        <v>0</v>
      </c>
      <c r="AQ166" s="52" t="e">
        <f t="shared" si="137"/>
        <v>#DIV/0!</v>
      </c>
      <c r="AR166" s="52" t="e">
        <f>Penjaskes!K165</f>
        <v>#DIV/0!</v>
      </c>
      <c r="AS166" s="52">
        <f>Penjaskes!M165</f>
        <v>0</v>
      </c>
      <c r="AT166" s="52" t="e">
        <f t="shared" si="138"/>
        <v>#DIV/0!</v>
      </c>
      <c r="AU166" s="52" t="e">
        <f>'Bhs Drh'!K165</f>
        <v>#DIV/0!</v>
      </c>
      <c r="AV166" s="274" t="e">
        <f>'Bhs Drh'!N165</f>
        <v>#DIV/0!</v>
      </c>
      <c r="AW166" s="52" t="e">
        <f t="shared" si="139"/>
        <v>#DIV/0!</v>
      </c>
      <c r="AX166" s="52" t="e">
        <f>B.Inggris!K165</f>
        <v>#DIV/0!</v>
      </c>
      <c r="AY166" s="52" t="e">
        <f>B.Inggris!N165</f>
        <v>#DIV/0!</v>
      </c>
      <c r="AZ166" s="52" t="e">
        <f t="shared" si="140"/>
        <v>#DIV/0!</v>
      </c>
      <c r="BA166" s="52" t="e">
        <f t="shared" si="149"/>
        <v>#DIV/0!</v>
      </c>
      <c r="BB166" s="52" t="e">
        <f t="shared" si="141"/>
        <v>#DIV/0!</v>
      </c>
      <c r="BC166" s="52"/>
      <c r="BD166" s="52" t="e">
        <f t="shared" si="142"/>
        <v>#DIV/0!</v>
      </c>
      <c r="BE166" s="52" t="e">
        <f t="shared" si="143"/>
        <v>#DIV/0!</v>
      </c>
      <c r="BF166" s="52"/>
      <c r="BG166" s="52" t="e">
        <f t="shared" si="144"/>
        <v>#DIV/0!</v>
      </c>
      <c r="BH166" s="52" t="e">
        <f t="shared" si="145"/>
        <v>#DIV/0!</v>
      </c>
      <c r="BI166" s="274">
        <v>0</v>
      </c>
      <c r="BJ166" s="52" t="e">
        <f t="shared" si="146"/>
        <v>#DIV/0!</v>
      </c>
      <c r="BK166" s="152">
        <f t="shared" si="150"/>
        <v>0</v>
      </c>
      <c r="BL166" s="373" t="e">
        <f t="shared" si="147"/>
        <v>#DIV/0!</v>
      </c>
      <c r="BM166" s="373">
        <f t="shared" si="151"/>
        <v>0</v>
      </c>
      <c r="BN166" s="48" t="e">
        <f t="shared" si="152"/>
        <v>#DIV/0!</v>
      </c>
      <c r="BO166" s="48" t="e">
        <f t="shared" si="153"/>
        <v>#DIV/0!</v>
      </c>
      <c r="BP166" s="48" t="e">
        <f t="shared" si="154"/>
        <v>#DIV/0!</v>
      </c>
      <c r="BQ166" s="48" t="e">
        <f t="shared" si="155"/>
        <v>#DIV/0!</v>
      </c>
      <c r="BR166" s="48" t="str">
        <f t="shared" si="155"/>
        <v>0,0</v>
      </c>
      <c r="BS166" s="48" t="e">
        <f t="shared" si="155"/>
        <v>#DIV/0!</v>
      </c>
      <c r="BT166" s="48" t="e">
        <f t="shared" si="148"/>
        <v>#DIV/0!</v>
      </c>
      <c r="BU166" s="48" t="e">
        <f t="shared" si="126"/>
        <v>#DIV/0!</v>
      </c>
      <c r="BV166" s="48" t="e">
        <f t="shared" si="156"/>
        <v>#DIV/0!</v>
      </c>
      <c r="BY166" s="275" t="e">
        <f t="shared" si="157"/>
        <v>#DIV/0!</v>
      </c>
      <c r="BZ166" s="275" t="str">
        <f t="shared" si="158"/>
        <v>0,</v>
      </c>
      <c r="CA166" s="275" t="e">
        <f t="shared" si="159"/>
        <v>#DIV/0!</v>
      </c>
      <c r="CB166" s="275" t="e">
        <f t="shared" si="160"/>
        <v>#DIV/0!</v>
      </c>
      <c r="CC166" s="275" t="str">
        <f t="shared" si="161"/>
        <v>0,</v>
      </c>
      <c r="CD166" s="275" t="e">
        <f t="shared" si="162"/>
        <v>#DIV/0!</v>
      </c>
      <c r="CE166" s="275" t="e">
        <f t="shared" si="163"/>
        <v>#DIV/0!</v>
      </c>
      <c r="CF166" s="275" t="str">
        <f t="shared" si="164"/>
        <v>0,0</v>
      </c>
      <c r="CG166" s="275" t="e">
        <f t="shared" si="165"/>
        <v>#DIV/0!</v>
      </c>
    </row>
    <row r="167" spans="1:85" x14ac:dyDescent="0.3">
      <c r="A167" s="53">
        <f>SISWA!A166</f>
        <v>159</v>
      </c>
      <c r="B167" s="53" t="str">
        <f>IF(SISWA!B166=0,"",SISWA!B166)</f>
        <v/>
      </c>
      <c r="C167" s="53" t="str">
        <f>IF(SISWA!C166=0,"",SISWA!C166)</f>
        <v/>
      </c>
      <c r="D167" s="53" t="str">
        <f>IF(SISWA!D166=0,"",SISWA!D166)</f>
        <v/>
      </c>
      <c r="E167" s="196" t="str">
        <f>IF(SISWA!E166=0,"",SISWA!E166)</f>
        <v/>
      </c>
      <c r="F167" s="196" t="str">
        <f>IF(SISWA!P165=0,"",SISWA!P165)</f>
        <v>, 00 Januari 1900</v>
      </c>
      <c r="G167" s="196" t="str">
        <f>IF(SISWA!H166=0,"",SISWA!H166)</f>
        <v/>
      </c>
      <c r="H167" s="52" t="e">
        <f>#REF!</f>
        <v>#REF!</v>
      </c>
      <c r="I167" s="52" t="e">
        <f>#REF!</f>
        <v>#REF!</v>
      </c>
      <c r="J167" s="52" t="e">
        <f t="shared" si="127"/>
        <v>#REF!</v>
      </c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 t="e">
        <f>PKn!K166</f>
        <v>#DIV/0!</v>
      </c>
      <c r="X167" s="274">
        <f>PKn!L166</f>
        <v>0</v>
      </c>
      <c r="Y167" s="52" t="e">
        <f t="shared" si="131"/>
        <v>#DIV/0!</v>
      </c>
      <c r="Z167" s="52" t="e">
        <f>'B Ind'!K166</f>
        <v>#DIV/0!</v>
      </c>
      <c r="AA167" s="274" t="e">
        <f>'B Ind'!N166</f>
        <v>#DIV/0!</v>
      </c>
      <c r="AB167" s="52" t="e">
        <f t="shared" si="132"/>
        <v>#DIV/0!</v>
      </c>
      <c r="AC167" s="52"/>
      <c r="AD167" s="52"/>
      <c r="AE167" s="52"/>
      <c r="AF167" s="52" t="e">
        <f>Matematik!K166</f>
        <v>#DIV/0!</v>
      </c>
      <c r="AG167" s="52">
        <f>Matematik!L166</f>
        <v>0</v>
      </c>
      <c r="AH167" s="52" t="e">
        <f t="shared" si="134"/>
        <v>#DIV/0!</v>
      </c>
      <c r="AI167" s="52" t="e">
        <f>IPA!K166</f>
        <v>#DIV/0!</v>
      </c>
      <c r="AJ167" s="52" t="e">
        <f>IPA!N166</f>
        <v>#DIV/0!</v>
      </c>
      <c r="AK167" s="52" t="e">
        <f t="shared" si="135"/>
        <v>#DIV/0!</v>
      </c>
      <c r="AL167" s="52" t="e">
        <f>IPS!K166</f>
        <v>#DIV/0!</v>
      </c>
      <c r="AM167" s="52">
        <f>IPS!L166</f>
        <v>0</v>
      </c>
      <c r="AN167" s="52" t="e">
        <f t="shared" si="136"/>
        <v>#DIV/0!</v>
      </c>
      <c r="AO167" s="52" t="e">
        <f>SBK!K166</f>
        <v>#DIV/0!</v>
      </c>
      <c r="AP167" s="274">
        <f>SBK!M166</f>
        <v>0</v>
      </c>
      <c r="AQ167" s="52" t="e">
        <f t="shared" si="137"/>
        <v>#DIV/0!</v>
      </c>
      <c r="AR167" s="52" t="e">
        <f>Penjaskes!K166</f>
        <v>#DIV/0!</v>
      </c>
      <c r="AS167" s="52">
        <f>Penjaskes!M166</f>
        <v>0</v>
      </c>
      <c r="AT167" s="52" t="e">
        <f t="shared" si="138"/>
        <v>#DIV/0!</v>
      </c>
      <c r="AU167" s="52" t="e">
        <f>'Bhs Drh'!K166</f>
        <v>#DIV/0!</v>
      </c>
      <c r="AV167" s="274" t="e">
        <f>'Bhs Drh'!N166</f>
        <v>#DIV/0!</v>
      </c>
      <c r="AW167" s="52" t="e">
        <f t="shared" si="139"/>
        <v>#DIV/0!</v>
      </c>
      <c r="AX167" s="52" t="e">
        <f>B.Inggris!K166</f>
        <v>#DIV/0!</v>
      </c>
      <c r="AY167" s="52" t="e">
        <f>B.Inggris!N166</f>
        <v>#DIV/0!</v>
      </c>
      <c r="AZ167" s="52" t="e">
        <f t="shared" si="140"/>
        <v>#DIV/0!</v>
      </c>
      <c r="BA167" s="52" t="e">
        <f t="shared" si="149"/>
        <v>#DIV/0!</v>
      </c>
      <c r="BB167" s="52" t="e">
        <f t="shared" si="141"/>
        <v>#DIV/0!</v>
      </c>
      <c r="BC167" s="52"/>
      <c r="BD167" s="52" t="e">
        <f t="shared" si="142"/>
        <v>#DIV/0!</v>
      </c>
      <c r="BE167" s="52" t="e">
        <f t="shared" si="143"/>
        <v>#DIV/0!</v>
      </c>
      <c r="BF167" s="52"/>
      <c r="BG167" s="52" t="e">
        <f t="shared" si="144"/>
        <v>#DIV/0!</v>
      </c>
      <c r="BH167" s="52" t="e">
        <f t="shared" si="145"/>
        <v>#DIV/0!</v>
      </c>
      <c r="BI167" s="274">
        <v>0</v>
      </c>
      <c r="BJ167" s="52" t="e">
        <f t="shared" si="146"/>
        <v>#DIV/0!</v>
      </c>
      <c r="BK167" s="152">
        <f t="shared" si="150"/>
        <v>0</v>
      </c>
      <c r="BL167" s="373" t="e">
        <f t="shared" si="147"/>
        <v>#DIV/0!</v>
      </c>
      <c r="BM167" s="373">
        <f t="shared" si="151"/>
        <v>0</v>
      </c>
      <c r="BN167" s="48" t="e">
        <f t="shared" si="152"/>
        <v>#DIV/0!</v>
      </c>
      <c r="BO167" s="48" t="e">
        <f t="shared" si="153"/>
        <v>#DIV/0!</v>
      </c>
      <c r="BP167" s="48" t="e">
        <f t="shared" si="154"/>
        <v>#DIV/0!</v>
      </c>
      <c r="BQ167" s="48" t="e">
        <f t="shared" si="155"/>
        <v>#DIV/0!</v>
      </c>
      <c r="BR167" s="48" t="str">
        <f t="shared" si="155"/>
        <v>0,0</v>
      </c>
      <c r="BS167" s="48" t="e">
        <f t="shared" si="155"/>
        <v>#DIV/0!</v>
      </c>
      <c r="BT167" s="48" t="e">
        <f t="shared" si="148"/>
        <v>#DIV/0!</v>
      </c>
      <c r="BU167" s="48" t="e">
        <f t="shared" si="126"/>
        <v>#DIV/0!</v>
      </c>
      <c r="BV167" s="48" t="e">
        <f t="shared" si="156"/>
        <v>#DIV/0!</v>
      </c>
      <c r="BY167" s="275" t="e">
        <f t="shared" si="157"/>
        <v>#DIV/0!</v>
      </c>
      <c r="BZ167" s="275" t="str">
        <f t="shared" si="158"/>
        <v>0,</v>
      </c>
      <c r="CA167" s="275" t="e">
        <f t="shared" si="159"/>
        <v>#DIV/0!</v>
      </c>
      <c r="CB167" s="275" t="e">
        <f t="shared" si="160"/>
        <v>#DIV/0!</v>
      </c>
      <c r="CC167" s="275" t="str">
        <f t="shared" si="161"/>
        <v>0,</v>
      </c>
      <c r="CD167" s="275" t="e">
        <f t="shared" si="162"/>
        <v>#DIV/0!</v>
      </c>
      <c r="CE167" s="275" t="e">
        <f t="shared" si="163"/>
        <v>#DIV/0!</v>
      </c>
      <c r="CF167" s="275" t="str">
        <f t="shared" si="164"/>
        <v>0,0</v>
      </c>
      <c r="CG167" s="275" t="e">
        <f t="shared" si="165"/>
        <v>#DIV/0!</v>
      </c>
    </row>
    <row r="168" spans="1:85" x14ac:dyDescent="0.3">
      <c r="A168" s="53">
        <f>SISWA!A167</f>
        <v>160</v>
      </c>
      <c r="B168" s="53" t="str">
        <f>IF(SISWA!B167=0,"",SISWA!B167)</f>
        <v/>
      </c>
      <c r="C168" s="53" t="str">
        <f>IF(SISWA!C167=0,"",SISWA!C167)</f>
        <v/>
      </c>
      <c r="D168" s="53" t="str">
        <f>IF(SISWA!D167=0,"",SISWA!D167)</f>
        <v/>
      </c>
      <c r="E168" s="196" t="str">
        <f>IF(SISWA!E167=0,"",SISWA!E167)</f>
        <v/>
      </c>
      <c r="F168" s="196" t="str">
        <f>IF(SISWA!P166=0,"",SISWA!P166)</f>
        <v>, 00 Januari 1900</v>
      </c>
      <c r="G168" s="196" t="str">
        <f>IF(SISWA!H167=0,"",SISWA!H167)</f>
        <v/>
      </c>
      <c r="H168" s="52" t="e">
        <f>#REF!</f>
        <v>#REF!</v>
      </c>
      <c r="I168" s="52" t="e">
        <f>#REF!</f>
        <v>#REF!</v>
      </c>
      <c r="J168" s="52" t="e">
        <f t="shared" si="127"/>
        <v>#REF!</v>
      </c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 t="e">
        <f>PKn!K167</f>
        <v>#DIV/0!</v>
      </c>
      <c r="X168" s="274">
        <f>PKn!L167</f>
        <v>0</v>
      </c>
      <c r="Y168" s="52" t="e">
        <f t="shared" si="131"/>
        <v>#DIV/0!</v>
      </c>
      <c r="Z168" s="52" t="e">
        <f>'B Ind'!K167</f>
        <v>#DIV/0!</v>
      </c>
      <c r="AA168" s="274" t="e">
        <f>'B Ind'!N167</f>
        <v>#DIV/0!</v>
      </c>
      <c r="AB168" s="52" t="e">
        <f t="shared" si="132"/>
        <v>#DIV/0!</v>
      </c>
      <c r="AC168" s="52"/>
      <c r="AD168" s="52"/>
      <c r="AE168" s="52"/>
      <c r="AF168" s="52" t="e">
        <f>Matematik!K167</f>
        <v>#DIV/0!</v>
      </c>
      <c r="AG168" s="52">
        <f>Matematik!L167</f>
        <v>0</v>
      </c>
      <c r="AH168" s="52" t="e">
        <f t="shared" si="134"/>
        <v>#DIV/0!</v>
      </c>
      <c r="AI168" s="52" t="e">
        <f>IPA!K167</f>
        <v>#DIV/0!</v>
      </c>
      <c r="AJ168" s="52" t="e">
        <f>IPA!N167</f>
        <v>#DIV/0!</v>
      </c>
      <c r="AK168" s="52" t="e">
        <f t="shared" si="135"/>
        <v>#DIV/0!</v>
      </c>
      <c r="AL168" s="52" t="e">
        <f>IPS!K167</f>
        <v>#DIV/0!</v>
      </c>
      <c r="AM168" s="52">
        <f>IPS!L167</f>
        <v>0</v>
      </c>
      <c r="AN168" s="52" t="e">
        <f t="shared" si="136"/>
        <v>#DIV/0!</v>
      </c>
      <c r="AO168" s="52" t="e">
        <f>SBK!K167</f>
        <v>#DIV/0!</v>
      </c>
      <c r="AP168" s="274">
        <f>SBK!M167</f>
        <v>0</v>
      </c>
      <c r="AQ168" s="52" t="e">
        <f t="shared" si="137"/>
        <v>#DIV/0!</v>
      </c>
      <c r="AR168" s="52" t="e">
        <f>Penjaskes!K167</f>
        <v>#DIV/0!</v>
      </c>
      <c r="AS168" s="52">
        <f>Penjaskes!M167</f>
        <v>0</v>
      </c>
      <c r="AT168" s="52" t="e">
        <f t="shared" si="138"/>
        <v>#DIV/0!</v>
      </c>
      <c r="AU168" s="52" t="e">
        <f>'Bhs Drh'!K167</f>
        <v>#DIV/0!</v>
      </c>
      <c r="AV168" s="274" t="e">
        <f>'Bhs Drh'!N167</f>
        <v>#DIV/0!</v>
      </c>
      <c r="AW168" s="52" t="e">
        <f t="shared" si="139"/>
        <v>#DIV/0!</v>
      </c>
      <c r="AX168" s="52" t="e">
        <f>B.Inggris!K167</f>
        <v>#DIV/0!</v>
      </c>
      <c r="AY168" s="52" t="e">
        <f>B.Inggris!N167</f>
        <v>#DIV/0!</v>
      </c>
      <c r="AZ168" s="52" t="e">
        <f t="shared" si="140"/>
        <v>#DIV/0!</v>
      </c>
      <c r="BA168" s="52" t="e">
        <f t="shared" si="149"/>
        <v>#DIV/0!</v>
      </c>
      <c r="BB168" s="52" t="e">
        <f t="shared" si="141"/>
        <v>#DIV/0!</v>
      </c>
      <c r="BC168" s="52"/>
      <c r="BD168" s="52" t="e">
        <f t="shared" si="142"/>
        <v>#DIV/0!</v>
      </c>
      <c r="BE168" s="52" t="e">
        <f t="shared" si="143"/>
        <v>#DIV/0!</v>
      </c>
      <c r="BF168" s="52"/>
      <c r="BG168" s="52" t="e">
        <f t="shared" si="144"/>
        <v>#DIV/0!</v>
      </c>
      <c r="BH168" s="52" t="e">
        <f t="shared" si="145"/>
        <v>#DIV/0!</v>
      </c>
      <c r="BI168" s="274">
        <v>0</v>
      </c>
      <c r="BJ168" s="52" t="e">
        <f t="shared" si="146"/>
        <v>#DIV/0!</v>
      </c>
      <c r="BK168" s="152">
        <f t="shared" si="150"/>
        <v>0</v>
      </c>
      <c r="BL168" s="373" t="e">
        <f t="shared" si="147"/>
        <v>#DIV/0!</v>
      </c>
      <c r="BM168" s="373">
        <f t="shared" si="151"/>
        <v>0</v>
      </c>
      <c r="BN168" s="48" t="e">
        <f t="shared" si="152"/>
        <v>#DIV/0!</v>
      </c>
      <c r="BO168" s="48" t="e">
        <f t="shared" si="153"/>
        <v>#DIV/0!</v>
      </c>
      <c r="BP168" s="48" t="e">
        <f t="shared" si="154"/>
        <v>#DIV/0!</v>
      </c>
      <c r="BQ168" s="48" t="e">
        <f t="shared" si="155"/>
        <v>#DIV/0!</v>
      </c>
      <c r="BR168" s="48" t="str">
        <f t="shared" si="155"/>
        <v>0,0</v>
      </c>
      <c r="BS168" s="48" t="e">
        <f t="shared" si="155"/>
        <v>#DIV/0!</v>
      </c>
      <c r="BT168" s="48" t="e">
        <f t="shared" si="148"/>
        <v>#DIV/0!</v>
      </c>
      <c r="BU168" s="48" t="e">
        <f t="shared" si="126"/>
        <v>#DIV/0!</v>
      </c>
      <c r="BV168" s="48" t="e">
        <f t="shared" si="156"/>
        <v>#DIV/0!</v>
      </c>
      <c r="BY168" s="275" t="e">
        <f t="shared" si="157"/>
        <v>#DIV/0!</v>
      </c>
      <c r="BZ168" s="275" t="str">
        <f t="shared" si="158"/>
        <v>0,</v>
      </c>
      <c r="CA168" s="275" t="e">
        <f t="shared" si="159"/>
        <v>#DIV/0!</v>
      </c>
      <c r="CB168" s="275" t="e">
        <f t="shared" si="160"/>
        <v>#DIV/0!</v>
      </c>
      <c r="CC168" s="275" t="str">
        <f t="shared" si="161"/>
        <v>0,</v>
      </c>
      <c r="CD168" s="275" t="e">
        <f t="shared" si="162"/>
        <v>#DIV/0!</v>
      </c>
      <c r="CE168" s="275" t="e">
        <f t="shared" si="163"/>
        <v>#DIV/0!</v>
      </c>
      <c r="CF168" s="275" t="str">
        <f t="shared" si="164"/>
        <v>0,0</v>
      </c>
      <c r="CG168" s="275" t="e">
        <f t="shared" si="165"/>
        <v>#DIV/0!</v>
      </c>
    </row>
    <row r="169" spans="1:85" x14ac:dyDescent="0.3">
      <c r="A169" s="53">
        <f>SISWA!A168</f>
        <v>161</v>
      </c>
      <c r="B169" s="53" t="str">
        <f>IF(SISWA!B168=0,"",SISWA!B168)</f>
        <v/>
      </c>
      <c r="C169" s="53" t="str">
        <f>IF(SISWA!C168=0,"",SISWA!C168)</f>
        <v/>
      </c>
      <c r="D169" s="53" t="str">
        <f>IF(SISWA!D168=0,"",SISWA!D168)</f>
        <v/>
      </c>
      <c r="E169" s="196" t="str">
        <f>IF(SISWA!E168=0,"",SISWA!E168)</f>
        <v/>
      </c>
      <c r="F169" s="196" t="str">
        <f>IF(SISWA!P167=0,"",SISWA!P167)</f>
        <v>, 00 Januari 1900</v>
      </c>
      <c r="G169" s="196" t="str">
        <f>IF(SISWA!H168=0,"",SISWA!H168)</f>
        <v/>
      </c>
      <c r="H169" s="52" t="e">
        <f>#REF!</f>
        <v>#REF!</v>
      </c>
      <c r="I169" s="52" t="e">
        <f>#REF!</f>
        <v>#REF!</v>
      </c>
      <c r="J169" s="52" t="e">
        <f t="shared" ref="J169:J200" si="166">(H169*60%)+(I169*40%)</f>
        <v>#REF!</v>
      </c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 t="e">
        <f>PKn!K168</f>
        <v>#DIV/0!</v>
      </c>
      <c r="X169" s="274">
        <f>PKn!L168</f>
        <v>0</v>
      </c>
      <c r="Y169" s="52" t="e">
        <f t="shared" ref="Y169:Y200" si="167">(W169*60%)+(X169*40%)</f>
        <v>#DIV/0!</v>
      </c>
      <c r="Z169" s="52" t="e">
        <f>'B Ind'!K168</f>
        <v>#DIV/0!</v>
      </c>
      <c r="AA169" s="274" t="e">
        <f>'B Ind'!N168</f>
        <v>#DIV/0!</v>
      </c>
      <c r="AB169" s="52" t="e">
        <f t="shared" ref="AB169:AB200" si="168">(Z169*60%)+(AA169*40%)</f>
        <v>#DIV/0!</v>
      </c>
      <c r="AC169" s="52"/>
      <c r="AD169" s="52"/>
      <c r="AE169" s="52"/>
      <c r="AF169" s="52" t="e">
        <f>Matematik!K168</f>
        <v>#DIV/0!</v>
      </c>
      <c r="AG169" s="52">
        <f>Matematik!L168</f>
        <v>0</v>
      </c>
      <c r="AH169" s="52" t="e">
        <f t="shared" ref="AH169:AH200" si="169">(AF169*60%)+(AG169*40%)</f>
        <v>#DIV/0!</v>
      </c>
      <c r="AI169" s="52" t="e">
        <f>IPA!K168</f>
        <v>#DIV/0!</v>
      </c>
      <c r="AJ169" s="52" t="e">
        <f>IPA!N168</f>
        <v>#DIV/0!</v>
      </c>
      <c r="AK169" s="52" t="e">
        <f t="shared" ref="AK169:AK200" si="170">(AI169*60%)+(AJ169*40%)</f>
        <v>#DIV/0!</v>
      </c>
      <c r="AL169" s="52" t="e">
        <f>IPS!K168</f>
        <v>#DIV/0!</v>
      </c>
      <c r="AM169" s="52">
        <f>IPS!L168</f>
        <v>0</v>
      </c>
      <c r="AN169" s="52" t="e">
        <f t="shared" ref="AN169:AN200" si="171">(AL169*60%)+(AM169*40%)</f>
        <v>#DIV/0!</v>
      </c>
      <c r="AO169" s="52" t="e">
        <f>SBK!K168</f>
        <v>#DIV/0!</v>
      </c>
      <c r="AP169" s="274">
        <f>SBK!M168</f>
        <v>0</v>
      </c>
      <c r="AQ169" s="52" t="e">
        <f t="shared" ref="AQ169:AQ200" si="172">(AO169*60%)+(AP169*40%)</f>
        <v>#DIV/0!</v>
      </c>
      <c r="AR169" s="52" t="e">
        <f>Penjaskes!K168</f>
        <v>#DIV/0!</v>
      </c>
      <c r="AS169" s="52">
        <f>Penjaskes!M168</f>
        <v>0</v>
      </c>
      <c r="AT169" s="52" t="e">
        <f t="shared" ref="AT169:AT200" si="173">(AR169*60%)+(AS169*40%)</f>
        <v>#DIV/0!</v>
      </c>
      <c r="AU169" s="52" t="e">
        <f>'Bhs Drh'!K168</f>
        <v>#DIV/0!</v>
      </c>
      <c r="AV169" s="274" t="e">
        <f>'Bhs Drh'!N168</f>
        <v>#DIV/0!</v>
      </c>
      <c r="AW169" s="52" t="e">
        <f t="shared" ref="AW169:AW200" si="174">(AU169*60%)+(AV169*40%)</f>
        <v>#DIV/0!</v>
      </c>
      <c r="AX169" s="52" t="e">
        <f>B.Inggris!K168</f>
        <v>#DIV/0!</v>
      </c>
      <c r="AY169" s="52" t="e">
        <f>B.Inggris!N168</f>
        <v>#DIV/0!</v>
      </c>
      <c r="AZ169" s="52" t="e">
        <f t="shared" ref="AZ169:AZ200" si="175">(AX169*60%)+(AY169*40%)</f>
        <v>#DIV/0!</v>
      </c>
      <c r="BA169" s="52" t="e">
        <f t="shared" si="149"/>
        <v>#DIV/0!</v>
      </c>
      <c r="BB169" s="52" t="e">
        <f t="shared" ref="BB169:BB200" si="176">AB169</f>
        <v>#DIV/0!</v>
      </c>
      <c r="BC169" s="52"/>
      <c r="BD169" s="52" t="e">
        <f t="shared" ref="BD169:BD200" si="177">(BB169*60%)+(BC169*40%)</f>
        <v>#DIV/0!</v>
      </c>
      <c r="BE169" s="52" t="e">
        <f t="shared" ref="BE169:BE200" si="178">AH169</f>
        <v>#DIV/0!</v>
      </c>
      <c r="BF169" s="52"/>
      <c r="BG169" s="52" t="e">
        <f t="shared" ref="BG169:BG200" si="179">(BE169*60%)+(BF169*40%)</f>
        <v>#DIV/0!</v>
      </c>
      <c r="BH169" s="52" t="e">
        <f t="shared" ref="BH169:BH200" si="180">AK169</f>
        <v>#DIV/0!</v>
      </c>
      <c r="BI169" s="274">
        <v>0</v>
      </c>
      <c r="BJ169" s="52" t="e">
        <f t="shared" ref="BJ169:BJ200" si="181">(BH169*60%)+(BI169*40%)</f>
        <v>#DIV/0!</v>
      </c>
      <c r="BK169" s="152">
        <f t="shared" si="150"/>
        <v>0</v>
      </c>
      <c r="BL169" s="373" t="e">
        <f t="shared" ref="BL169:BL200" si="182">SUM(BD169,BG169,BJ169)</f>
        <v>#DIV/0!</v>
      </c>
      <c r="BM169" s="373">
        <f t="shared" si="151"/>
        <v>0</v>
      </c>
      <c r="BN169" s="48" t="e">
        <f t="shared" si="152"/>
        <v>#DIV/0!</v>
      </c>
      <c r="BO169" s="48" t="e">
        <f t="shared" si="153"/>
        <v>#DIV/0!</v>
      </c>
      <c r="BP169" s="48" t="e">
        <f t="shared" si="154"/>
        <v>#DIV/0!</v>
      </c>
      <c r="BQ169" s="48" t="e">
        <f t="shared" si="155"/>
        <v>#DIV/0!</v>
      </c>
      <c r="BR169" s="48" t="str">
        <f t="shared" si="155"/>
        <v>0,0</v>
      </c>
      <c r="BS169" s="48" t="e">
        <f t="shared" si="155"/>
        <v>#DIV/0!</v>
      </c>
      <c r="BT169" s="48" t="e">
        <f t="shared" si="148"/>
        <v>#DIV/0!</v>
      </c>
      <c r="BU169" s="48" t="e">
        <f t="shared" si="126"/>
        <v>#DIV/0!</v>
      </c>
      <c r="BV169" s="48" t="e">
        <f t="shared" si="156"/>
        <v>#DIV/0!</v>
      </c>
      <c r="BY169" s="275" t="e">
        <f t="shared" si="157"/>
        <v>#DIV/0!</v>
      </c>
      <c r="BZ169" s="275" t="str">
        <f t="shared" si="158"/>
        <v>0,</v>
      </c>
      <c r="CA169" s="275" t="e">
        <f t="shared" si="159"/>
        <v>#DIV/0!</v>
      </c>
      <c r="CB169" s="275" t="e">
        <f t="shared" si="160"/>
        <v>#DIV/0!</v>
      </c>
      <c r="CC169" s="275" t="str">
        <f t="shared" si="161"/>
        <v>0,</v>
      </c>
      <c r="CD169" s="275" t="e">
        <f t="shared" si="162"/>
        <v>#DIV/0!</v>
      </c>
      <c r="CE169" s="275" t="e">
        <f t="shared" si="163"/>
        <v>#DIV/0!</v>
      </c>
      <c r="CF169" s="275" t="str">
        <f t="shared" si="164"/>
        <v>0,0</v>
      </c>
      <c r="CG169" s="275" t="e">
        <f t="shared" si="165"/>
        <v>#DIV/0!</v>
      </c>
    </row>
    <row r="170" spans="1:85" x14ac:dyDescent="0.3">
      <c r="A170" s="53">
        <f>SISWA!A169</f>
        <v>162</v>
      </c>
      <c r="B170" s="53" t="str">
        <f>IF(SISWA!B169=0,"",SISWA!B169)</f>
        <v/>
      </c>
      <c r="C170" s="53" t="str">
        <f>IF(SISWA!C169=0,"",SISWA!C169)</f>
        <v/>
      </c>
      <c r="D170" s="53" t="str">
        <f>IF(SISWA!D169=0,"",SISWA!D169)</f>
        <v/>
      </c>
      <c r="E170" s="196" t="str">
        <f>IF(SISWA!E169=0,"",SISWA!E169)</f>
        <v/>
      </c>
      <c r="F170" s="196" t="str">
        <f>IF(SISWA!P168=0,"",SISWA!P168)</f>
        <v>, 00 Januari 1900</v>
      </c>
      <c r="G170" s="196" t="str">
        <f>IF(SISWA!H169=0,"",SISWA!H169)</f>
        <v/>
      </c>
      <c r="H170" s="52" t="e">
        <f>#REF!</f>
        <v>#REF!</v>
      </c>
      <c r="I170" s="52" t="e">
        <f>#REF!</f>
        <v>#REF!</v>
      </c>
      <c r="J170" s="52" t="e">
        <f t="shared" si="166"/>
        <v>#REF!</v>
      </c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 t="e">
        <f>PKn!K169</f>
        <v>#DIV/0!</v>
      </c>
      <c r="X170" s="274">
        <f>PKn!L169</f>
        <v>0</v>
      </c>
      <c r="Y170" s="52" t="e">
        <f t="shared" si="167"/>
        <v>#DIV/0!</v>
      </c>
      <c r="Z170" s="52" t="e">
        <f>'B Ind'!K169</f>
        <v>#DIV/0!</v>
      </c>
      <c r="AA170" s="274" t="e">
        <f>'B Ind'!N169</f>
        <v>#DIV/0!</v>
      </c>
      <c r="AB170" s="52" t="e">
        <f t="shared" si="168"/>
        <v>#DIV/0!</v>
      </c>
      <c r="AC170" s="52"/>
      <c r="AD170" s="52"/>
      <c r="AE170" s="52"/>
      <c r="AF170" s="52" t="e">
        <f>Matematik!K169</f>
        <v>#DIV/0!</v>
      </c>
      <c r="AG170" s="52">
        <f>Matematik!L169</f>
        <v>0</v>
      </c>
      <c r="AH170" s="52" t="e">
        <f t="shared" si="169"/>
        <v>#DIV/0!</v>
      </c>
      <c r="AI170" s="52" t="e">
        <f>IPA!K169</f>
        <v>#DIV/0!</v>
      </c>
      <c r="AJ170" s="52" t="e">
        <f>IPA!N169</f>
        <v>#DIV/0!</v>
      </c>
      <c r="AK170" s="52" t="e">
        <f t="shared" si="170"/>
        <v>#DIV/0!</v>
      </c>
      <c r="AL170" s="52" t="e">
        <f>IPS!K169</f>
        <v>#DIV/0!</v>
      </c>
      <c r="AM170" s="52">
        <f>IPS!L169</f>
        <v>0</v>
      </c>
      <c r="AN170" s="52" t="e">
        <f t="shared" si="171"/>
        <v>#DIV/0!</v>
      </c>
      <c r="AO170" s="52" t="e">
        <f>SBK!K169</f>
        <v>#DIV/0!</v>
      </c>
      <c r="AP170" s="274">
        <f>SBK!M169</f>
        <v>0</v>
      </c>
      <c r="AQ170" s="52" t="e">
        <f t="shared" si="172"/>
        <v>#DIV/0!</v>
      </c>
      <c r="AR170" s="52" t="e">
        <f>Penjaskes!K169</f>
        <v>#DIV/0!</v>
      </c>
      <c r="AS170" s="52">
        <f>Penjaskes!M169</f>
        <v>0</v>
      </c>
      <c r="AT170" s="52" t="e">
        <f t="shared" si="173"/>
        <v>#DIV/0!</v>
      </c>
      <c r="AU170" s="52" t="e">
        <f>'Bhs Drh'!K169</f>
        <v>#DIV/0!</v>
      </c>
      <c r="AV170" s="274" t="e">
        <f>'Bhs Drh'!N169</f>
        <v>#DIV/0!</v>
      </c>
      <c r="AW170" s="52" t="e">
        <f t="shared" si="174"/>
        <v>#DIV/0!</v>
      </c>
      <c r="AX170" s="52" t="e">
        <f>B.Inggris!K169</f>
        <v>#DIV/0!</v>
      </c>
      <c r="AY170" s="52" t="e">
        <f>B.Inggris!N169</f>
        <v>#DIV/0!</v>
      </c>
      <c r="AZ170" s="52" t="e">
        <f t="shared" si="175"/>
        <v>#DIV/0!</v>
      </c>
      <c r="BA170" s="52" t="e">
        <f t="shared" si="149"/>
        <v>#DIV/0!</v>
      </c>
      <c r="BB170" s="52" t="e">
        <f t="shared" si="176"/>
        <v>#DIV/0!</v>
      </c>
      <c r="BC170" s="52"/>
      <c r="BD170" s="52" t="e">
        <f t="shared" si="177"/>
        <v>#DIV/0!</v>
      </c>
      <c r="BE170" s="52" t="e">
        <f t="shared" si="178"/>
        <v>#DIV/0!</v>
      </c>
      <c r="BF170" s="52"/>
      <c r="BG170" s="52" t="e">
        <f t="shared" si="179"/>
        <v>#DIV/0!</v>
      </c>
      <c r="BH170" s="52" t="e">
        <f t="shared" si="180"/>
        <v>#DIV/0!</v>
      </c>
      <c r="BI170" s="274">
        <v>0</v>
      </c>
      <c r="BJ170" s="52" t="e">
        <f t="shared" si="181"/>
        <v>#DIV/0!</v>
      </c>
      <c r="BK170" s="152">
        <f t="shared" si="150"/>
        <v>0</v>
      </c>
      <c r="BL170" s="373" t="e">
        <f t="shared" si="182"/>
        <v>#DIV/0!</v>
      </c>
      <c r="BM170" s="373">
        <f t="shared" si="151"/>
        <v>0</v>
      </c>
      <c r="BN170" s="48" t="e">
        <f t="shared" si="152"/>
        <v>#DIV/0!</v>
      </c>
      <c r="BO170" s="48" t="e">
        <f t="shared" si="153"/>
        <v>#DIV/0!</v>
      </c>
      <c r="BP170" s="48" t="e">
        <f t="shared" si="154"/>
        <v>#DIV/0!</v>
      </c>
      <c r="BQ170" s="48" t="e">
        <f t="shared" si="155"/>
        <v>#DIV/0!</v>
      </c>
      <c r="BR170" s="48" t="str">
        <f t="shared" si="155"/>
        <v>0,0</v>
      </c>
      <c r="BS170" s="48" t="e">
        <f t="shared" si="155"/>
        <v>#DIV/0!</v>
      </c>
      <c r="BT170" s="48" t="e">
        <f t="shared" si="148"/>
        <v>#DIV/0!</v>
      </c>
      <c r="BU170" s="48" t="e">
        <f t="shared" si="126"/>
        <v>#DIV/0!</v>
      </c>
      <c r="BV170" s="48" t="e">
        <f t="shared" si="156"/>
        <v>#DIV/0!</v>
      </c>
      <c r="BY170" s="275" t="e">
        <f t="shared" si="157"/>
        <v>#DIV/0!</v>
      </c>
      <c r="BZ170" s="275" t="str">
        <f t="shared" si="158"/>
        <v>0,</v>
      </c>
      <c r="CA170" s="275" t="e">
        <f t="shared" si="159"/>
        <v>#DIV/0!</v>
      </c>
      <c r="CB170" s="275" t="e">
        <f t="shared" si="160"/>
        <v>#DIV/0!</v>
      </c>
      <c r="CC170" s="275" t="str">
        <f t="shared" si="161"/>
        <v>0,</v>
      </c>
      <c r="CD170" s="275" t="e">
        <f t="shared" si="162"/>
        <v>#DIV/0!</v>
      </c>
      <c r="CE170" s="275" t="e">
        <f t="shared" si="163"/>
        <v>#DIV/0!</v>
      </c>
      <c r="CF170" s="275" t="str">
        <f t="shared" si="164"/>
        <v>0,0</v>
      </c>
      <c r="CG170" s="275" t="e">
        <f t="shared" si="165"/>
        <v>#DIV/0!</v>
      </c>
    </row>
    <row r="171" spans="1:85" x14ac:dyDescent="0.3">
      <c r="A171" s="53">
        <f>SISWA!A170</f>
        <v>163</v>
      </c>
      <c r="B171" s="53" t="str">
        <f>IF(SISWA!B170=0,"",SISWA!B170)</f>
        <v/>
      </c>
      <c r="C171" s="53" t="str">
        <f>IF(SISWA!C170=0,"",SISWA!C170)</f>
        <v/>
      </c>
      <c r="D171" s="53" t="str">
        <f>IF(SISWA!D170=0,"",SISWA!D170)</f>
        <v/>
      </c>
      <c r="E171" s="196" t="str">
        <f>IF(SISWA!E170=0,"",SISWA!E170)</f>
        <v/>
      </c>
      <c r="F171" s="196" t="str">
        <f>IF(SISWA!P169=0,"",SISWA!P169)</f>
        <v>, 00 Januari 1900</v>
      </c>
      <c r="G171" s="196" t="str">
        <f>IF(SISWA!H170=0,"",SISWA!H170)</f>
        <v/>
      </c>
      <c r="H171" s="52" t="e">
        <f>#REF!</f>
        <v>#REF!</v>
      </c>
      <c r="I171" s="52" t="e">
        <f>#REF!</f>
        <v>#REF!</v>
      </c>
      <c r="J171" s="52" t="e">
        <f t="shared" si="166"/>
        <v>#REF!</v>
      </c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 t="e">
        <f>PKn!K170</f>
        <v>#DIV/0!</v>
      </c>
      <c r="X171" s="274">
        <f>PKn!L170</f>
        <v>0</v>
      </c>
      <c r="Y171" s="52" t="e">
        <f t="shared" si="167"/>
        <v>#DIV/0!</v>
      </c>
      <c r="Z171" s="52" t="e">
        <f>'B Ind'!K170</f>
        <v>#DIV/0!</v>
      </c>
      <c r="AA171" s="274" t="e">
        <f>'B Ind'!N170</f>
        <v>#DIV/0!</v>
      </c>
      <c r="AB171" s="52" t="e">
        <f t="shared" si="168"/>
        <v>#DIV/0!</v>
      </c>
      <c r="AC171" s="52"/>
      <c r="AD171" s="52"/>
      <c r="AE171" s="52"/>
      <c r="AF171" s="52" t="e">
        <f>Matematik!K170</f>
        <v>#DIV/0!</v>
      </c>
      <c r="AG171" s="52">
        <f>Matematik!L170</f>
        <v>0</v>
      </c>
      <c r="AH171" s="52" t="e">
        <f t="shared" si="169"/>
        <v>#DIV/0!</v>
      </c>
      <c r="AI171" s="52" t="e">
        <f>IPA!K170</f>
        <v>#DIV/0!</v>
      </c>
      <c r="AJ171" s="52" t="e">
        <f>IPA!N170</f>
        <v>#DIV/0!</v>
      </c>
      <c r="AK171" s="52" t="e">
        <f t="shared" si="170"/>
        <v>#DIV/0!</v>
      </c>
      <c r="AL171" s="52" t="e">
        <f>IPS!K170</f>
        <v>#DIV/0!</v>
      </c>
      <c r="AM171" s="52">
        <f>IPS!L170</f>
        <v>0</v>
      </c>
      <c r="AN171" s="52" t="e">
        <f t="shared" si="171"/>
        <v>#DIV/0!</v>
      </c>
      <c r="AO171" s="52" t="e">
        <f>SBK!K170</f>
        <v>#DIV/0!</v>
      </c>
      <c r="AP171" s="274">
        <f>SBK!M170</f>
        <v>0</v>
      </c>
      <c r="AQ171" s="52" t="e">
        <f t="shared" si="172"/>
        <v>#DIV/0!</v>
      </c>
      <c r="AR171" s="52" t="e">
        <f>Penjaskes!K170</f>
        <v>#DIV/0!</v>
      </c>
      <c r="AS171" s="52">
        <f>Penjaskes!M170</f>
        <v>0</v>
      </c>
      <c r="AT171" s="52" t="e">
        <f t="shared" si="173"/>
        <v>#DIV/0!</v>
      </c>
      <c r="AU171" s="52" t="e">
        <f>'Bhs Drh'!K170</f>
        <v>#DIV/0!</v>
      </c>
      <c r="AV171" s="274" t="e">
        <f>'Bhs Drh'!N170</f>
        <v>#DIV/0!</v>
      </c>
      <c r="AW171" s="52" t="e">
        <f t="shared" si="174"/>
        <v>#DIV/0!</v>
      </c>
      <c r="AX171" s="52" t="e">
        <f>B.Inggris!K170</f>
        <v>#DIV/0!</v>
      </c>
      <c r="AY171" s="52" t="e">
        <f>B.Inggris!N170</f>
        <v>#DIV/0!</v>
      </c>
      <c r="AZ171" s="52" t="e">
        <f t="shared" si="175"/>
        <v>#DIV/0!</v>
      </c>
      <c r="BA171" s="52" t="e">
        <f t="shared" si="149"/>
        <v>#DIV/0!</v>
      </c>
      <c r="BB171" s="52" t="e">
        <f t="shared" si="176"/>
        <v>#DIV/0!</v>
      </c>
      <c r="BC171" s="52"/>
      <c r="BD171" s="52" t="e">
        <f t="shared" si="177"/>
        <v>#DIV/0!</v>
      </c>
      <c r="BE171" s="52" t="e">
        <f t="shared" si="178"/>
        <v>#DIV/0!</v>
      </c>
      <c r="BF171" s="52"/>
      <c r="BG171" s="52" t="e">
        <f t="shared" si="179"/>
        <v>#DIV/0!</v>
      </c>
      <c r="BH171" s="52" t="e">
        <f t="shared" si="180"/>
        <v>#DIV/0!</v>
      </c>
      <c r="BI171" s="274">
        <v>0</v>
      </c>
      <c r="BJ171" s="52" t="e">
        <f t="shared" si="181"/>
        <v>#DIV/0!</v>
      </c>
      <c r="BK171" s="152">
        <f t="shared" si="150"/>
        <v>0</v>
      </c>
      <c r="BL171" s="373" t="e">
        <f t="shared" si="182"/>
        <v>#DIV/0!</v>
      </c>
      <c r="BM171" s="373">
        <f t="shared" si="151"/>
        <v>0</v>
      </c>
      <c r="BN171" s="48" t="e">
        <f t="shared" si="152"/>
        <v>#DIV/0!</v>
      </c>
      <c r="BO171" s="48" t="e">
        <f t="shared" si="153"/>
        <v>#DIV/0!</v>
      </c>
      <c r="BP171" s="48" t="e">
        <f t="shared" si="154"/>
        <v>#DIV/0!</v>
      </c>
      <c r="BQ171" s="48" t="e">
        <f t="shared" si="155"/>
        <v>#DIV/0!</v>
      </c>
      <c r="BR171" s="48" t="str">
        <f t="shared" si="155"/>
        <v>0,0</v>
      </c>
      <c r="BS171" s="48" t="e">
        <f t="shared" si="155"/>
        <v>#DIV/0!</v>
      </c>
      <c r="BT171" s="48" t="e">
        <f t="shared" si="148"/>
        <v>#DIV/0!</v>
      </c>
      <c r="BU171" s="48" t="e">
        <f t="shared" si="126"/>
        <v>#DIV/0!</v>
      </c>
      <c r="BV171" s="48" t="e">
        <f t="shared" si="156"/>
        <v>#DIV/0!</v>
      </c>
      <c r="BY171" s="275" t="e">
        <f t="shared" si="157"/>
        <v>#DIV/0!</v>
      </c>
      <c r="BZ171" s="275" t="str">
        <f t="shared" si="158"/>
        <v>0,</v>
      </c>
      <c r="CA171" s="275" t="e">
        <f t="shared" si="159"/>
        <v>#DIV/0!</v>
      </c>
      <c r="CB171" s="275" t="e">
        <f t="shared" si="160"/>
        <v>#DIV/0!</v>
      </c>
      <c r="CC171" s="275" t="str">
        <f t="shared" si="161"/>
        <v>0,</v>
      </c>
      <c r="CD171" s="275" t="e">
        <f t="shared" si="162"/>
        <v>#DIV/0!</v>
      </c>
      <c r="CE171" s="275" t="e">
        <f t="shared" si="163"/>
        <v>#DIV/0!</v>
      </c>
      <c r="CF171" s="275" t="str">
        <f t="shared" si="164"/>
        <v>0,0</v>
      </c>
      <c r="CG171" s="275" t="e">
        <f t="shared" si="165"/>
        <v>#DIV/0!</v>
      </c>
    </row>
    <row r="172" spans="1:85" x14ac:dyDescent="0.3">
      <c r="A172" s="53">
        <f>SISWA!A171</f>
        <v>164</v>
      </c>
      <c r="B172" s="53" t="str">
        <f>IF(SISWA!B171=0,"",SISWA!B171)</f>
        <v/>
      </c>
      <c r="C172" s="53" t="str">
        <f>IF(SISWA!C171=0,"",SISWA!C171)</f>
        <v/>
      </c>
      <c r="D172" s="53" t="str">
        <f>IF(SISWA!D171=0,"",SISWA!D171)</f>
        <v/>
      </c>
      <c r="E172" s="196" t="str">
        <f>IF(SISWA!E171=0,"",SISWA!E171)</f>
        <v/>
      </c>
      <c r="F172" s="196" t="str">
        <f>IF(SISWA!P170=0,"",SISWA!P170)</f>
        <v>, 00 Januari 1900</v>
      </c>
      <c r="G172" s="196" t="str">
        <f>IF(SISWA!H171=0,"",SISWA!H171)</f>
        <v/>
      </c>
      <c r="H172" s="52" t="e">
        <f>#REF!</f>
        <v>#REF!</v>
      </c>
      <c r="I172" s="52" t="e">
        <f>#REF!</f>
        <v>#REF!</v>
      </c>
      <c r="J172" s="52" t="e">
        <f t="shared" si="166"/>
        <v>#REF!</v>
      </c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 t="e">
        <f>PKn!K171</f>
        <v>#DIV/0!</v>
      </c>
      <c r="X172" s="274">
        <f>PKn!L171</f>
        <v>0</v>
      </c>
      <c r="Y172" s="52" t="e">
        <f t="shared" si="167"/>
        <v>#DIV/0!</v>
      </c>
      <c r="Z172" s="52" t="e">
        <f>'B Ind'!K171</f>
        <v>#DIV/0!</v>
      </c>
      <c r="AA172" s="274" t="e">
        <f>'B Ind'!N171</f>
        <v>#DIV/0!</v>
      </c>
      <c r="AB172" s="52" t="e">
        <f t="shared" si="168"/>
        <v>#DIV/0!</v>
      </c>
      <c r="AC172" s="52"/>
      <c r="AD172" s="52"/>
      <c r="AE172" s="52"/>
      <c r="AF172" s="52" t="e">
        <f>Matematik!K171</f>
        <v>#DIV/0!</v>
      </c>
      <c r="AG172" s="52">
        <f>Matematik!L171</f>
        <v>0</v>
      </c>
      <c r="AH172" s="52" t="e">
        <f t="shared" si="169"/>
        <v>#DIV/0!</v>
      </c>
      <c r="AI172" s="52" t="e">
        <f>IPA!K171</f>
        <v>#DIV/0!</v>
      </c>
      <c r="AJ172" s="52" t="e">
        <f>IPA!N171</f>
        <v>#DIV/0!</v>
      </c>
      <c r="AK172" s="52" t="e">
        <f t="shared" si="170"/>
        <v>#DIV/0!</v>
      </c>
      <c r="AL172" s="52" t="e">
        <f>IPS!K171</f>
        <v>#DIV/0!</v>
      </c>
      <c r="AM172" s="52">
        <f>IPS!L171</f>
        <v>0</v>
      </c>
      <c r="AN172" s="52" t="e">
        <f t="shared" si="171"/>
        <v>#DIV/0!</v>
      </c>
      <c r="AO172" s="52" t="e">
        <f>SBK!K171</f>
        <v>#DIV/0!</v>
      </c>
      <c r="AP172" s="274">
        <f>SBK!M171</f>
        <v>0</v>
      </c>
      <c r="AQ172" s="52" t="e">
        <f t="shared" si="172"/>
        <v>#DIV/0!</v>
      </c>
      <c r="AR172" s="52" t="e">
        <f>Penjaskes!K171</f>
        <v>#DIV/0!</v>
      </c>
      <c r="AS172" s="52">
        <f>Penjaskes!M171</f>
        <v>0</v>
      </c>
      <c r="AT172" s="52" t="e">
        <f t="shared" si="173"/>
        <v>#DIV/0!</v>
      </c>
      <c r="AU172" s="52" t="e">
        <f>'Bhs Drh'!K171</f>
        <v>#DIV/0!</v>
      </c>
      <c r="AV172" s="274" t="e">
        <f>'Bhs Drh'!N171</f>
        <v>#DIV/0!</v>
      </c>
      <c r="AW172" s="52" t="e">
        <f t="shared" si="174"/>
        <v>#DIV/0!</v>
      </c>
      <c r="AX172" s="52" t="e">
        <f>B.Inggris!K171</f>
        <v>#DIV/0!</v>
      </c>
      <c r="AY172" s="52" t="e">
        <f>B.Inggris!N171</f>
        <v>#DIV/0!</v>
      </c>
      <c r="AZ172" s="52" t="e">
        <f t="shared" si="175"/>
        <v>#DIV/0!</v>
      </c>
      <c r="BA172" s="52" t="e">
        <f t="shared" si="149"/>
        <v>#DIV/0!</v>
      </c>
      <c r="BB172" s="52" t="e">
        <f t="shared" si="176"/>
        <v>#DIV/0!</v>
      </c>
      <c r="BC172" s="52"/>
      <c r="BD172" s="52" t="e">
        <f t="shared" si="177"/>
        <v>#DIV/0!</v>
      </c>
      <c r="BE172" s="52" t="e">
        <f t="shared" si="178"/>
        <v>#DIV/0!</v>
      </c>
      <c r="BF172" s="52"/>
      <c r="BG172" s="52" t="e">
        <f t="shared" si="179"/>
        <v>#DIV/0!</v>
      </c>
      <c r="BH172" s="52" t="e">
        <f t="shared" si="180"/>
        <v>#DIV/0!</v>
      </c>
      <c r="BI172" s="274">
        <v>0</v>
      </c>
      <c r="BJ172" s="52" t="e">
        <f t="shared" si="181"/>
        <v>#DIV/0!</v>
      </c>
      <c r="BK172" s="152">
        <f t="shared" si="150"/>
        <v>0</v>
      </c>
      <c r="BL172" s="373" t="e">
        <f t="shared" si="182"/>
        <v>#DIV/0!</v>
      </c>
      <c r="BM172" s="373">
        <f t="shared" si="151"/>
        <v>0</v>
      </c>
      <c r="BN172" s="48" t="e">
        <f t="shared" si="152"/>
        <v>#DIV/0!</v>
      </c>
      <c r="BO172" s="48" t="e">
        <f t="shared" si="153"/>
        <v>#DIV/0!</v>
      </c>
      <c r="BP172" s="48" t="e">
        <f t="shared" si="154"/>
        <v>#DIV/0!</v>
      </c>
      <c r="BQ172" s="48" t="e">
        <f t="shared" si="155"/>
        <v>#DIV/0!</v>
      </c>
      <c r="BR172" s="48" t="str">
        <f t="shared" si="155"/>
        <v>0,0</v>
      </c>
      <c r="BS172" s="48" t="e">
        <f t="shared" si="155"/>
        <v>#DIV/0!</v>
      </c>
      <c r="BT172" s="48" t="e">
        <f t="shared" si="148"/>
        <v>#DIV/0!</v>
      </c>
      <c r="BU172" s="48" t="e">
        <f t="shared" si="126"/>
        <v>#DIV/0!</v>
      </c>
      <c r="BV172" s="48" t="e">
        <f t="shared" si="156"/>
        <v>#DIV/0!</v>
      </c>
      <c r="BY172" s="275" t="e">
        <f t="shared" si="157"/>
        <v>#DIV/0!</v>
      </c>
      <c r="BZ172" s="275" t="str">
        <f t="shared" si="158"/>
        <v>0,</v>
      </c>
      <c r="CA172" s="275" t="e">
        <f t="shared" si="159"/>
        <v>#DIV/0!</v>
      </c>
      <c r="CB172" s="275" t="e">
        <f t="shared" si="160"/>
        <v>#DIV/0!</v>
      </c>
      <c r="CC172" s="275" t="str">
        <f t="shared" si="161"/>
        <v>0,</v>
      </c>
      <c r="CD172" s="275" t="e">
        <f t="shared" si="162"/>
        <v>#DIV/0!</v>
      </c>
      <c r="CE172" s="275" t="e">
        <f t="shared" si="163"/>
        <v>#DIV/0!</v>
      </c>
      <c r="CF172" s="275" t="str">
        <f t="shared" si="164"/>
        <v>0,0</v>
      </c>
      <c r="CG172" s="275" t="e">
        <f t="shared" si="165"/>
        <v>#DIV/0!</v>
      </c>
    </row>
    <row r="173" spans="1:85" x14ac:dyDescent="0.3">
      <c r="A173" s="53">
        <f>SISWA!A172</f>
        <v>165</v>
      </c>
      <c r="B173" s="53" t="str">
        <f>IF(SISWA!B172=0,"",SISWA!B172)</f>
        <v/>
      </c>
      <c r="C173" s="53" t="str">
        <f>IF(SISWA!C172=0,"",SISWA!C172)</f>
        <v/>
      </c>
      <c r="D173" s="53" t="str">
        <f>IF(SISWA!D172=0,"",SISWA!D172)</f>
        <v/>
      </c>
      <c r="E173" s="196" t="str">
        <f>IF(SISWA!E172=0,"",SISWA!E172)</f>
        <v/>
      </c>
      <c r="F173" s="196" t="str">
        <f>IF(SISWA!P171=0,"",SISWA!P171)</f>
        <v>, 00 Januari 1900</v>
      </c>
      <c r="G173" s="196" t="str">
        <f>IF(SISWA!H172=0,"",SISWA!H172)</f>
        <v/>
      </c>
      <c r="H173" s="52" t="e">
        <f>#REF!</f>
        <v>#REF!</v>
      </c>
      <c r="I173" s="52" t="e">
        <f>#REF!</f>
        <v>#REF!</v>
      </c>
      <c r="J173" s="52" t="e">
        <f t="shared" si="166"/>
        <v>#REF!</v>
      </c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 t="e">
        <f>PKn!K172</f>
        <v>#DIV/0!</v>
      </c>
      <c r="X173" s="274">
        <f>PKn!L172</f>
        <v>0</v>
      </c>
      <c r="Y173" s="52" t="e">
        <f t="shared" si="167"/>
        <v>#DIV/0!</v>
      </c>
      <c r="Z173" s="52" t="e">
        <f>'B Ind'!K172</f>
        <v>#DIV/0!</v>
      </c>
      <c r="AA173" s="274" t="e">
        <f>'B Ind'!N172</f>
        <v>#DIV/0!</v>
      </c>
      <c r="AB173" s="52" t="e">
        <f t="shared" si="168"/>
        <v>#DIV/0!</v>
      </c>
      <c r="AC173" s="52"/>
      <c r="AD173" s="52"/>
      <c r="AE173" s="52"/>
      <c r="AF173" s="52" t="e">
        <f>Matematik!K172</f>
        <v>#DIV/0!</v>
      </c>
      <c r="AG173" s="52">
        <f>Matematik!L172</f>
        <v>0</v>
      </c>
      <c r="AH173" s="52" t="e">
        <f t="shared" si="169"/>
        <v>#DIV/0!</v>
      </c>
      <c r="AI173" s="52" t="e">
        <f>IPA!K172</f>
        <v>#DIV/0!</v>
      </c>
      <c r="AJ173" s="52" t="e">
        <f>IPA!N172</f>
        <v>#DIV/0!</v>
      </c>
      <c r="AK173" s="52" t="e">
        <f t="shared" si="170"/>
        <v>#DIV/0!</v>
      </c>
      <c r="AL173" s="52" t="e">
        <f>IPS!K172</f>
        <v>#DIV/0!</v>
      </c>
      <c r="AM173" s="52">
        <f>IPS!L172</f>
        <v>0</v>
      </c>
      <c r="AN173" s="52" t="e">
        <f t="shared" si="171"/>
        <v>#DIV/0!</v>
      </c>
      <c r="AO173" s="52" t="e">
        <f>SBK!K172</f>
        <v>#DIV/0!</v>
      </c>
      <c r="AP173" s="274">
        <f>SBK!M172</f>
        <v>0</v>
      </c>
      <c r="AQ173" s="52" t="e">
        <f t="shared" si="172"/>
        <v>#DIV/0!</v>
      </c>
      <c r="AR173" s="52" t="e">
        <f>Penjaskes!K172</f>
        <v>#DIV/0!</v>
      </c>
      <c r="AS173" s="52">
        <f>Penjaskes!M172</f>
        <v>0</v>
      </c>
      <c r="AT173" s="52" t="e">
        <f t="shared" si="173"/>
        <v>#DIV/0!</v>
      </c>
      <c r="AU173" s="52" t="e">
        <f>'Bhs Drh'!K172</f>
        <v>#DIV/0!</v>
      </c>
      <c r="AV173" s="274" t="e">
        <f>'Bhs Drh'!N172</f>
        <v>#DIV/0!</v>
      </c>
      <c r="AW173" s="52" t="e">
        <f t="shared" si="174"/>
        <v>#DIV/0!</v>
      </c>
      <c r="AX173" s="52" t="e">
        <f>B.Inggris!K172</f>
        <v>#DIV/0!</v>
      </c>
      <c r="AY173" s="52" t="e">
        <f>B.Inggris!N172</f>
        <v>#DIV/0!</v>
      </c>
      <c r="AZ173" s="52" t="e">
        <f t="shared" si="175"/>
        <v>#DIV/0!</v>
      </c>
      <c r="BA173" s="52" t="e">
        <f t="shared" si="149"/>
        <v>#DIV/0!</v>
      </c>
      <c r="BB173" s="52" t="e">
        <f t="shared" si="176"/>
        <v>#DIV/0!</v>
      </c>
      <c r="BC173" s="52"/>
      <c r="BD173" s="52" t="e">
        <f t="shared" si="177"/>
        <v>#DIV/0!</v>
      </c>
      <c r="BE173" s="52" t="e">
        <f t="shared" si="178"/>
        <v>#DIV/0!</v>
      </c>
      <c r="BF173" s="52"/>
      <c r="BG173" s="52" t="e">
        <f t="shared" si="179"/>
        <v>#DIV/0!</v>
      </c>
      <c r="BH173" s="52" t="e">
        <f t="shared" si="180"/>
        <v>#DIV/0!</v>
      </c>
      <c r="BI173" s="274">
        <v>0</v>
      </c>
      <c r="BJ173" s="52" t="e">
        <f t="shared" si="181"/>
        <v>#DIV/0!</v>
      </c>
      <c r="BK173" s="152">
        <f t="shared" si="150"/>
        <v>0</v>
      </c>
      <c r="BL173" s="373" t="e">
        <f t="shared" si="182"/>
        <v>#DIV/0!</v>
      </c>
      <c r="BM173" s="373">
        <f t="shared" si="151"/>
        <v>0</v>
      </c>
      <c r="BN173" s="48" t="e">
        <f t="shared" si="152"/>
        <v>#DIV/0!</v>
      </c>
      <c r="BO173" s="48" t="e">
        <f t="shared" si="153"/>
        <v>#DIV/0!</v>
      </c>
      <c r="BP173" s="48" t="e">
        <f t="shared" si="154"/>
        <v>#DIV/0!</v>
      </c>
      <c r="BQ173" s="48" t="e">
        <f t="shared" si="155"/>
        <v>#DIV/0!</v>
      </c>
      <c r="BR173" s="48" t="str">
        <f t="shared" si="155"/>
        <v>0,0</v>
      </c>
      <c r="BS173" s="48" t="e">
        <f t="shared" si="155"/>
        <v>#DIV/0!</v>
      </c>
      <c r="BT173" s="48" t="e">
        <f t="shared" si="148"/>
        <v>#DIV/0!</v>
      </c>
      <c r="BU173" s="48" t="e">
        <f t="shared" si="126"/>
        <v>#DIV/0!</v>
      </c>
      <c r="BV173" s="48" t="e">
        <f t="shared" si="156"/>
        <v>#DIV/0!</v>
      </c>
      <c r="BY173" s="275" t="e">
        <f t="shared" si="157"/>
        <v>#DIV/0!</v>
      </c>
      <c r="BZ173" s="275" t="str">
        <f t="shared" si="158"/>
        <v>0,</v>
      </c>
      <c r="CA173" s="275" t="e">
        <f t="shared" si="159"/>
        <v>#DIV/0!</v>
      </c>
      <c r="CB173" s="275" t="e">
        <f t="shared" si="160"/>
        <v>#DIV/0!</v>
      </c>
      <c r="CC173" s="275" t="str">
        <f t="shared" si="161"/>
        <v>0,</v>
      </c>
      <c r="CD173" s="275" t="e">
        <f t="shared" si="162"/>
        <v>#DIV/0!</v>
      </c>
      <c r="CE173" s="275" t="e">
        <f t="shared" si="163"/>
        <v>#DIV/0!</v>
      </c>
      <c r="CF173" s="275" t="str">
        <f t="shared" si="164"/>
        <v>0,0</v>
      </c>
      <c r="CG173" s="275" t="e">
        <f t="shared" si="165"/>
        <v>#DIV/0!</v>
      </c>
    </row>
    <row r="174" spans="1:85" x14ac:dyDescent="0.3">
      <c r="A174" s="53">
        <f>SISWA!A173</f>
        <v>166</v>
      </c>
      <c r="B174" s="53" t="str">
        <f>IF(SISWA!B173=0,"",SISWA!B173)</f>
        <v/>
      </c>
      <c r="C174" s="53" t="str">
        <f>IF(SISWA!C173=0,"",SISWA!C173)</f>
        <v/>
      </c>
      <c r="D174" s="53" t="str">
        <f>IF(SISWA!D173=0,"",SISWA!D173)</f>
        <v/>
      </c>
      <c r="E174" s="196" t="str">
        <f>IF(SISWA!E173=0,"",SISWA!E173)</f>
        <v/>
      </c>
      <c r="F174" s="196" t="str">
        <f>IF(SISWA!P172=0,"",SISWA!P172)</f>
        <v>, 00 Januari 1900</v>
      </c>
      <c r="G174" s="196" t="str">
        <f>IF(SISWA!H173=0,"",SISWA!H173)</f>
        <v/>
      </c>
      <c r="H174" s="52" t="e">
        <f>#REF!</f>
        <v>#REF!</v>
      </c>
      <c r="I174" s="52" t="e">
        <f>#REF!</f>
        <v>#REF!</v>
      </c>
      <c r="J174" s="52" t="e">
        <f t="shared" si="166"/>
        <v>#REF!</v>
      </c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 t="e">
        <f>PKn!K173</f>
        <v>#DIV/0!</v>
      </c>
      <c r="X174" s="274">
        <f>PKn!L173</f>
        <v>0</v>
      </c>
      <c r="Y174" s="52" t="e">
        <f t="shared" si="167"/>
        <v>#DIV/0!</v>
      </c>
      <c r="Z174" s="52" t="e">
        <f>'B Ind'!K173</f>
        <v>#DIV/0!</v>
      </c>
      <c r="AA174" s="274" t="e">
        <f>'B Ind'!N173</f>
        <v>#DIV/0!</v>
      </c>
      <c r="AB174" s="52" t="e">
        <f t="shared" si="168"/>
        <v>#DIV/0!</v>
      </c>
      <c r="AC174" s="52"/>
      <c r="AD174" s="52"/>
      <c r="AE174" s="52"/>
      <c r="AF174" s="52" t="e">
        <f>Matematik!K173</f>
        <v>#DIV/0!</v>
      </c>
      <c r="AG174" s="52">
        <f>Matematik!L173</f>
        <v>0</v>
      </c>
      <c r="AH174" s="52" t="e">
        <f t="shared" si="169"/>
        <v>#DIV/0!</v>
      </c>
      <c r="AI174" s="52" t="e">
        <f>IPA!K173</f>
        <v>#DIV/0!</v>
      </c>
      <c r="AJ174" s="52" t="e">
        <f>IPA!N173</f>
        <v>#DIV/0!</v>
      </c>
      <c r="AK174" s="52" t="e">
        <f t="shared" si="170"/>
        <v>#DIV/0!</v>
      </c>
      <c r="AL174" s="52" t="e">
        <f>IPS!K173</f>
        <v>#DIV/0!</v>
      </c>
      <c r="AM174" s="52">
        <f>IPS!L173</f>
        <v>0</v>
      </c>
      <c r="AN174" s="52" t="e">
        <f t="shared" si="171"/>
        <v>#DIV/0!</v>
      </c>
      <c r="AO174" s="52" t="e">
        <f>SBK!K173</f>
        <v>#DIV/0!</v>
      </c>
      <c r="AP174" s="274">
        <f>SBK!M173</f>
        <v>0</v>
      </c>
      <c r="AQ174" s="52" t="e">
        <f t="shared" si="172"/>
        <v>#DIV/0!</v>
      </c>
      <c r="AR174" s="52" t="e">
        <f>Penjaskes!K173</f>
        <v>#DIV/0!</v>
      </c>
      <c r="AS174" s="52">
        <f>Penjaskes!M173</f>
        <v>0</v>
      </c>
      <c r="AT174" s="52" t="e">
        <f t="shared" si="173"/>
        <v>#DIV/0!</v>
      </c>
      <c r="AU174" s="52" t="e">
        <f>'Bhs Drh'!K173</f>
        <v>#DIV/0!</v>
      </c>
      <c r="AV174" s="274" t="e">
        <f>'Bhs Drh'!N173</f>
        <v>#DIV/0!</v>
      </c>
      <c r="AW174" s="52" t="e">
        <f t="shared" si="174"/>
        <v>#DIV/0!</v>
      </c>
      <c r="AX174" s="52" t="e">
        <f>B.Inggris!K173</f>
        <v>#DIV/0!</v>
      </c>
      <c r="AY174" s="52" t="e">
        <f>B.Inggris!N173</f>
        <v>#DIV/0!</v>
      </c>
      <c r="AZ174" s="52" t="e">
        <f t="shared" si="175"/>
        <v>#DIV/0!</v>
      </c>
      <c r="BA174" s="52" t="e">
        <f t="shared" si="149"/>
        <v>#DIV/0!</v>
      </c>
      <c r="BB174" s="52" t="e">
        <f t="shared" si="176"/>
        <v>#DIV/0!</v>
      </c>
      <c r="BC174" s="52"/>
      <c r="BD174" s="52" t="e">
        <f t="shared" si="177"/>
        <v>#DIV/0!</v>
      </c>
      <c r="BE174" s="52" t="e">
        <f t="shared" si="178"/>
        <v>#DIV/0!</v>
      </c>
      <c r="BF174" s="52"/>
      <c r="BG174" s="52" t="e">
        <f t="shared" si="179"/>
        <v>#DIV/0!</v>
      </c>
      <c r="BH174" s="52" t="e">
        <f t="shared" si="180"/>
        <v>#DIV/0!</v>
      </c>
      <c r="BI174" s="274">
        <v>0</v>
      </c>
      <c r="BJ174" s="52" t="e">
        <f t="shared" si="181"/>
        <v>#DIV/0!</v>
      </c>
      <c r="BK174" s="152">
        <f t="shared" si="150"/>
        <v>0</v>
      </c>
      <c r="BL174" s="373" t="e">
        <f t="shared" si="182"/>
        <v>#DIV/0!</v>
      </c>
      <c r="BM174" s="373">
        <f t="shared" si="151"/>
        <v>0</v>
      </c>
      <c r="BN174" s="48" t="e">
        <f t="shared" si="152"/>
        <v>#DIV/0!</v>
      </c>
      <c r="BO174" s="48" t="e">
        <f t="shared" si="153"/>
        <v>#DIV/0!</v>
      </c>
      <c r="BP174" s="48" t="e">
        <f t="shared" si="154"/>
        <v>#DIV/0!</v>
      </c>
      <c r="BQ174" s="48" t="e">
        <f t="shared" si="155"/>
        <v>#DIV/0!</v>
      </c>
      <c r="BR174" s="48" t="str">
        <f t="shared" si="155"/>
        <v>0,0</v>
      </c>
      <c r="BS174" s="48" t="e">
        <f t="shared" si="155"/>
        <v>#DIV/0!</v>
      </c>
      <c r="BT174" s="48" t="e">
        <f t="shared" si="148"/>
        <v>#DIV/0!</v>
      </c>
      <c r="BU174" s="48" t="e">
        <f t="shared" si="126"/>
        <v>#DIV/0!</v>
      </c>
      <c r="BV174" s="48" t="e">
        <f t="shared" si="156"/>
        <v>#DIV/0!</v>
      </c>
      <c r="BY174" s="275" t="e">
        <f t="shared" si="157"/>
        <v>#DIV/0!</v>
      </c>
      <c r="BZ174" s="275" t="str">
        <f t="shared" si="158"/>
        <v>0,</v>
      </c>
      <c r="CA174" s="275" t="e">
        <f t="shared" si="159"/>
        <v>#DIV/0!</v>
      </c>
      <c r="CB174" s="275" t="e">
        <f t="shared" si="160"/>
        <v>#DIV/0!</v>
      </c>
      <c r="CC174" s="275" t="str">
        <f t="shared" si="161"/>
        <v>0,</v>
      </c>
      <c r="CD174" s="275" t="e">
        <f t="shared" si="162"/>
        <v>#DIV/0!</v>
      </c>
      <c r="CE174" s="275" t="e">
        <f t="shared" si="163"/>
        <v>#DIV/0!</v>
      </c>
      <c r="CF174" s="275" t="str">
        <f t="shared" si="164"/>
        <v>0,0</v>
      </c>
      <c r="CG174" s="275" t="e">
        <f t="shared" si="165"/>
        <v>#DIV/0!</v>
      </c>
    </row>
    <row r="175" spans="1:85" x14ac:dyDescent="0.3">
      <c r="A175" s="53">
        <f>SISWA!A174</f>
        <v>167</v>
      </c>
      <c r="B175" s="53" t="str">
        <f>IF(SISWA!B174=0,"",SISWA!B174)</f>
        <v/>
      </c>
      <c r="C175" s="53" t="str">
        <f>IF(SISWA!C174=0,"",SISWA!C174)</f>
        <v/>
      </c>
      <c r="D175" s="53" t="str">
        <f>IF(SISWA!D174=0,"",SISWA!D174)</f>
        <v/>
      </c>
      <c r="E175" s="196" t="str">
        <f>IF(SISWA!E174=0,"",SISWA!E174)</f>
        <v/>
      </c>
      <c r="F175" s="196" t="str">
        <f>IF(SISWA!P173=0,"",SISWA!P173)</f>
        <v>, 00 Januari 1900</v>
      </c>
      <c r="G175" s="196" t="str">
        <f>IF(SISWA!H174=0,"",SISWA!H174)</f>
        <v/>
      </c>
      <c r="H175" s="52" t="e">
        <f>#REF!</f>
        <v>#REF!</v>
      </c>
      <c r="I175" s="52" t="e">
        <f>#REF!</f>
        <v>#REF!</v>
      </c>
      <c r="J175" s="52" t="e">
        <f t="shared" si="166"/>
        <v>#REF!</v>
      </c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 t="e">
        <f>PKn!K174</f>
        <v>#DIV/0!</v>
      </c>
      <c r="X175" s="274">
        <f>PKn!L174</f>
        <v>0</v>
      </c>
      <c r="Y175" s="52" t="e">
        <f t="shared" si="167"/>
        <v>#DIV/0!</v>
      </c>
      <c r="Z175" s="52" t="e">
        <f>'B Ind'!K174</f>
        <v>#DIV/0!</v>
      </c>
      <c r="AA175" s="274" t="e">
        <f>'B Ind'!N174</f>
        <v>#DIV/0!</v>
      </c>
      <c r="AB175" s="52" t="e">
        <f t="shared" si="168"/>
        <v>#DIV/0!</v>
      </c>
      <c r="AC175" s="52"/>
      <c r="AD175" s="52"/>
      <c r="AE175" s="52"/>
      <c r="AF175" s="52" t="e">
        <f>Matematik!K174</f>
        <v>#DIV/0!</v>
      </c>
      <c r="AG175" s="52">
        <f>Matematik!L174</f>
        <v>0</v>
      </c>
      <c r="AH175" s="52" t="e">
        <f t="shared" si="169"/>
        <v>#DIV/0!</v>
      </c>
      <c r="AI175" s="52" t="e">
        <f>IPA!K174</f>
        <v>#DIV/0!</v>
      </c>
      <c r="AJ175" s="52" t="e">
        <f>IPA!N174</f>
        <v>#DIV/0!</v>
      </c>
      <c r="AK175" s="52" t="e">
        <f t="shared" si="170"/>
        <v>#DIV/0!</v>
      </c>
      <c r="AL175" s="52" t="e">
        <f>IPS!K174</f>
        <v>#DIV/0!</v>
      </c>
      <c r="AM175" s="52">
        <f>IPS!L174</f>
        <v>0</v>
      </c>
      <c r="AN175" s="52" t="e">
        <f t="shared" si="171"/>
        <v>#DIV/0!</v>
      </c>
      <c r="AO175" s="52" t="e">
        <f>SBK!K174</f>
        <v>#DIV/0!</v>
      </c>
      <c r="AP175" s="274">
        <f>SBK!M174</f>
        <v>0</v>
      </c>
      <c r="AQ175" s="52" t="e">
        <f t="shared" si="172"/>
        <v>#DIV/0!</v>
      </c>
      <c r="AR175" s="52" t="e">
        <f>Penjaskes!K174</f>
        <v>#DIV/0!</v>
      </c>
      <c r="AS175" s="52">
        <f>Penjaskes!M174</f>
        <v>0</v>
      </c>
      <c r="AT175" s="52" t="e">
        <f t="shared" si="173"/>
        <v>#DIV/0!</v>
      </c>
      <c r="AU175" s="52" t="e">
        <f>'Bhs Drh'!K174</f>
        <v>#DIV/0!</v>
      </c>
      <c r="AV175" s="274" t="e">
        <f>'Bhs Drh'!N174</f>
        <v>#DIV/0!</v>
      </c>
      <c r="AW175" s="52" t="e">
        <f t="shared" si="174"/>
        <v>#DIV/0!</v>
      </c>
      <c r="AX175" s="52" t="e">
        <f>B.Inggris!K174</f>
        <v>#DIV/0!</v>
      </c>
      <c r="AY175" s="52" t="e">
        <f>B.Inggris!N174</f>
        <v>#DIV/0!</v>
      </c>
      <c r="AZ175" s="52" t="e">
        <f t="shared" si="175"/>
        <v>#DIV/0!</v>
      </c>
      <c r="BA175" s="52" t="e">
        <f t="shared" si="149"/>
        <v>#DIV/0!</v>
      </c>
      <c r="BB175" s="52" t="e">
        <f t="shared" si="176"/>
        <v>#DIV/0!</v>
      </c>
      <c r="BC175" s="52"/>
      <c r="BD175" s="52" t="e">
        <f t="shared" si="177"/>
        <v>#DIV/0!</v>
      </c>
      <c r="BE175" s="52" t="e">
        <f t="shared" si="178"/>
        <v>#DIV/0!</v>
      </c>
      <c r="BF175" s="52"/>
      <c r="BG175" s="52" t="e">
        <f t="shared" si="179"/>
        <v>#DIV/0!</v>
      </c>
      <c r="BH175" s="52" t="e">
        <f t="shared" si="180"/>
        <v>#DIV/0!</v>
      </c>
      <c r="BI175" s="274">
        <v>0</v>
      </c>
      <c r="BJ175" s="52" t="e">
        <f t="shared" si="181"/>
        <v>#DIV/0!</v>
      </c>
      <c r="BK175" s="152">
        <f t="shared" si="150"/>
        <v>0</v>
      </c>
      <c r="BL175" s="373" t="e">
        <f t="shared" si="182"/>
        <v>#DIV/0!</v>
      </c>
      <c r="BM175" s="373">
        <f t="shared" si="151"/>
        <v>0</v>
      </c>
      <c r="BN175" s="48" t="e">
        <f t="shared" si="152"/>
        <v>#DIV/0!</v>
      </c>
      <c r="BO175" s="48" t="e">
        <f t="shared" si="153"/>
        <v>#DIV/0!</v>
      </c>
      <c r="BP175" s="48" t="e">
        <f t="shared" si="154"/>
        <v>#DIV/0!</v>
      </c>
      <c r="BQ175" s="48" t="e">
        <f t="shared" si="155"/>
        <v>#DIV/0!</v>
      </c>
      <c r="BR175" s="48" t="str">
        <f t="shared" si="155"/>
        <v>0,0</v>
      </c>
      <c r="BS175" s="48" t="e">
        <f t="shared" si="155"/>
        <v>#DIV/0!</v>
      </c>
      <c r="BT175" s="48" t="e">
        <f t="shared" si="148"/>
        <v>#DIV/0!</v>
      </c>
      <c r="BU175" s="48" t="e">
        <f t="shared" si="126"/>
        <v>#DIV/0!</v>
      </c>
      <c r="BV175" s="48" t="e">
        <f t="shared" si="156"/>
        <v>#DIV/0!</v>
      </c>
      <c r="BY175" s="275" t="e">
        <f t="shared" si="157"/>
        <v>#DIV/0!</v>
      </c>
      <c r="BZ175" s="275" t="str">
        <f t="shared" si="158"/>
        <v>0,</v>
      </c>
      <c r="CA175" s="275" t="e">
        <f t="shared" si="159"/>
        <v>#DIV/0!</v>
      </c>
      <c r="CB175" s="275" t="e">
        <f t="shared" si="160"/>
        <v>#DIV/0!</v>
      </c>
      <c r="CC175" s="275" t="str">
        <f t="shared" si="161"/>
        <v>0,</v>
      </c>
      <c r="CD175" s="275" t="e">
        <f t="shared" si="162"/>
        <v>#DIV/0!</v>
      </c>
      <c r="CE175" s="275" t="e">
        <f t="shared" si="163"/>
        <v>#DIV/0!</v>
      </c>
      <c r="CF175" s="275" t="str">
        <f t="shared" si="164"/>
        <v>0,0</v>
      </c>
      <c r="CG175" s="275" t="e">
        <f t="shared" si="165"/>
        <v>#DIV/0!</v>
      </c>
    </row>
    <row r="176" spans="1:85" x14ac:dyDescent="0.3">
      <c r="A176" s="53">
        <f>SISWA!A175</f>
        <v>168</v>
      </c>
      <c r="B176" s="53" t="str">
        <f>IF(SISWA!B175=0,"",SISWA!B175)</f>
        <v/>
      </c>
      <c r="C176" s="53" t="str">
        <f>IF(SISWA!C175=0,"",SISWA!C175)</f>
        <v/>
      </c>
      <c r="D176" s="53" t="str">
        <f>IF(SISWA!D175=0,"",SISWA!D175)</f>
        <v/>
      </c>
      <c r="E176" s="196" t="str">
        <f>IF(SISWA!E175=0,"",SISWA!E175)</f>
        <v/>
      </c>
      <c r="F176" s="196" t="str">
        <f>IF(SISWA!P174=0,"",SISWA!P174)</f>
        <v>, 00 Januari 1900</v>
      </c>
      <c r="G176" s="196" t="str">
        <f>IF(SISWA!H175=0,"",SISWA!H175)</f>
        <v/>
      </c>
      <c r="H176" s="52" t="e">
        <f>#REF!</f>
        <v>#REF!</v>
      </c>
      <c r="I176" s="52" t="e">
        <f>#REF!</f>
        <v>#REF!</v>
      </c>
      <c r="J176" s="52" t="e">
        <f t="shared" si="166"/>
        <v>#REF!</v>
      </c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 t="e">
        <f>PKn!K175</f>
        <v>#DIV/0!</v>
      </c>
      <c r="X176" s="274">
        <f>PKn!L175</f>
        <v>0</v>
      </c>
      <c r="Y176" s="52" t="e">
        <f t="shared" si="167"/>
        <v>#DIV/0!</v>
      </c>
      <c r="Z176" s="52" t="e">
        <f>'B Ind'!K175</f>
        <v>#DIV/0!</v>
      </c>
      <c r="AA176" s="274" t="e">
        <f>'B Ind'!N175</f>
        <v>#DIV/0!</v>
      </c>
      <c r="AB176" s="52" t="e">
        <f t="shared" si="168"/>
        <v>#DIV/0!</v>
      </c>
      <c r="AC176" s="52"/>
      <c r="AD176" s="52"/>
      <c r="AE176" s="52"/>
      <c r="AF176" s="52" t="e">
        <f>Matematik!K175</f>
        <v>#DIV/0!</v>
      </c>
      <c r="AG176" s="52">
        <f>Matematik!L175</f>
        <v>0</v>
      </c>
      <c r="AH176" s="52" t="e">
        <f t="shared" si="169"/>
        <v>#DIV/0!</v>
      </c>
      <c r="AI176" s="52" t="e">
        <f>IPA!K175</f>
        <v>#DIV/0!</v>
      </c>
      <c r="AJ176" s="52" t="e">
        <f>IPA!N175</f>
        <v>#DIV/0!</v>
      </c>
      <c r="AK176" s="52" t="e">
        <f t="shared" si="170"/>
        <v>#DIV/0!</v>
      </c>
      <c r="AL176" s="52" t="e">
        <f>IPS!K175</f>
        <v>#DIV/0!</v>
      </c>
      <c r="AM176" s="52">
        <f>IPS!L175</f>
        <v>0</v>
      </c>
      <c r="AN176" s="52" t="e">
        <f t="shared" si="171"/>
        <v>#DIV/0!</v>
      </c>
      <c r="AO176" s="52" t="e">
        <f>SBK!K175</f>
        <v>#DIV/0!</v>
      </c>
      <c r="AP176" s="274">
        <f>SBK!M175</f>
        <v>0</v>
      </c>
      <c r="AQ176" s="52" t="e">
        <f t="shared" si="172"/>
        <v>#DIV/0!</v>
      </c>
      <c r="AR176" s="52" t="e">
        <f>Penjaskes!K175</f>
        <v>#DIV/0!</v>
      </c>
      <c r="AS176" s="52">
        <f>Penjaskes!M175</f>
        <v>0</v>
      </c>
      <c r="AT176" s="52" t="e">
        <f t="shared" si="173"/>
        <v>#DIV/0!</v>
      </c>
      <c r="AU176" s="52" t="e">
        <f>'Bhs Drh'!K175</f>
        <v>#DIV/0!</v>
      </c>
      <c r="AV176" s="274" t="e">
        <f>'Bhs Drh'!N175</f>
        <v>#DIV/0!</v>
      </c>
      <c r="AW176" s="52" t="e">
        <f t="shared" si="174"/>
        <v>#DIV/0!</v>
      </c>
      <c r="AX176" s="52" t="e">
        <f>B.Inggris!K175</f>
        <v>#DIV/0!</v>
      </c>
      <c r="AY176" s="52" t="e">
        <f>B.Inggris!N175</f>
        <v>#DIV/0!</v>
      </c>
      <c r="AZ176" s="52" t="e">
        <f t="shared" si="175"/>
        <v>#DIV/0!</v>
      </c>
      <c r="BA176" s="52" t="e">
        <f t="shared" si="149"/>
        <v>#DIV/0!</v>
      </c>
      <c r="BB176" s="52" t="e">
        <f t="shared" si="176"/>
        <v>#DIV/0!</v>
      </c>
      <c r="BC176" s="52"/>
      <c r="BD176" s="52" t="e">
        <f t="shared" si="177"/>
        <v>#DIV/0!</v>
      </c>
      <c r="BE176" s="52" t="e">
        <f t="shared" si="178"/>
        <v>#DIV/0!</v>
      </c>
      <c r="BF176" s="52"/>
      <c r="BG176" s="52" t="e">
        <f t="shared" si="179"/>
        <v>#DIV/0!</v>
      </c>
      <c r="BH176" s="52" t="e">
        <f t="shared" si="180"/>
        <v>#DIV/0!</v>
      </c>
      <c r="BI176" s="274">
        <v>0</v>
      </c>
      <c r="BJ176" s="52" t="e">
        <f t="shared" si="181"/>
        <v>#DIV/0!</v>
      </c>
      <c r="BK176" s="152">
        <f t="shared" si="150"/>
        <v>0</v>
      </c>
      <c r="BL176" s="373" t="e">
        <f t="shared" si="182"/>
        <v>#DIV/0!</v>
      </c>
      <c r="BM176" s="373">
        <f t="shared" si="151"/>
        <v>0</v>
      </c>
      <c r="BN176" s="48" t="e">
        <f t="shared" si="152"/>
        <v>#DIV/0!</v>
      </c>
      <c r="BO176" s="48" t="e">
        <f t="shared" si="153"/>
        <v>#DIV/0!</v>
      </c>
      <c r="BP176" s="48" t="e">
        <f t="shared" si="154"/>
        <v>#DIV/0!</v>
      </c>
      <c r="BQ176" s="48" t="e">
        <f t="shared" si="155"/>
        <v>#DIV/0!</v>
      </c>
      <c r="BR176" s="48" t="str">
        <f t="shared" si="155"/>
        <v>0,0</v>
      </c>
      <c r="BS176" s="48" t="e">
        <f t="shared" si="155"/>
        <v>#DIV/0!</v>
      </c>
      <c r="BT176" s="48" t="e">
        <f t="shared" si="148"/>
        <v>#DIV/0!</v>
      </c>
      <c r="BU176" s="48" t="e">
        <f t="shared" si="126"/>
        <v>#DIV/0!</v>
      </c>
      <c r="BV176" s="48" t="e">
        <f t="shared" si="156"/>
        <v>#DIV/0!</v>
      </c>
      <c r="BY176" s="275" t="e">
        <f t="shared" si="157"/>
        <v>#DIV/0!</v>
      </c>
      <c r="BZ176" s="275" t="str">
        <f t="shared" si="158"/>
        <v>0,</v>
      </c>
      <c r="CA176" s="275" t="e">
        <f t="shared" si="159"/>
        <v>#DIV/0!</v>
      </c>
      <c r="CB176" s="275" t="e">
        <f t="shared" si="160"/>
        <v>#DIV/0!</v>
      </c>
      <c r="CC176" s="275" t="str">
        <f t="shared" si="161"/>
        <v>0,</v>
      </c>
      <c r="CD176" s="275" t="e">
        <f t="shared" si="162"/>
        <v>#DIV/0!</v>
      </c>
      <c r="CE176" s="275" t="e">
        <f t="shared" si="163"/>
        <v>#DIV/0!</v>
      </c>
      <c r="CF176" s="275" t="str">
        <f t="shared" si="164"/>
        <v>0,0</v>
      </c>
      <c r="CG176" s="275" t="e">
        <f t="shared" si="165"/>
        <v>#DIV/0!</v>
      </c>
    </row>
    <row r="177" spans="1:85" x14ac:dyDescent="0.3">
      <c r="A177" s="53">
        <f>SISWA!A176</f>
        <v>169</v>
      </c>
      <c r="B177" s="53" t="str">
        <f>IF(SISWA!B176=0,"",SISWA!B176)</f>
        <v/>
      </c>
      <c r="C177" s="53" t="str">
        <f>IF(SISWA!C176=0,"",SISWA!C176)</f>
        <v/>
      </c>
      <c r="D177" s="53" t="str">
        <f>IF(SISWA!D176=0,"",SISWA!D176)</f>
        <v/>
      </c>
      <c r="E177" s="196" t="str">
        <f>IF(SISWA!E176=0,"",SISWA!E176)</f>
        <v/>
      </c>
      <c r="F177" s="196" t="str">
        <f>IF(SISWA!P175=0,"",SISWA!P175)</f>
        <v>, 00 Januari 1900</v>
      </c>
      <c r="G177" s="196" t="str">
        <f>IF(SISWA!H176=0,"",SISWA!H176)</f>
        <v/>
      </c>
      <c r="H177" s="52" t="e">
        <f>#REF!</f>
        <v>#REF!</v>
      </c>
      <c r="I177" s="52" t="e">
        <f>#REF!</f>
        <v>#REF!</v>
      </c>
      <c r="J177" s="52" t="e">
        <f t="shared" si="166"/>
        <v>#REF!</v>
      </c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 t="e">
        <f>PKn!K176</f>
        <v>#DIV/0!</v>
      </c>
      <c r="X177" s="274">
        <f>PKn!L176</f>
        <v>0</v>
      </c>
      <c r="Y177" s="52" t="e">
        <f t="shared" si="167"/>
        <v>#DIV/0!</v>
      </c>
      <c r="Z177" s="52" t="e">
        <f>'B Ind'!K176</f>
        <v>#DIV/0!</v>
      </c>
      <c r="AA177" s="274" t="e">
        <f>'B Ind'!N176</f>
        <v>#DIV/0!</v>
      </c>
      <c r="AB177" s="52" t="e">
        <f t="shared" si="168"/>
        <v>#DIV/0!</v>
      </c>
      <c r="AC177" s="52"/>
      <c r="AD177" s="52"/>
      <c r="AE177" s="52"/>
      <c r="AF177" s="52" t="e">
        <f>Matematik!K176</f>
        <v>#DIV/0!</v>
      </c>
      <c r="AG177" s="52">
        <f>Matematik!L176</f>
        <v>0</v>
      </c>
      <c r="AH177" s="52" t="e">
        <f t="shared" si="169"/>
        <v>#DIV/0!</v>
      </c>
      <c r="AI177" s="52" t="e">
        <f>IPA!K176</f>
        <v>#DIV/0!</v>
      </c>
      <c r="AJ177" s="52" t="e">
        <f>IPA!N176</f>
        <v>#DIV/0!</v>
      </c>
      <c r="AK177" s="52" t="e">
        <f t="shared" si="170"/>
        <v>#DIV/0!</v>
      </c>
      <c r="AL177" s="52" t="e">
        <f>IPS!K176</f>
        <v>#DIV/0!</v>
      </c>
      <c r="AM177" s="52">
        <f>IPS!L176</f>
        <v>0</v>
      </c>
      <c r="AN177" s="52" t="e">
        <f t="shared" si="171"/>
        <v>#DIV/0!</v>
      </c>
      <c r="AO177" s="52" t="e">
        <f>SBK!K176</f>
        <v>#DIV/0!</v>
      </c>
      <c r="AP177" s="274">
        <f>SBK!M176</f>
        <v>0</v>
      </c>
      <c r="AQ177" s="52" t="e">
        <f t="shared" si="172"/>
        <v>#DIV/0!</v>
      </c>
      <c r="AR177" s="52" t="e">
        <f>Penjaskes!K176</f>
        <v>#DIV/0!</v>
      </c>
      <c r="AS177" s="52">
        <f>Penjaskes!M176</f>
        <v>0</v>
      </c>
      <c r="AT177" s="52" t="e">
        <f t="shared" si="173"/>
        <v>#DIV/0!</v>
      </c>
      <c r="AU177" s="52" t="e">
        <f>'Bhs Drh'!K176</f>
        <v>#DIV/0!</v>
      </c>
      <c r="AV177" s="274" t="e">
        <f>'Bhs Drh'!N176</f>
        <v>#DIV/0!</v>
      </c>
      <c r="AW177" s="52" t="e">
        <f t="shared" si="174"/>
        <v>#DIV/0!</v>
      </c>
      <c r="AX177" s="52" t="e">
        <f>B.Inggris!K176</f>
        <v>#DIV/0!</v>
      </c>
      <c r="AY177" s="52" t="e">
        <f>B.Inggris!N176</f>
        <v>#DIV/0!</v>
      </c>
      <c r="AZ177" s="52" t="e">
        <f t="shared" si="175"/>
        <v>#DIV/0!</v>
      </c>
      <c r="BA177" s="52" t="e">
        <f t="shared" si="149"/>
        <v>#DIV/0!</v>
      </c>
      <c r="BB177" s="52" t="e">
        <f t="shared" si="176"/>
        <v>#DIV/0!</v>
      </c>
      <c r="BC177" s="52"/>
      <c r="BD177" s="52" t="e">
        <f t="shared" si="177"/>
        <v>#DIV/0!</v>
      </c>
      <c r="BE177" s="52" t="e">
        <f t="shared" si="178"/>
        <v>#DIV/0!</v>
      </c>
      <c r="BF177" s="52"/>
      <c r="BG177" s="52" t="e">
        <f t="shared" si="179"/>
        <v>#DIV/0!</v>
      </c>
      <c r="BH177" s="52" t="e">
        <f t="shared" si="180"/>
        <v>#DIV/0!</v>
      </c>
      <c r="BI177" s="274">
        <v>0</v>
      </c>
      <c r="BJ177" s="52" t="e">
        <f t="shared" si="181"/>
        <v>#DIV/0!</v>
      </c>
      <c r="BK177" s="152">
        <f t="shared" si="150"/>
        <v>0</v>
      </c>
      <c r="BL177" s="373" t="e">
        <f t="shared" si="182"/>
        <v>#DIV/0!</v>
      </c>
      <c r="BM177" s="373">
        <f t="shared" si="151"/>
        <v>0</v>
      </c>
      <c r="BN177" s="48" t="e">
        <f t="shared" si="152"/>
        <v>#DIV/0!</v>
      </c>
      <c r="BO177" s="48" t="e">
        <f t="shared" si="153"/>
        <v>#DIV/0!</v>
      </c>
      <c r="BP177" s="48" t="e">
        <f t="shared" si="154"/>
        <v>#DIV/0!</v>
      </c>
      <c r="BQ177" s="48" t="e">
        <f t="shared" si="155"/>
        <v>#DIV/0!</v>
      </c>
      <c r="BR177" s="48" t="str">
        <f t="shared" si="155"/>
        <v>0,0</v>
      </c>
      <c r="BS177" s="48" t="e">
        <f t="shared" si="155"/>
        <v>#DIV/0!</v>
      </c>
      <c r="BT177" s="48" t="e">
        <f t="shared" si="148"/>
        <v>#DIV/0!</v>
      </c>
      <c r="BU177" s="48" t="e">
        <f t="shared" si="126"/>
        <v>#DIV/0!</v>
      </c>
      <c r="BV177" s="48" t="e">
        <f t="shared" si="156"/>
        <v>#DIV/0!</v>
      </c>
      <c r="BY177" s="275" t="e">
        <f t="shared" si="157"/>
        <v>#DIV/0!</v>
      </c>
      <c r="BZ177" s="275" t="str">
        <f t="shared" si="158"/>
        <v>0,</v>
      </c>
      <c r="CA177" s="275" t="e">
        <f t="shared" si="159"/>
        <v>#DIV/0!</v>
      </c>
      <c r="CB177" s="275" t="e">
        <f t="shared" si="160"/>
        <v>#DIV/0!</v>
      </c>
      <c r="CC177" s="275" t="str">
        <f t="shared" si="161"/>
        <v>0,</v>
      </c>
      <c r="CD177" s="275" t="e">
        <f t="shared" si="162"/>
        <v>#DIV/0!</v>
      </c>
      <c r="CE177" s="275" t="e">
        <f t="shared" si="163"/>
        <v>#DIV/0!</v>
      </c>
      <c r="CF177" s="275" t="str">
        <f t="shared" si="164"/>
        <v>0,0</v>
      </c>
      <c r="CG177" s="275" t="e">
        <f t="shared" si="165"/>
        <v>#DIV/0!</v>
      </c>
    </row>
    <row r="178" spans="1:85" x14ac:dyDescent="0.3">
      <c r="A178" s="53">
        <f>SISWA!A177</f>
        <v>170</v>
      </c>
      <c r="B178" s="53" t="str">
        <f>IF(SISWA!B177=0,"",SISWA!B177)</f>
        <v/>
      </c>
      <c r="C178" s="53" t="str">
        <f>IF(SISWA!C177=0,"",SISWA!C177)</f>
        <v/>
      </c>
      <c r="D178" s="53" t="str">
        <f>IF(SISWA!D177=0,"",SISWA!D177)</f>
        <v/>
      </c>
      <c r="E178" s="196" t="str">
        <f>IF(SISWA!E177=0,"",SISWA!E177)</f>
        <v/>
      </c>
      <c r="F178" s="196" t="str">
        <f>IF(SISWA!P176=0,"",SISWA!P176)</f>
        <v>, 00 Januari 1900</v>
      </c>
      <c r="G178" s="196" t="str">
        <f>IF(SISWA!H177=0,"",SISWA!H177)</f>
        <v/>
      </c>
      <c r="H178" s="52" t="e">
        <f>#REF!</f>
        <v>#REF!</v>
      </c>
      <c r="I178" s="52" t="e">
        <f>#REF!</f>
        <v>#REF!</v>
      </c>
      <c r="J178" s="52" t="e">
        <f t="shared" si="166"/>
        <v>#REF!</v>
      </c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 t="e">
        <f>PKn!K177</f>
        <v>#DIV/0!</v>
      </c>
      <c r="X178" s="274">
        <f>PKn!L177</f>
        <v>0</v>
      </c>
      <c r="Y178" s="52" t="e">
        <f t="shared" si="167"/>
        <v>#DIV/0!</v>
      </c>
      <c r="Z178" s="52" t="e">
        <f>'B Ind'!K177</f>
        <v>#DIV/0!</v>
      </c>
      <c r="AA178" s="274" t="e">
        <f>'B Ind'!N177</f>
        <v>#DIV/0!</v>
      </c>
      <c r="AB178" s="52" t="e">
        <f t="shared" si="168"/>
        <v>#DIV/0!</v>
      </c>
      <c r="AC178" s="52"/>
      <c r="AD178" s="52"/>
      <c r="AE178" s="52"/>
      <c r="AF178" s="52" t="e">
        <f>Matematik!K177</f>
        <v>#DIV/0!</v>
      </c>
      <c r="AG178" s="52">
        <f>Matematik!L177</f>
        <v>0</v>
      </c>
      <c r="AH178" s="52" t="e">
        <f t="shared" si="169"/>
        <v>#DIV/0!</v>
      </c>
      <c r="AI178" s="52" t="e">
        <f>IPA!K177</f>
        <v>#DIV/0!</v>
      </c>
      <c r="AJ178" s="52" t="e">
        <f>IPA!N177</f>
        <v>#DIV/0!</v>
      </c>
      <c r="AK178" s="52" t="e">
        <f t="shared" si="170"/>
        <v>#DIV/0!</v>
      </c>
      <c r="AL178" s="52" t="e">
        <f>IPS!K177</f>
        <v>#DIV/0!</v>
      </c>
      <c r="AM178" s="52">
        <f>IPS!L177</f>
        <v>0</v>
      </c>
      <c r="AN178" s="52" t="e">
        <f t="shared" si="171"/>
        <v>#DIV/0!</v>
      </c>
      <c r="AO178" s="52" t="e">
        <f>SBK!K177</f>
        <v>#DIV/0!</v>
      </c>
      <c r="AP178" s="274">
        <f>SBK!M177</f>
        <v>0</v>
      </c>
      <c r="AQ178" s="52" t="e">
        <f t="shared" si="172"/>
        <v>#DIV/0!</v>
      </c>
      <c r="AR178" s="52" t="e">
        <f>Penjaskes!K177</f>
        <v>#DIV/0!</v>
      </c>
      <c r="AS178" s="52">
        <f>Penjaskes!M177</f>
        <v>0</v>
      </c>
      <c r="AT178" s="52" t="e">
        <f t="shared" si="173"/>
        <v>#DIV/0!</v>
      </c>
      <c r="AU178" s="52" t="e">
        <f>'Bhs Drh'!K177</f>
        <v>#DIV/0!</v>
      </c>
      <c r="AV178" s="274" t="e">
        <f>'Bhs Drh'!N177</f>
        <v>#DIV/0!</v>
      </c>
      <c r="AW178" s="52" t="e">
        <f t="shared" si="174"/>
        <v>#DIV/0!</v>
      </c>
      <c r="AX178" s="52" t="e">
        <f>B.Inggris!K177</f>
        <v>#DIV/0!</v>
      </c>
      <c r="AY178" s="52" t="e">
        <f>B.Inggris!N177</f>
        <v>#DIV/0!</v>
      </c>
      <c r="AZ178" s="52" t="e">
        <f t="shared" si="175"/>
        <v>#DIV/0!</v>
      </c>
      <c r="BA178" s="52" t="e">
        <f t="shared" si="149"/>
        <v>#DIV/0!</v>
      </c>
      <c r="BB178" s="52" t="e">
        <f t="shared" si="176"/>
        <v>#DIV/0!</v>
      </c>
      <c r="BC178" s="52"/>
      <c r="BD178" s="52" t="e">
        <f t="shared" si="177"/>
        <v>#DIV/0!</v>
      </c>
      <c r="BE178" s="52" t="e">
        <f t="shared" si="178"/>
        <v>#DIV/0!</v>
      </c>
      <c r="BF178" s="52"/>
      <c r="BG178" s="52" t="e">
        <f t="shared" si="179"/>
        <v>#DIV/0!</v>
      </c>
      <c r="BH178" s="52" t="e">
        <f t="shared" si="180"/>
        <v>#DIV/0!</v>
      </c>
      <c r="BI178" s="274">
        <v>0</v>
      </c>
      <c r="BJ178" s="52" t="e">
        <f t="shared" si="181"/>
        <v>#DIV/0!</v>
      </c>
      <c r="BK178" s="152">
        <f t="shared" si="150"/>
        <v>0</v>
      </c>
      <c r="BL178" s="373" t="e">
        <f t="shared" si="182"/>
        <v>#DIV/0!</v>
      </c>
      <c r="BM178" s="373">
        <f t="shared" si="151"/>
        <v>0</v>
      </c>
      <c r="BN178" s="48" t="e">
        <f t="shared" si="152"/>
        <v>#DIV/0!</v>
      </c>
      <c r="BO178" s="48" t="e">
        <f t="shared" si="153"/>
        <v>#DIV/0!</v>
      </c>
      <c r="BP178" s="48" t="e">
        <f t="shared" si="154"/>
        <v>#DIV/0!</v>
      </c>
      <c r="BQ178" s="48" t="e">
        <f t="shared" si="155"/>
        <v>#DIV/0!</v>
      </c>
      <c r="BR178" s="48" t="str">
        <f t="shared" si="155"/>
        <v>0,0</v>
      </c>
      <c r="BS178" s="48" t="e">
        <f t="shared" si="155"/>
        <v>#DIV/0!</v>
      </c>
      <c r="BT178" s="48" t="e">
        <f t="shared" si="148"/>
        <v>#DIV/0!</v>
      </c>
      <c r="BU178" s="48" t="e">
        <f t="shared" si="126"/>
        <v>#DIV/0!</v>
      </c>
      <c r="BV178" s="48" t="e">
        <f t="shared" si="156"/>
        <v>#DIV/0!</v>
      </c>
      <c r="BY178" s="275" t="e">
        <f t="shared" si="157"/>
        <v>#DIV/0!</v>
      </c>
      <c r="BZ178" s="275" t="str">
        <f t="shared" si="158"/>
        <v>0,</v>
      </c>
      <c r="CA178" s="275" t="e">
        <f t="shared" si="159"/>
        <v>#DIV/0!</v>
      </c>
      <c r="CB178" s="275" t="e">
        <f t="shared" si="160"/>
        <v>#DIV/0!</v>
      </c>
      <c r="CC178" s="275" t="str">
        <f t="shared" si="161"/>
        <v>0,</v>
      </c>
      <c r="CD178" s="275" t="e">
        <f t="shared" si="162"/>
        <v>#DIV/0!</v>
      </c>
      <c r="CE178" s="275" t="e">
        <f t="shared" si="163"/>
        <v>#DIV/0!</v>
      </c>
      <c r="CF178" s="275" t="str">
        <f t="shared" si="164"/>
        <v>0,0</v>
      </c>
      <c r="CG178" s="275" t="e">
        <f t="shared" si="165"/>
        <v>#DIV/0!</v>
      </c>
    </row>
    <row r="179" spans="1:85" x14ac:dyDescent="0.3">
      <c r="A179" s="53">
        <f>SISWA!A178</f>
        <v>171</v>
      </c>
      <c r="B179" s="53" t="str">
        <f>IF(SISWA!B178=0,"",SISWA!B178)</f>
        <v/>
      </c>
      <c r="C179" s="53" t="str">
        <f>IF(SISWA!C178=0,"",SISWA!C178)</f>
        <v/>
      </c>
      <c r="D179" s="53" t="str">
        <f>IF(SISWA!D178=0,"",SISWA!D178)</f>
        <v/>
      </c>
      <c r="E179" s="196" t="str">
        <f>IF(SISWA!E178=0,"",SISWA!E178)</f>
        <v/>
      </c>
      <c r="F179" s="196" t="str">
        <f>IF(SISWA!P177=0,"",SISWA!P177)</f>
        <v>, 00 Januari 1900</v>
      </c>
      <c r="G179" s="196" t="str">
        <f>IF(SISWA!H178=0,"",SISWA!H178)</f>
        <v/>
      </c>
      <c r="H179" s="52" t="e">
        <f>#REF!</f>
        <v>#REF!</v>
      </c>
      <c r="I179" s="52" t="e">
        <f>#REF!</f>
        <v>#REF!</v>
      </c>
      <c r="J179" s="52" t="e">
        <f t="shared" si="166"/>
        <v>#REF!</v>
      </c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 t="e">
        <f>PKn!K178</f>
        <v>#DIV/0!</v>
      </c>
      <c r="X179" s="274">
        <f>PKn!L178</f>
        <v>0</v>
      </c>
      <c r="Y179" s="52" t="e">
        <f t="shared" si="167"/>
        <v>#DIV/0!</v>
      </c>
      <c r="Z179" s="52" t="e">
        <f>'B Ind'!K178</f>
        <v>#DIV/0!</v>
      </c>
      <c r="AA179" s="274" t="e">
        <f>'B Ind'!N178</f>
        <v>#DIV/0!</v>
      </c>
      <c r="AB179" s="52" t="e">
        <f t="shared" si="168"/>
        <v>#DIV/0!</v>
      </c>
      <c r="AC179" s="52"/>
      <c r="AD179" s="52"/>
      <c r="AE179" s="52"/>
      <c r="AF179" s="52" t="e">
        <f>Matematik!K178</f>
        <v>#DIV/0!</v>
      </c>
      <c r="AG179" s="52">
        <f>Matematik!L178</f>
        <v>0</v>
      </c>
      <c r="AH179" s="52" t="e">
        <f t="shared" si="169"/>
        <v>#DIV/0!</v>
      </c>
      <c r="AI179" s="52" t="e">
        <f>IPA!K178</f>
        <v>#DIV/0!</v>
      </c>
      <c r="AJ179" s="52" t="e">
        <f>IPA!N178</f>
        <v>#DIV/0!</v>
      </c>
      <c r="AK179" s="52" t="e">
        <f t="shared" si="170"/>
        <v>#DIV/0!</v>
      </c>
      <c r="AL179" s="52" t="e">
        <f>IPS!K178</f>
        <v>#DIV/0!</v>
      </c>
      <c r="AM179" s="52">
        <f>IPS!L178</f>
        <v>0</v>
      </c>
      <c r="AN179" s="52" t="e">
        <f t="shared" si="171"/>
        <v>#DIV/0!</v>
      </c>
      <c r="AO179" s="52" t="e">
        <f>SBK!K178</f>
        <v>#DIV/0!</v>
      </c>
      <c r="AP179" s="274">
        <f>SBK!M178</f>
        <v>0</v>
      </c>
      <c r="AQ179" s="52" t="e">
        <f t="shared" si="172"/>
        <v>#DIV/0!</v>
      </c>
      <c r="AR179" s="52" t="e">
        <f>Penjaskes!K178</f>
        <v>#DIV/0!</v>
      </c>
      <c r="AS179" s="52">
        <f>Penjaskes!M178</f>
        <v>0</v>
      </c>
      <c r="AT179" s="52" t="e">
        <f t="shared" si="173"/>
        <v>#DIV/0!</v>
      </c>
      <c r="AU179" s="52" t="e">
        <f>'Bhs Drh'!K178</f>
        <v>#DIV/0!</v>
      </c>
      <c r="AV179" s="274" t="e">
        <f>'Bhs Drh'!N178</f>
        <v>#DIV/0!</v>
      </c>
      <c r="AW179" s="52" t="e">
        <f t="shared" si="174"/>
        <v>#DIV/0!</v>
      </c>
      <c r="AX179" s="52" t="e">
        <f>B.Inggris!K178</f>
        <v>#DIV/0!</v>
      </c>
      <c r="AY179" s="52" t="e">
        <f>B.Inggris!N178</f>
        <v>#DIV/0!</v>
      </c>
      <c r="AZ179" s="52" t="e">
        <f t="shared" si="175"/>
        <v>#DIV/0!</v>
      </c>
      <c r="BA179" s="52" t="e">
        <f t="shared" si="149"/>
        <v>#DIV/0!</v>
      </c>
      <c r="BB179" s="52" t="e">
        <f t="shared" si="176"/>
        <v>#DIV/0!</v>
      </c>
      <c r="BC179" s="52"/>
      <c r="BD179" s="52" t="e">
        <f t="shared" si="177"/>
        <v>#DIV/0!</v>
      </c>
      <c r="BE179" s="52" t="e">
        <f t="shared" si="178"/>
        <v>#DIV/0!</v>
      </c>
      <c r="BF179" s="52"/>
      <c r="BG179" s="52" t="e">
        <f t="shared" si="179"/>
        <v>#DIV/0!</v>
      </c>
      <c r="BH179" s="52" t="e">
        <f t="shared" si="180"/>
        <v>#DIV/0!</v>
      </c>
      <c r="BI179" s="274">
        <v>0</v>
      </c>
      <c r="BJ179" s="52" t="e">
        <f t="shared" si="181"/>
        <v>#DIV/0!</v>
      </c>
      <c r="BK179" s="152">
        <f t="shared" si="150"/>
        <v>0</v>
      </c>
      <c r="BL179" s="373" t="e">
        <f t="shared" si="182"/>
        <v>#DIV/0!</v>
      </c>
      <c r="BM179" s="373">
        <f t="shared" si="151"/>
        <v>0</v>
      </c>
      <c r="BN179" s="48" t="e">
        <f t="shared" si="152"/>
        <v>#DIV/0!</v>
      </c>
      <c r="BO179" s="48" t="e">
        <f t="shared" si="153"/>
        <v>#DIV/0!</v>
      </c>
      <c r="BP179" s="48" t="e">
        <f t="shared" si="154"/>
        <v>#DIV/0!</v>
      </c>
      <c r="BQ179" s="48" t="e">
        <f t="shared" si="155"/>
        <v>#DIV/0!</v>
      </c>
      <c r="BR179" s="48" t="str">
        <f t="shared" si="155"/>
        <v>0,0</v>
      </c>
      <c r="BS179" s="48" t="e">
        <f t="shared" si="155"/>
        <v>#DIV/0!</v>
      </c>
      <c r="BT179" s="48" t="e">
        <f t="shared" si="148"/>
        <v>#DIV/0!</v>
      </c>
      <c r="BU179" s="48" t="e">
        <f t="shared" si="126"/>
        <v>#DIV/0!</v>
      </c>
      <c r="BV179" s="48" t="e">
        <f t="shared" si="156"/>
        <v>#DIV/0!</v>
      </c>
      <c r="BY179" s="275" t="e">
        <f t="shared" si="157"/>
        <v>#DIV/0!</v>
      </c>
      <c r="BZ179" s="275" t="str">
        <f t="shared" si="158"/>
        <v>0,</v>
      </c>
      <c r="CA179" s="275" t="e">
        <f t="shared" si="159"/>
        <v>#DIV/0!</v>
      </c>
      <c r="CB179" s="275" t="e">
        <f t="shared" si="160"/>
        <v>#DIV/0!</v>
      </c>
      <c r="CC179" s="275" t="str">
        <f t="shared" si="161"/>
        <v>0,</v>
      </c>
      <c r="CD179" s="275" t="e">
        <f t="shared" si="162"/>
        <v>#DIV/0!</v>
      </c>
      <c r="CE179" s="275" t="e">
        <f t="shared" si="163"/>
        <v>#DIV/0!</v>
      </c>
      <c r="CF179" s="275" t="str">
        <f t="shared" si="164"/>
        <v>0,0</v>
      </c>
      <c r="CG179" s="275" t="e">
        <f t="shared" si="165"/>
        <v>#DIV/0!</v>
      </c>
    </row>
    <row r="180" spans="1:85" x14ac:dyDescent="0.3">
      <c r="A180" s="53">
        <f>SISWA!A179</f>
        <v>172</v>
      </c>
      <c r="B180" s="53" t="str">
        <f>IF(SISWA!B179=0,"",SISWA!B179)</f>
        <v/>
      </c>
      <c r="C180" s="53" t="str">
        <f>IF(SISWA!C179=0,"",SISWA!C179)</f>
        <v/>
      </c>
      <c r="D180" s="53" t="str">
        <f>IF(SISWA!D179=0,"",SISWA!D179)</f>
        <v/>
      </c>
      <c r="E180" s="196" t="str">
        <f>IF(SISWA!E179=0,"",SISWA!E179)</f>
        <v/>
      </c>
      <c r="F180" s="196" t="str">
        <f>IF(SISWA!P178=0,"",SISWA!P178)</f>
        <v>, 00 Januari 1900</v>
      </c>
      <c r="G180" s="196" t="str">
        <f>IF(SISWA!H179=0,"",SISWA!H179)</f>
        <v/>
      </c>
      <c r="H180" s="52" t="e">
        <f>#REF!</f>
        <v>#REF!</v>
      </c>
      <c r="I180" s="52" t="e">
        <f>#REF!</f>
        <v>#REF!</v>
      </c>
      <c r="J180" s="52" t="e">
        <f t="shared" si="166"/>
        <v>#REF!</v>
      </c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 t="e">
        <f>PKn!K179</f>
        <v>#DIV/0!</v>
      </c>
      <c r="X180" s="274">
        <f>PKn!L179</f>
        <v>0</v>
      </c>
      <c r="Y180" s="52" t="e">
        <f t="shared" si="167"/>
        <v>#DIV/0!</v>
      </c>
      <c r="Z180" s="52" t="e">
        <f>'B Ind'!K179</f>
        <v>#DIV/0!</v>
      </c>
      <c r="AA180" s="274" t="e">
        <f>'B Ind'!N179</f>
        <v>#DIV/0!</v>
      </c>
      <c r="AB180" s="52" t="e">
        <f t="shared" si="168"/>
        <v>#DIV/0!</v>
      </c>
      <c r="AC180" s="52"/>
      <c r="AD180" s="52"/>
      <c r="AE180" s="52"/>
      <c r="AF180" s="52" t="e">
        <f>Matematik!K179</f>
        <v>#DIV/0!</v>
      </c>
      <c r="AG180" s="52">
        <f>Matematik!L179</f>
        <v>0</v>
      </c>
      <c r="AH180" s="52" t="e">
        <f t="shared" si="169"/>
        <v>#DIV/0!</v>
      </c>
      <c r="AI180" s="52" t="e">
        <f>IPA!K179</f>
        <v>#DIV/0!</v>
      </c>
      <c r="AJ180" s="52" t="e">
        <f>IPA!N179</f>
        <v>#DIV/0!</v>
      </c>
      <c r="AK180" s="52" t="e">
        <f t="shared" si="170"/>
        <v>#DIV/0!</v>
      </c>
      <c r="AL180" s="52" t="e">
        <f>IPS!K179</f>
        <v>#DIV/0!</v>
      </c>
      <c r="AM180" s="52">
        <f>IPS!L179</f>
        <v>0</v>
      </c>
      <c r="AN180" s="52" t="e">
        <f t="shared" si="171"/>
        <v>#DIV/0!</v>
      </c>
      <c r="AO180" s="52" t="e">
        <f>SBK!K179</f>
        <v>#DIV/0!</v>
      </c>
      <c r="AP180" s="274">
        <f>SBK!M179</f>
        <v>0</v>
      </c>
      <c r="AQ180" s="52" t="e">
        <f t="shared" si="172"/>
        <v>#DIV/0!</v>
      </c>
      <c r="AR180" s="52" t="e">
        <f>Penjaskes!K179</f>
        <v>#DIV/0!</v>
      </c>
      <c r="AS180" s="52">
        <f>Penjaskes!M179</f>
        <v>0</v>
      </c>
      <c r="AT180" s="52" t="e">
        <f t="shared" si="173"/>
        <v>#DIV/0!</v>
      </c>
      <c r="AU180" s="52" t="e">
        <f>'Bhs Drh'!K179</f>
        <v>#DIV/0!</v>
      </c>
      <c r="AV180" s="274" t="e">
        <f>'Bhs Drh'!N179</f>
        <v>#DIV/0!</v>
      </c>
      <c r="AW180" s="52" t="e">
        <f t="shared" si="174"/>
        <v>#DIV/0!</v>
      </c>
      <c r="AX180" s="52" t="e">
        <f>B.Inggris!K179</f>
        <v>#DIV/0!</v>
      </c>
      <c r="AY180" s="52" t="e">
        <f>B.Inggris!N179</f>
        <v>#DIV/0!</v>
      </c>
      <c r="AZ180" s="52" t="e">
        <f t="shared" si="175"/>
        <v>#DIV/0!</v>
      </c>
      <c r="BA180" s="52" t="e">
        <f t="shared" si="149"/>
        <v>#DIV/0!</v>
      </c>
      <c r="BB180" s="52" t="e">
        <f t="shared" si="176"/>
        <v>#DIV/0!</v>
      </c>
      <c r="BC180" s="52"/>
      <c r="BD180" s="52" t="e">
        <f t="shared" si="177"/>
        <v>#DIV/0!</v>
      </c>
      <c r="BE180" s="52" t="e">
        <f t="shared" si="178"/>
        <v>#DIV/0!</v>
      </c>
      <c r="BF180" s="52"/>
      <c r="BG180" s="52" t="e">
        <f t="shared" si="179"/>
        <v>#DIV/0!</v>
      </c>
      <c r="BH180" s="52" t="e">
        <f t="shared" si="180"/>
        <v>#DIV/0!</v>
      </c>
      <c r="BI180" s="274">
        <v>0</v>
      </c>
      <c r="BJ180" s="52" t="e">
        <f t="shared" si="181"/>
        <v>#DIV/0!</v>
      </c>
      <c r="BK180" s="152">
        <f t="shared" si="150"/>
        <v>0</v>
      </c>
      <c r="BL180" s="373" t="e">
        <f t="shared" si="182"/>
        <v>#DIV/0!</v>
      </c>
      <c r="BM180" s="373">
        <f t="shared" si="151"/>
        <v>0</v>
      </c>
      <c r="BN180" s="48" t="e">
        <f t="shared" si="152"/>
        <v>#DIV/0!</v>
      </c>
      <c r="BO180" s="48" t="e">
        <f t="shared" si="153"/>
        <v>#DIV/0!</v>
      </c>
      <c r="BP180" s="48" t="e">
        <f t="shared" si="154"/>
        <v>#DIV/0!</v>
      </c>
      <c r="BQ180" s="48" t="e">
        <f t="shared" si="155"/>
        <v>#DIV/0!</v>
      </c>
      <c r="BR180" s="48" t="str">
        <f t="shared" si="155"/>
        <v>0,0</v>
      </c>
      <c r="BS180" s="48" t="e">
        <f t="shared" si="155"/>
        <v>#DIV/0!</v>
      </c>
      <c r="BT180" s="48" t="e">
        <f t="shared" si="148"/>
        <v>#DIV/0!</v>
      </c>
      <c r="BU180" s="48" t="e">
        <f t="shared" si="126"/>
        <v>#DIV/0!</v>
      </c>
      <c r="BV180" s="48" t="e">
        <f t="shared" si="156"/>
        <v>#DIV/0!</v>
      </c>
      <c r="BY180" s="275" t="e">
        <f t="shared" si="157"/>
        <v>#DIV/0!</v>
      </c>
      <c r="BZ180" s="275" t="str">
        <f t="shared" si="158"/>
        <v>0,</v>
      </c>
      <c r="CA180" s="275" t="e">
        <f t="shared" si="159"/>
        <v>#DIV/0!</v>
      </c>
      <c r="CB180" s="275" t="e">
        <f t="shared" si="160"/>
        <v>#DIV/0!</v>
      </c>
      <c r="CC180" s="275" t="str">
        <f t="shared" si="161"/>
        <v>0,</v>
      </c>
      <c r="CD180" s="275" t="e">
        <f t="shared" si="162"/>
        <v>#DIV/0!</v>
      </c>
      <c r="CE180" s="275" t="e">
        <f t="shared" si="163"/>
        <v>#DIV/0!</v>
      </c>
      <c r="CF180" s="275" t="str">
        <f t="shared" si="164"/>
        <v>0,0</v>
      </c>
      <c r="CG180" s="275" t="e">
        <f t="shared" si="165"/>
        <v>#DIV/0!</v>
      </c>
    </row>
    <row r="181" spans="1:85" x14ac:dyDescent="0.3">
      <c r="A181" s="53">
        <f>SISWA!A180</f>
        <v>173</v>
      </c>
      <c r="B181" s="53" t="str">
        <f>IF(SISWA!B180=0,"",SISWA!B180)</f>
        <v/>
      </c>
      <c r="C181" s="53" t="str">
        <f>IF(SISWA!C180=0,"",SISWA!C180)</f>
        <v/>
      </c>
      <c r="D181" s="53" t="str">
        <f>IF(SISWA!D180=0,"",SISWA!D180)</f>
        <v/>
      </c>
      <c r="E181" s="196" t="str">
        <f>IF(SISWA!E180=0,"",SISWA!E180)</f>
        <v/>
      </c>
      <c r="F181" s="196" t="str">
        <f>IF(SISWA!P179=0,"",SISWA!P179)</f>
        <v>, 00 Januari 1900</v>
      </c>
      <c r="G181" s="196" t="str">
        <f>IF(SISWA!H180=0,"",SISWA!H180)</f>
        <v/>
      </c>
      <c r="H181" s="52" t="e">
        <f>#REF!</f>
        <v>#REF!</v>
      </c>
      <c r="I181" s="52" t="e">
        <f>#REF!</f>
        <v>#REF!</v>
      </c>
      <c r="J181" s="52" t="e">
        <f t="shared" si="166"/>
        <v>#REF!</v>
      </c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 t="e">
        <f>PKn!K180</f>
        <v>#DIV/0!</v>
      </c>
      <c r="X181" s="274">
        <f>PKn!L180</f>
        <v>0</v>
      </c>
      <c r="Y181" s="52" t="e">
        <f t="shared" si="167"/>
        <v>#DIV/0!</v>
      </c>
      <c r="Z181" s="52" t="e">
        <f>'B Ind'!K180</f>
        <v>#DIV/0!</v>
      </c>
      <c r="AA181" s="274" t="e">
        <f>'B Ind'!N180</f>
        <v>#DIV/0!</v>
      </c>
      <c r="AB181" s="52" t="e">
        <f t="shared" si="168"/>
        <v>#DIV/0!</v>
      </c>
      <c r="AC181" s="52"/>
      <c r="AD181" s="52"/>
      <c r="AE181" s="52"/>
      <c r="AF181" s="52" t="e">
        <f>Matematik!K180</f>
        <v>#DIV/0!</v>
      </c>
      <c r="AG181" s="52">
        <f>Matematik!L180</f>
        <v>0</v>
      </c>
      <c r="AH181" s="52" t="e">
        <f t="shared" si="169"/>
        <v>#DIV/0!</v>
      </c>
      <c r="AI181" s="52" t="e">
        <f>IPA!K180</f>
        <v>#DIV/0!</v>
      </c>
      <c r="AJ181" s="52" t="e">
        <f>IPA!N180</f>
        <v>#DIV/0!</v>
      </c>
      <c r="AK181" s="52" t="e">
        <f t="shared" si="170"/>
        <v>#DIV/0!</v>
      </c>
      <c r="AL181" s="52" t="e">
        <f>IPS!K180</f>
        <v>#DIV/0!</v>
      </c>
      <c r="AM181" s="52">
        <f>IPS!L180</f>
        <v>0</v>
      </c>
      <c r="AN181" s="52" t="e">
        <f t="shared" si="171"/>
        <v>#DIV/0!</v>
      </c>
      <c r="AO181" s="52" t="e">
        <f>SBK!K180</f>
        <v>#DIV/0!</v>
      </c>
      <c r="AP181" s="274">
        <f>SBK!M180</f>
        <v>0</v>
      </c>
      <c r="AQ181" s="52" t="e">
        <f t="shared" si="172"/>
        <v>#DIV/0!</v>
      </c>
      <c r="AR181" s="52" t="e">
        <f>Penjaskes!K180</f>
        <v>#DIV/0!</v>
      </c>
      <c r="AS181" s="52">
        <f>Penjaskes!M180</f>
        <v>0</v>
      </c>
      <c r="AT181" s="52" t="e">
        <f t="shared" si="173"/>
        <v>#DIV/0!</v>
      </c>
      <c r="AU181" s="52" t="e">
        <f>'Bhs Drh'!K180</f>
        <v>#DIV/0!</v>
      </c>
      <c r="AV181" s="274" t="e">
        <f>'Bhs Drh'!N180</f>
        <v>#DIV/0!</v>
      </c>
      <c r="AW181" s="52" t="e">
        <f t="shared" si="174"/>
        <v>#DIV/0!</v>
      </c>
      <c r="AX181" s="52" t="e">
        <f>B.Inggris!K180</f>
        <v>#DIV/0!</v>
      </c>
      <c r="AY181" s="52" t="e">
        <f>B.Inggris!N180</f>
        <v>#DIV/0!</v>
      </c>
      <c r="AZ181" s="52" t="e">
        <f t="shared" si="175"/>
        <v>#DIV/0!</v>
      </c>
      <c r="BA181" s="52" t="e">
        <f t="shared" si="149"/>
        <v>#DIV/0!</v>
      </c>
      <c r="BB181" s="52" t="e">
        <f t="shared" si="176"/>
        <v>#DIV/0!</v>
      </c>
      <c r="BC181" s="52"/>
      <c r="BD181" s="52" t="e">
        <f t="shared" si="177"/>
        <v>#DIV/0!</v>
      </c>
      <c r="BE181" s="52" t="e">
        <f t="shared" si="178"/>
        <v>#DIV/0!</v>
      </c>
      <c r="BF181" s="52"/>
      <c r="BG181" s="52" t="e">
        <f t="shared" si="179"/>
        <v>#DIV/0!</v>
      </c>
      <c r="BH181" s="52" t="e">
        <f t="shared" si="180"/>
        <v>#DIV/0!</v>
      </c>
      <c r="BI181" s="274">
        <v>0</v>
      </c>
      <c r="BJ181" s="52" t="e">
        <f t="shared" si="181"/>
        <v>#DIV/0!</v>
      </c>
      <c r="BK181" s="152">
        <f t="shared" si="150"/>
        <v>0</v>
      </c>
      <c r="BL181" s="373" t="e">
        <f t="shared" si="182"/>
        <v>#DIV/0!</v>
      </c>
      <c r="BM181" s="373">
        <f t="shared" si="151"/>
        <v>0</v>
      </c>
      <c r="BN181" s="48" t="e">
        <f t="shared" si="152"/>
        <v>#DIV/0!</v>
      </c>
      <c r="BO181" s="48" t="e">
        <f t="shared" si="153"/>
        <v>#DIV/0!</v>
      </c>
      <c r="BP181" s="48" t="e">
        <f t="shared" si="154"/>
        <v>#DIV/0!</v>
      </c>
      <c r="BQ181" s="48" t="e">
        <f t="shared" si="155"/>
        <v>#DIV/0!</v>
      </c>
      <c r="BR181" s="48" t="str">
        <f t="shared" si="155"/>
        <v>0,0</v>
      </c>
      <c r="BS181" s="48" t="e">
        <f t="shared" si="155"/>
        <v>#DIV/0!</v>
      </c>
      <c r="BT181" s="48" t="e">
        <f t="shared" si="148"/>
        <v>#DIV/0!</v>
      </c>
      <c r="BU181" s="48" t="e">
        <f t="shared" si="126"/>
        <v>#DIV/0!</v>
      </c>
      <c r="BV181" s="48" t="e">
        <f t="shared" si="156"/>
        <v>#DIV/0!</v>
      </c>
      <c r="BY181" s="275" t="e">
        <f t="shared" si="157"/>
        <v>#DIV/0!</v>
      </c>
      <c r="BZ181" s="275" t="str">
        <f t="shared" si="158"/>
        <v>0,</v>
      </c>
      <c r="CA181" s="275" t="e">
        <f t="shared" si="159"/>
        <v>#DIV/0!</v>
      </c>
      <c r="CB181" s="275" t="e">
        <f t="shared" si="160"/>
        <v>#DIV/0!</v>
      </c>
      <c r="CC181" s="275" t="str">
        <f t="shared" si="161"/>
        <v>0,</v>
      </c>
      <c r="CD181" s="275" t="e">
        <f t="shared" si="162"/>
        <v>#DIV/0!</v>
      </c>
      <c r="CE181" s="275" t="e">
        <f t="shared" si="163"/>
        <v>#DIV/0!</v>
      </c>
      <c r="CF181" s="275" t="str">
        <f t="shared" si="164"/>
        <v>0,0</v>
      </c>
      <c r="CG181" s="275" t="e">
        <f t="shared" si="165"/>
        <v>#DIV/0!</v>
      </c>
    </row>
    <row r="182" spans="1:85" x14ac:dyDescent="0.3">
      <c r="A182" s="53">
        <f>SISWA!A181</f>
        <v>174</v>
      </c>
      <c r="B182" s="53" t="str">
        <f>IF(SISWA!B181=0,"",SISWA!B181)</f>
        <v/>
      </c>
      <c r="C182" s="53" t="str">
        <f>IF(SISWA!C181=0,"",SISWA!C181)</f>
        <v/>
      </c>
      <c r="D182" s="53" t="str">
        <f>IF(SISWA!D181=0,"",SISWA!D181)</f>
        <v/>
      </c>
      <c r="E182" s="196" t="str">
        <f>IF(SISWA!E181=0,"",SISWA!E181)</f>
        <v/>
      </c>
      <c r="F182" s="196" t="str">
        <f>IF(SISWA!P180=0,"",SISWA!P180)</f>
        <v>, 00 Januari 1900</v>
      </c>
      <c r="G182" s="196" t="str">
        <f>IF(SISWA!H181=0,"",SISWA!H181)</f>
        <v/>
      </c>
      <c r="H182" s="52" t="e">
        <f>#REF!</f>
        <v>#REF!</v>
      </c>
      <c r="I182" s="52" t="e">
        <f>#REF!</f>
        <v>#REF!</v>
      </c>
      <c r="J182" s="52" t="e">
        <f t="shared" si="166"/>
        <v>#REF!</v>
      </c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 t="e">
        <f>PKn!K181</f>
        <v>#DIV/0!</v>
      </c>
      <c r="X182" s="274">
        <f>PKn!L181</f>
        <v>0</v>
      </c>
      <c r="Y182" s="52" t="e">
        <f t="shared" si="167"/>
        <v>#DIV/0!</v>
      </c>
      <c r="Z182" s="52" t="e">
        <f>'B Ind'!K181</f>
        <v>#DIV/0!</v>
      </c>
      <c r="AA182" s="274" t="e">
        <f>'B Ind'!N181</f>
        <v>#DIV/0!</v>
      </c>
      <c r="AB182" s="52" t="e">
        <f t="shared" si="168"/>
        <v>#DIV/0!</v>
      </c>
      <c r="AC182" s="52"/>
      <c r="AD182" s="52"/>
      <c r="AE182" s="52"/>
      <c r="AF182" s="52" t="e">
        <f>Matematik!K181</f>
        <v>#DIV/0!</v>
      </c>
      <c r="AG182" s="52">
        <f>Matematik!L181</f>
        <v>0</v>
      </c>
      <c r="AH182" s="52" t="e">
        <f t="shared" si="169"/>
        <v>#DIV/0!</v>
      </c>
      <c r="AI182" s="52" t="e">
        <f>IPA!K181</f>
        <v>#DIV/0!</v>
      </c>
      <c r="AJ182" s="52" t="e">
        <f>IPA!N181</f>
        <v>#DIV/0!</v>
      </c>
      <c r="AK182" s="52" t="e">
        <f t="shared" si="170"/>
        <v>#DIV/0!</v>
      </c>
      <c r="AL182" s="52" t="e">
        <f>IPS!K181</f>
        <v>#DIV/0!</v>
      </c>
      <c r="AM182" s="52">
        <f>IPS!L181</f>
        <v>0</v>
      </c>
      <c r="AN182" s="52" t="e">
        <f t="shared" si="171"/>
        <v>#DIV/0!</v>
      </c>
      <c r="AO182" s="52" t="e">
        <f>SBK!K181</f>
        <v>#DIV/0!</v>
      </c>
      <c r="AP182" s="274">
        <f>SBK!M181</f>
        <v>0</v>
      </c>
      <c r="AQ182" s="52" t="e">
        <f t="shared" si="172"/>
        <v>#DIV/0!</v>
      </c>
      <c r="AR182" s="52" t="e">
        <f>Penjaskes!K181</f>
        <v>#DIV/0!</v>
      </c>
      <c r="AS182" s="52">
        <f>Penjaskes!M181</f>
        <v>0</v>
      </c>
      <c r="AT182" s="52" t="e">
        <f t="shared" si="173"/>
        <v>#DIV/0!</v>
      </c>
      <c r="AU182" s="52" t="e">
        <f>'Bhs Drh'!K181</f>
        <v>#DIV/0!</v>
      </c>
      <c r="AV182" s="274" t="e">
        <f>'Bhs Drh'!N181</f>
        <v>#DIV/0!</v>
      </c>
      <c r="AW182" s="52" t="e">
        <f t="shared" si="174"/>
        <v>#DIV/0!</v>
      </c>
      <c r="AX182" s="52" t="e">
        <f>B.Inggris!K181</f>
        <v>#DIV/0!</v>
      </c>
      <c r="AY182" s="52" t="e">
        <f>B.Inggris!N181</f>
        <v>#DIV/0!</v>
      </c>
      <c r="AZ182" s="52" t="e">
        <f t="shared" si="175"/>
        <v>#DIV/0!</v>
      </c>
      <c r="BA182" s="52" t="e">
        <f t="shared" si="149"/>
        <v>#DIV/0!</v>
      </c>
      <c r="BB182" s="52" t="e">
        <f t="shared" si="176"/>
        <v>#DIV/0!</v>
      </c>
      <c r="BC182" s="52"/>
      <c r="BD182" s="52" t="e">
        <f t="shared" si="177"/>
        <v>#DIV/0!</v>
      </c>
      <c r="BE182" s="52" t="e">
        <f t="shared" si="178"/>
        <v>#DIV/0!</v>
      </c>
      <c r="BF182" s="52"/>
      <c r="BG182" s="52" t="e">
        <f t="shared" si="179"/>
        <v>#DIV/0!</v>
      </c>
      <c r="BH182" s="52" t="e">
        <f t="shared" si="180"/>
        <v>#DIV/0!</v>
      </c>
      <c r="BI182" s="274">
        <v>0</v>
      </c>
      <c r="BJ182" s="52" t="e">
        <f t="shared" si="181"/>
        <v>#DIV/0!</v>
      </c>
      <c r="BK182" s="152">
        <f t="shared" si="150"/>
        <v>0</v>
      </c>
      <c r="BL182" s="373" t="e">
        <f t="shared" si="182"/>
        <v>#DIV/0!</v>
      </c>
      <c r="BM182" s="373">
        <f t="shared" si="151"/>
        <v>0</v>
      </c>
      <c r="BN182" s="48" t="e">
        <f t="shared" si="152"/>
        <v>#DIV/0!</v>
      </c>
      <c r="BO182" s="48" t="e">
        <f t="shared" si="153"/>
        <v>#DIV/0!</v>
      </c>
      <c r="BP182" s="48" t="e">
        <f t="shared" si="154"/>
        <v>#DIV/0!</v>
      </c>
      <c r="BQ182" s="48" t="e">
        <f t="shared" si="155"/>
        <v>#DIV/0!</v>
      </c>
      <c r="BR182" s="48" t="str">
        <f t="shared" si="155"/>
        <v>0,0</v>
      </c>
      <c r="BS182" s="48" t="e">
        <f t="shared" si="155"/>
        <v>#DIV/0!</v>
      </c>
      <c r="BT182" s="48" t="e">
        <f t="shared" si="148"/>
        <v>#DIV/0!</v>
      </c>
      <c r="BU182" s="48" t="e">
        <f t="shared" si="126"/>
        <v>#DIV/0!</v>
      </c>
      <c r="BV182" s="48" t="e">
        <f t="shared" si="156"/>
        <v>#DIV/0!</v>
      </c>
      <c r="BY182" s="275" t="e">
        <f t="shared" si="157"/>
        <v>#DIV/0!</v>
      </c>
      <c r="BZ182" s="275" t="str">
        <f t="shared" si="158"/>
        <v>0,</v>
      </c>
      <c r="CA182" s="275" t="e">
        <f t="shared" si="159"/>
        <v>#DIV/0!</v>
      </c>
      <c r="CB182" s="275" t="e">
        <f t="shared" si="160"/>
        <v>#DIV/0!</v>
      </c>
      <c r="CC182" s="275" t="str">
        <f t="shared" si="161"/>
        <v>0,</v>
      </c>
      <c r="CD182" s="275" t="e">
        <f t="shared" si="162"/>
        <v>#DIV/0!</v>
      </c>
      <c r="CE182" s="275" t="e">
        <f t="shared" si="163"/>
        <v>#DIV/0!</v>
      </c>
      <c r="CF182" s="275" t="str">
        <f t="shared" si="164"/>
        <v>0,0</v>
      </c>
      <c r="CG182" s="275" t="e">
        <f t="shared" si="165"/>
        <v>#DIV/0!</v>
      </c>
    </row>
    <row r="183" spans="1:85" x14ac:dyDescent="0.3">
      <c r="A183" s="53">
        <f>SISWA!A182</f>
        <v>175</v>
      </c>
      <c r="B183" s="53" t="str">
        <f>IF(SISWA!B182=0,"",SISWA!B182)</f>
        <v/>
      </c>
      <c r="C183" s="53" t="str">
        <f>IF(SISWA!C182=0,"",SISWA!C182)</f>
        <v/>
      </c>
      <c r="D183" s="53" t="str">
        <f>IF(SISWA!D182=0,"",SISWA!D182)</f>
        <v/>
      </c>
      <c r="E183" s="196" t="str">
        <f>IF(SISWA!E182=0,"",SISWA!E182)</f>
        <v/>
      </c>
      <c r="F183" s="196" t="str">
        <f>IF(SISWA!P181=0,"",SISWA!P181)</f>
        <v>, 00 Januari 1900</v>
      </c>
      <c r="G183" s="196" t="str">
        <f>IF(SISWA!H182=0,"",SISWA!H182)</f>
        <v/>
      </c>
      <c r="H183" s="52" t="e">
        <f>#REF!</f>
        <v>#REF!</v>
      </c>
      <c r="I183" s="52" t="e">
        <f>#REF!</f>
        <v>#REF!</v>
      </c>
      <c r="J183" s="52" t="e">
        <f t="shared" si="166"/>
        <v>#REF!</v>
      </c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 t="e">
        <f>PKn!K182</f>
        <v>#DIV/0!</v>
      </c>
      <c r="X183" s="274">
        <f>PKn!L182</f>
        <v>0</v>
      </c>
      <c r="Y183" s="52" t="e">
        <f t="shared" si="167"/>
        <v>#DIV/0!</v>
      </c>
      <c r="Z183" s="52" t="e">
        <f>'B Ind'!K182</f>
        <v>#DIV/0!</v>
      </c>
      <c r="AA183" s="274" t="e">
        <f>'B Ind'!N182</f>
        <v>#DIV/0!</v>
      </c>
      <c r="AB183" s="52" t="e">
        <f t="shared" si="168"/>
        <v>#DIV/0!</v>
      </c>
      <c r="AC183" s="52"/>
      <c r="AD183" s="52"/>
      <c r="AE183" s="52"/>
      <c r="AF183" s="52" t="e">
        <f>Matematik!K182</f>
        <v>#DIV/0!</v>
      </c>
      <c r="AG183" s="52">
        <f>Matematik!L182</f>
        <v>0</v>
      </c>
      <c r="AH183" s="52" t="e">
        <f t="shared" si="169"/>
        <v>#DIV/0!</v>
      </c>
      <c r="AI183" s="52" t="e">
        <f>IPA!K182</f>
        <v>#DIV/0!</v>
      </c>
      <c r="AJ183" s="52" t="e">
        <f>IPA!N182</f>
        <v>#DIV/0!</v>
      </c>
      <c r="AK183" s="52" t="e">
        <f t="shared" si="170"/>
        <v>#DIV/0!</v>
      </c>
      <c r="AL183" s="52" t="e">
        <f>IPS!K182</f>
        <v>#DIV/0!</v>
      </c>
      <c r="AM183" s="52">
        <f>IPS!L182</f>
        <v>0</v>
      </c>
      <c r="AN183" s="52" t="e">
        <f t="shared" si="171"/>
        <v>#DIV/0!</v>
      </c>
      <c r="AO183" s="52" t="e">
        <f>SBK!K182</f>
        <v>#DIV/0!</v>
      </c>
      <c r="AP183" s="274">
        <f>SBK!M182</f>
        <v>0</v>
      </c>
      <c r="AQ183" s="52" t="e">
        <f t="shared" si="172"/>
        <v>#DIV/0!</v>
      </c>
      <c r="AR183" s="52" t="e">
        <f>Penjaskes!K182</f>
        <v>#DIV/0!</v>
      </c>
      <c r="AS183" s="52">
        <f>Penjaskes!M182</f>
        <v>0</v>
      </c>
      <c r="AT183" s="52" t="e">
        <f t="shared" si="173"/>
        <v>#DIV/0!</v>
      </c>
      <c r="AU183" s="52" t="e">
        <f>'Bhs Drh'!K182</f>
        <v>#DIV/0!</v>
      </c>
      <c r="AV183" s="274" t="e">
        <f>'Bhs Drh'!N182</f>
        <v>#DIV/0!</v>
      </c>
      <c r="AW183" s="52" t="e">
        <f t="shared" si="174"/>
        <v>#DIV/0!</v>
      </c>
      <c r="AX183" s="52" t="e">
        <f>B.Inggris!K182</f>
        <v>#DIV/0!</v>
      </c>
      <c r="AY183" s="52" t="e">
        <f>B.Inggris!N182</f>
        <v>#DIV/0!</v>
      </c>
      <c r="AZ183" s="52" t="e">
        <f t="shared" si="175"/>
        <v>#DIV/0!</v>
      </c>
      <c r="BA183" s="52" t="e">
        <f t="shared" si="149"/>
        <v>#DIV/0!</v>
      </c>
      <c r="BB183" s="52" t="e">
        <f t="shared" si="176"/>
        <v>#DIV/0!</v>
      </c>
      <c r="BC183" s="52"/>
      <c r="BD183" s="52" t="e">
        <f t="shared" si="177"/>
        <v>#DIV/0!</v>
      </c>
      <c r="BE183" s="52" t="e">
        <f t="shared" si="178"/>
        <v>#DIV/0!</v>
      </c>
      <c r="BF183" s="52"/>
      <c r="BG183" s="52" t="e">
        <f t="shared" si="179"/>
        <v>#DIV/0!</v>
      </c>
      <c r="BH183" s="52" t="e">
        <f t="shared" si="180"/>
        <v>#DIV/0!</v>
      </c>
      <c r="BI183" s="274">
        <v>0</v>
      </c>
      <c r="BJ183" s="52" t="e">
        <f t="shared" si="181"/>
        <v>#DIV/0!</v>
      </c>
      <c r="BK183" s="152">
        <f t="shared" si="150"/>
        <v>0</v>
      </c>
      <c r="BL183" s="373" t="e">
        <f t="shared" si="182"/>
        <v>#DIV/0!</v>
      </c>
      <c r="BM183" s="373">
        <f t="shared" si="151"/>
        <v>0</v>
      </c>
      <c r="BN183" s="48" t="e">
        <f t="shared" si="152"/>
        <v>#DIV/0!</v>
      </c>
      <c r="BO183" s="48" t="e">
        <f t="shared" si="153"/>
        <v>#DIV/0!</v>
      </c>
      <c r="BP183" s="48" t="e">
        <f t="shared" si="154"/>
        <v>#DIV/0!</v>
      </c>
      <c r="BQ183" s="48" t="e">
        <f t="shared" si="155"/>
        <v>#DIV/0!</v>
      </c>
      <c r="BR183" s="48" t="str">
        <f t="shared" si="155"/>
        <v>0,0</v>
      </c>
      <c r="BS183" s="48" t="e">
        <f t="shared" si="155"/>
        <v>#DIV/0!</v>
      </c>
      <c r="BT183" s="48" t="e">
        <f t="shared" si="148"/>
        <v>#DIV/0!</v>
      </c>
      <c r="BU183" s="48" t="e">
        <f t="shared" si="126"/>
        <v>#DIV/0!</v>
      </c>
      <c r="BV183" s="48" t="e">
        <f t="shared" si="156"/>
        <v>#DIV/0!</v>
      </c>
      <c r="BY183" s="275" t="e">
        <f t="shared" si="157"/>
        <v>#DIV/0!</v>
      </c>
      <c r="BZ183" s="275" t="str">
        <f t="shared" si="158"/>
        <v>0,</v>
      </c>
      <c r="CA183" s="275" t="e">
        <f t="shared" si="159"/>
        <v>#DIV/0!</v>
      </c>
      <c r="CB183" s="275" t="e">
        <f t="shared" si="160"/>
        <v>#DIV/0!</v>
      </c>
      <c r="CC183" s="275" t="str">
        <f t="shared" si="161"/>
        <v>0,</v>
      </c>
      <c r="CD183" s="275" t="e">
        <f t="shared" si="162"/>
        <v>#DIV/0!</v>
      </c>
      <c r="CE183" s="275" t="e">
        <f t="shared" si="163"/>
        <v>#DIV/0!</v>
      </c>
      <c r="CF183" s="275" t="str">
        <f t="shared" si="164"/>
        <v>0,0</v>
      </c>
      <c r="CG183" s="275" t="e">
        <f t="shared" si="165"/>
        <v>#DIV/0!</v>
      </c>
    </row>
    <row r="184" spans="1:85" x14ac:dyDescent="0.3">
      <c r="A184" s="53">
        <f>SISWA!A183</f>
        <v>176</v>
      </c>
      <c r="B184" s="53" t="str">
        <f>IF(SISWA!B183=0,"",SISWA!B183)</f>
        <v/>
      </c>
      <c r="C184" s="53" t="str">
        <f>IF(SISWA!C183=0,"",SISWA!C183)</f>
        <v/>
      </c>
      <c r="D184" s="53" t="str">
        <f>IF(SISWA!D183=0,"",SISWA!D183)</f>
        <v/>
      </c>
      <c r="E184" s="196" t="str">
        <f>IF(SISWA!E183=0,"",SISWA!E183)</f>
        <v/>
      </c>
      <c r="F184" s="196" t="str">
        <f>IF(SISWA!P182=0,"",SISWA!P182)</f>
        <v>, 00 Januari 1900</v>
      </c>
      <c r="G184" s="196" t="str">
        <f>IF(SISWA!H183=0,"",SISWA!H183)</f>
        <v/>
      </c>
      <c r="H184" s="52" t="e">
        <f>#REF!</f>
        <v>#REF!</v>
      </c>
      <c r="I184" s="52" t="e">
        <f>#REF!</f>
        <v>#REF!</v>
      </c>
      <c r="J184" s="52" t="e">
        <f t="shared" si="166"/>
        <v>#REF!</v>
      </c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 t="e">
        <f>PKn!K183</f>
        <v>#DIV/0!</v>
      </c>
      <c r="X184" s="274">
        <f>PKn!L183</f>
        <v>0</v>
      </c>
      <c r="Y184" s="52" t="e">
        <f t="shared" si="167"/>
        <v>#DIV/0!</v>
      </c>
      <c r="Z184" s="52" t="e">
        <f>'B Ind'!K183</f>
        <v>#DIV/0!</v>
      </c>
      <c r="AA184" s="274" t="e">
        <f>'B Ind'!N183</f>
        <v>#DIV/0!</v>
      </c>
      <c r="AB184" s="52" t="e">
        <f t="shared" si="168"/>
        <v>#DIV/0!</v>
      </c>
      <c r="AC184" s="52"/>
      <c r="AD184" s="52"/>
      <c r="AE184" s="52"/>
      <c r="AF184" s="52" t="e">
        <f>Matematik!K183</f>
        <v>#DIV/0!</v>
      </c>
      <c r="AG184" s="52">
        <f>Matematik!L183</f>
        <v>0</v>
      </c>
      <c r="AH184" s="52" t="e">
        <f t="shared" si="169"/>
        <v>#DIV/0!</v>
      </c>
      <c r="AI184" s="52" t="e">
        <f>IPA!K183</f>
        <v>#DIV/0!</v>
      </c>
      <c r="AJ184" s="52" t="e">
        <f>IPA!N183</f>
        <v>#DIV/0!</v>
      </c>
      <c r="AK184" s="52" t="e">
        <f t="shared" si="170"/>
        <v>#DIV/0!</v>
      </c>
      <c r="AL184" s="52" t="e">
        <f>IPS!K183</f>
        <v>#DIV/0!</v>
      </c>
      <c r="AM184" s="52">
        <f>IPS!L183</f>
        <v>0</v>
      </c>
      <c r="AN184" s="52" t="e">
        <f t="shared" si="171"/>
        <v>#DIV/0!</v>
      </c>
      <c r="AO184" s="52" t="e">
        <f>SBK!K183</f>
        <v>#DIV/0!</v>
      </c>
      <c r="AP184" s="274">
        <f>SBK!M183</f>
        <v>0</v>
      </c>
      <c r="AQ184" s="52" t="e">
        <f t="shared" si="172"/>
        <v>#DIV/0!</v>
      </c>
      <c r="AR184" s="52" t="e">
        <f>Penjaskes!K183</f>
        <v>#DIV/0!</v>
      </c>
      <c r="AS184" s="52">
        <f>Penjaskes!M183</f>
        <v>0</v>
      </c>
      <c r="AT184" s="52" t="e">
        <f t="shared" si="173"/>
        <v>#DIV/0!</v>
      </c>
      <c r="AU184" s="52" t="e">
        <f>'Bhs Drh'!K183</f>
        <v>#DIV/0!</v>
      </c>
      <c r="AV184" s="274" t="e">
        <f>'Bhs Drh'!N183</f>
        <v>#DIV/0!</v>
      </c>
      <c r="AW184" s="52" t="e">
        <f t="shared" si="174"/>
        <v>#DIV/0!</v>
      </c>
      <c r="AX184" s="52" t="e">
        <f>B.Inggris!K183</f>
        <v>#DIV/0!</v>
      </c>
      <c r="AY184" s="52" t="e">
        <f>B.Inggris!N183</f>
        <v>#DIV/0!</v>
      </c>
      <c r="AZ184" s="52" t="e">
        <f t="shared" si="175"/>
        <v>#DIV/0!</v>
      </c>
      <c r="BA184" s="52" t="e">
        <f t="shared" si="149"/>
        <v>#DIV/0!</v>
      </c>
      <c r="BB184" s="52" t="e">
        <f t="shared" si="176"/>
        <v>#DIV/0!</v>
      </c>
      <c r="BC184" s="52"/>
      <c r="BD184" s="52" t="e">
        <f t="shared" si="177"/>
        <v>#DIV/0!</v>
      </c>
      <c r="BE184" s="52" t="e">
        <f t="shared" si="178"/>
        <v>#DIV/0!</v>
      </c>
      <c r="BF184" s="52"/>
      <c r="BG184" s="52" t="e">
        <f t="shared" si="179"/>
        <v>#DIV/0!</v>
      </c>
      <c r="BH184" s="52" t="e">
        <f t="shared" si="180"/>
        <v>#DIV/0!</v>
      </c>
      <c r="BI184" s="274">
        <v>0</v>
      </c>
      <c r="BJ184" s="52" t="e">
        <f t="shared" si="181"/>
        <v>#DIV/0!</v>
      </c>
      <c r="BK184" s="152">
        <f t="shared" si="150"/>
        <v>0</v>
      </c>
      <c r="BL184" s="373" t="e">
        <f t="shared" si="182"/>
        <v>#DIV/0!</v>
      </c>
      <c r="BM184" s="373">
        <f t="shared" si="151"/>
        <v>0</v>
      </c>
      <c r="BN184" s="48" t="e">
        <f t="shared" si="152"/>
        <v>#DIV/0!</v>
      </c>
      <c r="BO184" s="48" t="e">
        <f t="shared" si="153"/>
        <v>#DIV/0!</v>
      </c>
      <c r="BP184" s="48" t="e">
        <f t="shared" si="154"/>
        <v>#DIV/0!</v>
      </c>
      <c r="BQ184" s="48" t="e">
        <f t="shared" si="155"/>
        <v>#DIV/0!</v>
      </c>
      <c r="BR184" s="48" t="str">
        <f t="shared" si="155"/>
        <v>0,0</v>
      </c>
      <c r="BS184" s="48" t="e">
        <f t="shared" si="155"/>
        <v>#DIV/0!</v>
      </c>
      <c r="BT184" s="48" t="e">
        <f t="shared" si="148"/>
        <v>#DIV/0!</v>
      </c>
      <c r="BU184" s="48" t="e">
        <f t="shared" si="126"/>
        <v>#DIV/0!</v>
      </c>
      <c r="BV184" s="48" t="e">
        <f t="shared" si="156"/>
        <v>#DIV/0!</v>
      </c>
      <c r="BY184" s="275" t="e">
        <f t="shared" si="157"/>
        <v>#DIV/0!</v>
      </c>
      <c r="BZ184" s="275" t="str">
        <f t="shared" si="158"/>
        <v>0,</v>
      </c>
      <c r="CA184" s="275" t="e">
        <f t="shared" si="159"/>
        <v>#DIV/0!</v>
      </c>
      <c r="CB184" s="275" t="e">
        <f t="shared" si="160"/>
        <v>#DIV/0!</v>
      </c>
      <c r="CC184" s="275" t="str">
        <f t="shared" si="161"/>
        <v>0,</v>
      </c>
      <c r="CD184" s="275" t="e">
        <f t="shared" si="162"/>
        <v>#DIV/0!</v>
      </c>
      <c r="CE184" s="275" t="e">
        <f t="shared" si="163"/>
        <v>#DIV/0!</v>
      </c>
      <c r="CF184" s="275" t="str">
        <f t="shared" si="164"/>
        <v>0,0</v>
      </c>
      <c r="CG184" s="275" t="e">
        <f t="shared" si="165"/>
        <v>#DIV/0!</v>
      </c>
    </row>
    <row r="185" spans="1:85" x14ac:dyDescent="0.3">
      <c r="A185" s="53">
        <f>SISWA!A184</f>
        <v>177</v>
      </c>
      <c r="B185" s="53" t="str">
        <f>IF(SISWA!B184=0,"",SISWA!B184)</f>
        <v/>
      </c>
      <c r="C185" s="53" t="str">
        <f>IF(SISWA!C184=0,"",SISWA!C184)</f>
        <v/>
      </c>
      <c r="D185" s="53" t="str">
        <f>IF(SISWA!D184=0,"",SISWA!D184)</f>
        <v/>
      </c>
      <c r="E185" s="196" t="str">
        <f>IF(SISWA!E184=0,"",SISWA!E184)</f>
        <v/>
      </c>
      <c r="F185" s="196" t="str">
        <f>IF(SISWA!P183=0,"",SISWA!P183)</f>
        <v>, 00 Januari 1900</v>
      </c>
      <c r="G185" s="196" t="str">
        <f>IF(SISWA!H184=0,"",SISWA!H184)</f>
        <v/>
      </c>
      <c r="H185" s="52" t="e">
        <f>#REF!</f>
        <v>#REF!</v>
      </c>
      <c r="I185" s="52" t="e">
        <f>#REF!</f>
        <v>#REF!</v>
      </c>
      <c r="J185" s="52" t="e">
        <f t="shared" si="166"/>
        <v>#REF!</v>
      </c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 t="e">
        <f>PKn!K184</f>
        <v>#DIV/0!</v>
      </c>
      <c r="X185" s="274">
        <f>PKn!L184</f>
        <v>0</v>
      </c>
      <c r="Y185" s="52" t="e">
        <f t="shared" si="167"/>
        <v>#DIV/0!</v>
      </c>
      <c r="Z185" s="52" t="e">
        <f>'B Ind'!K184</f>
        <v>#DIV/0!</v>
      </c>
      <c r="AA185" s="274" t="e">
        <f>'B Ind'!N184</f>
        <v>#DIV/0!</v>
      </c>
      <c r="AB185" s="52" t="e">
        <f t="shared" si="168"/>
        <v>#DIV/0!</v>
      </c>
      <c r="AC185" s="52"/>
      <c r="AD185" s="52"/>
      <c r="AE185" s="52"/>
      <c r="AF185" s="52" t="e">
        <f>Matematik!K184</f>
        <v>#DIV/0!</v>
      </c>
      <c r="AG185" s="52">
        <f>Matematik!L184</f>
        <v>0</v>
      </c>
      <c r="AH185" s="52" t="e">
        <f t="shared" si="169"/>
        <v>#DIV/0!</v>
      </c>
      <c r="AI185" s="52" t="e">
        <f>IPA!K184</f>
        <v>#DIV/0!</v>
      </c>
      <c r="AJ185" s="52" t="e">
        <f>IPA!N184</f>
        <v>#DIV/0!</v>
      </c>
      <c r="AK185" s="52" t="e">
        <f t="shared" si="170"/>
        <v>#DIV/0!</v>
      </c>
      <c r="AL185" s="52" t="e">
        <f>IPS!K184</f>
        <v>#DIV/0!</v>
      </c>
      <c r="AM185" s="52">
        <f>IPS!L184</f>
        <v>0</v>
      </c>
      <c r="AN185" s="52" t="e">
        <f t="shared" si="171"/>
        <v>#DIV/0!</v>
      </c>
      <c r="AO185" s="52" t="e">
        <f>SBK!K184</f>
        <v>#DIV/0!</v>
      </c>
      <c r="AP185" s="274">
        <f>SBK!M184</f>
        <v>0</v>
      </c>
      <c r="AQ185" s="52" t="e">
        <f t="shared" si="172"/>
        <v>#DIV/0!</v>
      </c>
      <c r="AR185" s="52" t="e">
        <f>Penjaskes!K184</f>
        <v>#DIV/0!</v>
      </c>
      <c r="AS185" s="52">
        <f>Penjaskes!M184</f>
        <v>0</v>
      </c>
      <c r="AT185" s="52" t="e">
        <f t="shared" si="173"/>
        <v>#DIV/0!</v>
      </c>
      <c r="AU185" s="52" t="e">
        <f>'Bhs Drh'!K184</f>
        <v>#DIV/0!</v>
      </c>
      <c r="AV185" s="274" t="e">
        <f>'Bhs Drh'!N184</f>
        <v>#DIV/0!</v>
      </c>
      <c r="AW185" s="52" t="e">
        <f t="shared" si="174"/>
        <v>#DIV/0!</v>
      </c>
      <c r="AX185" s="52" t="e">
        <f>B.Inggris!K184</f>
        <v>#DIV/0!</v>
      </c>
      <c r="AY185" s="52" t="e">
        <f>B.Inggris!N184</f>
        <v>#DIV/0!</v>
      </c>
      <c r="AZ185" s="52" t="e">
        <f t="shared" si="175"/>
        <v>#DIV/0!</v>
      </c>
      <c r="BA185" s="52" t="e">
        <f t="shared" si="149"/>
        <v>#DIV/0!</v>
      </c>
      <c r="BB185" s="52" t="e">
        <f t="shared" si="176"/>
        <v>#DIV/0!</v>
      </c>
      <c r="BC185" s="52"/>
      <c r="BD185" s="52" t="e">
        <f t="shared" si="177"/>
        <v>#DIV/0!</v>
      </c>
      <c r="BE185" s="52" t="e">
        <f t="shared" si="178"/>
        <v>#DIV/0!</v>
      </c>
      <c r="BF185" s="52"/>
      <c r="BG185" s="52" t="e">
        <f t="shared" si="179"/>
        <v>#DIV/0!</v>
      </c>
      <c r="BH185" s="52" t="e">
        <f t="shared" si="180"/>
        <v>#DIV/0!</v>
      </c>
      <c r="BI185" s="274">
        <v>0</v>
      </c>
      <c r="BJ185" s="52" t="e">
        <f t="shared" si="181"/>
        <v>#DIV/0!</v>
      </c>
      <c r="BK185" s="152">
        <f t="shared" si="150"/>
        <v>0</v>
      </c>
      <c r="BL185" s="373" t="e">
        <f t="shared" si="182"/>
        <v>#DIV/0!</v>
      </c>
      <c r="BM185" s="373">
        <f t="shared" si="151"/>
        <v>0</v>
      </c>
      <c r="BN185" s="48" t="e">
        <f t="shared" si="152"/>
        <v>#DIV/0!</v>
      </c>
      <c r="BO185" s="48" t="e">
        <f t="shared" si="153"/>
        <v>#DIV/0!</v>
      </c>
      <c r="BP185" s="48" t="e">
        <f t="shared" si="154"/>
        <v>#DIV/0!</v>
      </c>
      <c r="BQ185" s="48" t="e">
        <f t="shared" si="155"/>
        <v>#DIV/0!</v>
      </c>
      <c r="BR185" s="48" t="str">
        <f t="shared" si="155"/>
        <v>0,0</v>
      </c>
      <c r="BS185" s="48" t="e">
        <f t="shared" si="155"/>
        <v>#DIV/0!</v>
      </c>
      <c r="BT185" s="48" t="e">
        <f t="shared" si="148"/>
        <v>#DIV/0!</v>
      </c>
      <c r="BU185" s="48" t="e">
        <f t="shared" si="126"/>
        <v>#DIV/0!</v>
      </c>
      <c r="BV185" s="48" t="e">
        <f t="shared" si="156"/>
        <v>#DIV/0!</v>
      </c>
      <c r="BY185" s="275" t="e">
        <f t="shared" si="157"/>
        <v>#DIV/0!</v>
      </c>
      <c r="BZ185" s="275" t="str">
        <f t="shared" si="158"/>
        <v>0,</v>
      </c>
      <c r="CA185" s="275" t="e">
        <f t="shared" si="159"/>
        <v>#DIV/0!</v>
      </c>
      <c r="CB185" s="275" t="e">
        <f t="shared" si="160"/>
        <v>#DIV/0!</v>
      </c>
      <c r="CC185" s="275" t="str">
        <f t="shared" si="161"/>
        <v>0,</v>
      </c>
      <c r="CD185" s="275" t="e">
        <f t="shared" si="162"/>
        <v>#DIV/0!</v>
      </c>
      <c r="CE185" s="275" t="e">
        <f t="shared" si="163"/>
        <v>#DIV/0!</v>
      </c>
      <c r="CF185" s="275" t="str">
        <f t="shared" si="164"/>
        <v>0,0</v>
      </c>
      <c r="CG185" s="275" t="e">
        <f t="shared" si="165"/>
        <v>#DIV/0!</v>
      </c>
    </row>
    <row r="186" spans="1:85" x14ac:dyDescent="0.3">
      <c r="A186" s="53">
        <f>SISWA!A185</f>
        <v>178</v>
      </c>
      <c r="B186" s="53" t="str">
        <f>IF(SISWA!B185=0,"",SISWA!B185)</f>
        <v/>
      </c>
      <c r="C186" s="53" t="str">
        <f>IF(SISWA!C185=0,"",SISWA!C185)</f>
        <v/>
      </c>
      <c r="D186" s="53" t="str">
        <f>IF(SISWA!D185=0,"",SISWA!D185)</f>
        <v/>
      </c>
      <c r="E186" s="196" t="str">
        <f>IF(SISWA!E185=0,"",SISWA!E185)</f>
        <v/>
      </c>
      <c r="F186" s="196" t="str">
        <f>IF(SISWA!P184=0,"",SISWA!P184)</f>
        <v>, 00 Januari 1900</v>
      </c>
      <c r="G186" s="196" t="str">
        <f>IF(SISWA!H185=0,"",SISWA!H185)</f>
        <v/>
      </c>
      <c r="H186" s="52" t="e">
        <f>#REF!</f>
        <v>#REF!</v>
      </c>
      <c r="I186" s="52" t="e">
        <f>#REF!</f>
        <v>#REF!</v>
      </c>
      <c r="J186" s="52" t="e">
        <f t="shared" si="166"/>
        <v>#REF!</v>
      </c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 t="e">
        <f>PKn!K185</f>
        <v>#DIV/0!</v>
      </c>
      <c r="X186" s="274">
        <f>PKn!L185</f>
        <v>0</v>
      </c>
      <c r="Y186" s="52" t="e">
        <f t="shared" si="167"/>
        <v>#DIV/0!</v>
      </c>
      <c r="Z186" s="52" t="e">
        <f>'B Ind'!K185</f>
        <v>#DIV/0!</v>
      </c>
      <c r="AA186" s="274" t="e">
        <f>'B Ind'!N185</f>
        <v>#DIV/0!</v>
      </c>
      <c r="AB186" s="52" t="e">
        <f t="shared" si="168"/>
        <v>#DIV/0!</v>
      </c>
      <c r="AC186" s="52"/>
      <c r="AD186" s="52"/>
      <c r="AE186" s="52"/>
      <c r="AF186" s="52" t="e">
        <f>Matematik!K185</f>
        <v>#DIV/0!</v>
      </c>
      <c r="AG186" s="52">
        <f>Matematik!L185</f>
        <v>0</v>
      </c>
      <c r="AH186" s="52" t="e">
        <f t="shared" si="169"/>
        <v>#DIV/0!</v>
      </c>
      <c r="AI186" s="52" t="e">
        <f>IPA!K185</f>
        <v>#DIV/0!</v>
      </c>
      <c r="AJ186" s="52" t="e">
        <f>IPA!N185</f>
        <v>#DIV/0!</v>
      </c>
      <c r="AK186" s="52" t="e">
        <f t="shared" si="170"/>
        <v>#DIV/0!</v>
      </c>
      <c r="AL186" s="52" t="e">
        <f>IPS!K185</f>
        <v>#DIV/0!</v>
      </c>
      <c r="AM186" s="52">
        <f>IPS!L185</f>
        <v>0</v>
      </c>
      <c r="AN186" s="52" t="e">
        <f t="shared" si="171"/>
        <v>#DIV/0!</v>
      </c>
      <c r="AO186" s="52" t="e">
        <f>SBK!K185</f>
        <v>#DIV/0!</v>
      </c>
      <c r="AP186" s="274">
        <f>SBK!M185</f>
        <v>0</v>
      </c>
      <c r="AQ186" s="52" t="e">
        <f t="shared" si="172"/>
        <v>#DIV/0!</v>
      </c>
      <c r="AR186" s="52" t="e">
        <f>Penjaskes!K185</f>
        <v>#DIV/0!</v>
      </c>
      <c r="AS186" s="52">
        <f>Penjaskes!M185</f>
        <v>0</v>
      </c>
      <c r="AT186" s="52" t="e">
        <f t="shared" si="173"/>
        <v>#DIV/0!</v>
      </c>
      <c r="AU186" s="52" t="e">
        <f>'Bhs Drh'!K185</f>
        <v>#DIV/0!</v>
      </c>
      <c r="AV186" s="274" t="e">
        <f>'Bhs Drh'!N185</f>
        <v>#DIV/0!</v>
      </c>
      <c r="AW186" s="52" t="e">
        <f t="shared" si="174"/>
        <v>#DIV/0!</v>
      </c>
      <c r="AX186" s="52" t="e">
        <f>B.Inggris!K185</f>
        <v>#DIV/0!</v>
      </c>
      <c r="AY186" s="52" t="e">
        <f>B.Inggris!N185</f>
        <v>#DIV/0!</v>
      </c>
      <c r="AZ186" s="52" t="e">
        <f t="shared" si="175"/>
        <v>#DIV/0!</v>
      </c>
      <c r="BA186" s="52" t="e">
        <f t="shared" si="149"/>
        <v>#DIV/0!</v>
      </c>
      <c r="BB186" s="52" t="e">
        <f t="shared" si="176"/>
        <v>#DIV/0!</v>
      </c>
      <c r="BC186" s="52"/>
      <c r="BD186" s="52" t="e">
        <f t="shared" si="177"/>
        <v>#DIV/0!</v>
      </c>
      <c r="BE186" s="52" t="e">
        <f t="shared" si="178"/>
        <v>#DIV/0!</v>
      </c>
      <c r="BF186" s="52"/>
      <c r="BG186" s="52" t="e">
        <f t="shared" si="179"/>
        <v>#DIV/0!</v>
      </c>
      <c r="BH186" s="52" t="e">
        <f t="shared" si="180"/>
        <v>#DIV/0!</v>
      </c>
      <c r="BI186" s="274">
        <v>0</v>
      </c>
      <c r="BJ186" s="52" t="e">
        <f t="shared" si="181"/>
        <v>#DIV/0!</v>
      </c>
      <c r="BK186" s="152">
        <f t="shared" si="150"/>
        <v>0</v>
      </c>
      <c r="BL186" s="373" t="e">
        <f t="shared" si="182"/>
        <v>#DIV/0!</v>
      </c>
      <c r="BM186" s="373">
        <f t="shared" si="151"/>
        <v>0</v>
      </c>
      <c r="BN186" s="48" t="e">
        <f t="shared" si="152"/>
        <v>#DIV/0!</v>
      </c>
      <c r="BO186" s="48" t="e">
        <f t="shared" si="153"/>
        <v>#DIV/0!</v>
      </c>
      <c r="BP186" s="48" t="e">
        <f t="shared" si="154"/>
        <v>#DIV/0!</v>
      </c>
      <c r="BQ186" s="48" t="e">
        <f t="shared" si="155"/>
        <v>#DIV/0!</v>
      </c>
      <c r="BR186" s="48" t="str">
        <f t="shared" si="155"/>
        <v>0,0</v>
      </c>
      <c r="BS186" s="48" t="e">
        <f t="shared" si="155"/>
        <v>#DIV/0!</v>
      </c>
      <c r="BT186" s="48" t="e">
        <f t="shared" si="148"/>
        <v>#DIV/0!</v>
      </c>
      <c r="BU186" s="48" t="e">
        <f t="shared" si="126"/>
        <v>#DIV/0!</v>
      </c>
      <c r="BV186" s="48" t="e">
        <f t="shared" si="156"/>
        <v>#DIV/0!</v>
      </c>
      <c r="BY186" s="275" t="e">
        <f t="shared" si="157"/>
        <v>#DIV/0!</v>
      </c>
      <c r="BZ186" s="275" t="str">
        <f t="shared" si="158"/>
        <v>0,</v>
      </c>
      <c r="CA186" s="275" t="e">
        <f t="shared" si="159"/>
        <v>#DIV/0!</v>
      </c>
      <c r="CB186" s="275" t="e">
        <f t="shared" si="160"/>
        <v>#DIV/0!</v>
      </c>
      <c r="CC186" s="275" t="str">
        <f t="shared" si="161"/>
        <v>0,</v>
      </c>
      <c r="CD186" s="275" t="e">
        <f t="shared" si="162"/>
        <v>#DIV/0!</v>
      </c>
      <c r="CE186" s="275" t="e">
        <f t="shared" si="163"/>
        <v>#DIV/0!</v>
      </c>
      <c r="CF186" s="275" t="str">
        <f t="shared" si="164"/>
        <v>0,0</v>
      </c>
      <c r="CG186" s="275" t="e">
        <f t="shared" si="165"/>
        <v>#DIV/0!</v>
      </c>
    </row>
    <row r="187" spans="1:85" x14ac:dyDescent="0.3">
      <c r="A187" s="53">
        <f>SISWA!A186</f>
        <v>179</v>
      </c>
      <c r="B187" s="53" t="str">
        <f>IF(SISWA!B186=0,"",SISWA!B186)</f>
        <v/>
      </c>
      <c r="C187" s="53" t="str">
        <f>IF(SISWA!C186=0,"",SISWA!C186)</f>
        <v/>
      </c>
      <c r="D187" s="53" t="str">
        <f>IF(SISWA!D186=0,"",SISWA!D186)</f>
        <v/>
      </c>
      <c r="E187" s="196" t="str">
        <f>IF(SISWA!E186=0,"",SISWA!E186)</f>
        <v/>
      </c>
      <c r="F187" s="196" t="str">
        <f>IF(SISWA!P185=0,"",SISWA!P185)</f>
        <v>, 00 Januari 1900</v>
      </c>
      <c r="G187" s="196" t="str">
        <f>IF(SISWA!H186=0,"",SISWA!H186)</f>
        <v/>
      </c>
      <c r="H187" s="52" t="e">
        <f>#REF!</f>
        <v>#REF!</v>
      </c>
      <c r="I187" s="52" t="e">
        <f>#REF!</f>
        <v>#REF!</v>
      </c>
      <c r="J187" s="52" t="e">
        <f t="shared" si="166"/>
        <v>#REF!</v>
      </c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 t="e">
        <f>PKn!K186</f>
        <v>#DIV/0!</v>
      </c>
      <c r="X187" s="274">
        <f>PKn!L186</f>
        <v>0</v>
      </c>
      <c r="Y187" s="52" t="e">
        <f t="shared" si="167"/>
        <v>#DIV/0!</v>
      </c>
      <c r="Z187" s="52" t="e">
        <f>'B Ind'!K186</f>
        <v>#DIV/0!</v>
      </c>
      <c r="AA187" s="274" t="e">
        <f>'B Ind'!N186</f>
        <v>#DIV/0!</v>
      </c>
      <c r="AB187" s="52" t="e">
        <f t="shared" si="168"/>
        <v>#DIV/0!</v>
      </c>
      <c r="AC187" s="52"/>
      <c r="AD187" s="52"/>
      <c r="AE187" s="52"/>
      <c r="AF187" s="52" t="e">
        <f>Matematik!K186</f>
        <v>#DIV/0!</v>
      </c>
      <c r="AG187" s="52">
        <f>Matematik!L186</f>
        <v>0</v>
      </c>
      <c r="AH187" s="52" t="e">
        <f t="shared" si="169"/>
        <v>#DIV/0!</v>
      </c>
      <c r="AI187" s="52" t="e">
        <f>IPA!K186</f>
        <v>#DIV/0!</v>
      </c>
      <c r="AJ187" s="52" t="e">
        <f>IPA!N186</f>
        <v>#DIV/0!</v>
      </c>
      <c r="AK187" s="52" t="e">
        <f t="shared" si="170"/>
        <v>#DIV/0!</v>
      </c>
      <c r="AL187" s="52" t="e">
        <f>IPS!K186</f>
        <v>#DIV/0!</v>
      </c>
      <c r="AM187" s="52">
        <f>IPS!L186</f>
        <v>0</v>
      </c>
      <c r="AN187" s="52" t="e">
        <f t="shared" si="171"/>
        <v>#DIV/0!</v>
      </c>
      <c r="AO187" s="52" t="e">
        <f>SBK!K186</f>
        <v>#DIV/0!</v>
      </c>
      <c r="AP187" s="274">
        <f>SBK!M186</f>
        <v>0</v>
      </c>
      <c r="AQ187" s="52" t="e">
        <f t="shared" si="172"/>
        <v>#DIV/0!</v>
      </c>
      <c r="AR187" s="52" t="e">
        <f>Penjaskes!K186</f>
        <v>#DIV/0!</v>
      </c>
      <c r="AS187" s="52">
        <f>Penjaskes!M186</f>
        <v>0</v>
      </c>
      <c r="AT187" s="52" t="e">
        <f t="shared" si="173"/>
        <v>#DIV/0!</v>
      </c>
      <c r="AU187" s="52" t="e">
        <f>'Bhs Drh'!K186</f>
        <v>#DIV/0!</v>
      </c>
      <c r="AV187" s="274" t="e">
        <f>'Bhs Drh'!N186</f>
        <v>#DIV/0!</v>
      </c>
      <c r="AW187" s="52" t="e">
        <f t="shared" si="174"/>
        <v>#DIV/0!</v>
      </c>
      <c r="AX187" s="52" t="e">
        <f>B.Inggris!K186</f>
        <v>#DIV/0!</v>
      </c>
      <c r="AY187" s="52" t="e">
        <f>B.Inggris!N186</f>
        <v>#DIV/0!</v>
      </c>
      <c r="AZ187" s="52" t="e">
        <f t="shared" si="175"/>
        <v>#DIV/0!</v>
      </c>
      <c r="BA187" s="52" t="e">
        <f t="shared" si="149"/>
        <v>#DIV/0!</v>
      </c>
      <c r="BB187" s="52" t="e">
        <f t="shared" si="176"/>
        <v>#DIV/0!</v>
      </c>
      <c r="BC187" s="52"/>
      <c r="BD187" s="52" t="e">
        <f t="shared" si="177"/>
        <v>#DIV/0!</v>
      </c>
      <c r="BE187" s="52" t="e">
        <f t="shared" si="178"/>
        <v>#DIV/0!</v>
      </c>
      <c r="BF187" s="52"/>
      <c r="BG187" s="52" t="e">
        <f t="shared" si="179"/>
        <v>#DIV/0!</v>
      </c>
      <c r="BH187" s="52" t="e">
        <f t="shared" si="180"/>
        <v>#DIV/0!</v>
      </c>
      <c r="BI187" s="274">
        <v>0</v>
      </c>
      <c r="BJ187" s="52" t="e">
        <f t="shared" si="181"/>
        <v>#DIV/0!</v>
      </c>
      <c r="BK187" s="152">
        <f t="shared" si="150"/>
        <v>0</v>
      </c>
      <c r="BL187" s="373" t="e">
        <f t="shared" si="182"/>
        <v>#DIV/0!</v>
      </c>
      <c r="BM187" s="373">
        <f t="shared" si="151"/>
        <v>0</v>
      </c>
      <c r="BN187" s="48" t="e">
        <f t="shared" si="152"/>
        <v>#DIV/0!</v>
      </c>
      <c r="BO187" s="48" t="e">
        <f t="shared" si="153"/>
        <v>#DIV/0!</v>
      </c>
      <c r="BP187" s="48" t="e">
        <f t="shared" si="154"/>
        <v>#DIV/0!</v>
      </c>
      <c r="BQ187" s="48" t="e">
        <f t="shared" si="155"/>
        <v>#DIV/0!</v>
      </c>
      <c r="BR187" s="48" t="str">
        <f t="shared" si="155"/>
        <v>0,0</v>
      </c>
      <c r="BS187" s="48" t="e">
        <f t="shared" si="155"/>
        <v>#DIV/0!</v>
      </c>
      <c r="BT187" s="48" t="e">
        <f t="shared" si="148"/>
        <v>#DIV/0!</v>
      </c>
      <c r="BU187" s="48" t="e">
        <f t="shared" si="126"/>
        <v>#DIV/0!</v>
      </c>
      <c r="BV187" s="48" t="e">
        <f t="shared" si="156"/>
        <v>#DIV/0!</v>
      </c>
      <c r="BY187" s="275" t="e">
        <f t="shared" si="157"/>
        <v>#DIV/0!</v>
      </c>
      <c r="BZ187" s="275" t="str">
        <f t="shared" si="158"/>
        <v>0,</v>
      </c>
      <c r="CA187" s="275" t="e">
        <f t="shared" si="159"/>
        <v>#DIV/0!</v>
      </c>
      <c r="CB187" s="275" t="e">
        <f t="shared" si="160"/>
        <v>#DIV/0!</v>
      </c>
      <c r="CC187" s="275" t="str">
        <f t="shared" si="161"/>
        <v>0,</v>
      </c>
      <c r="CD187" s="275" t="e">
        <f t="shared" si="162"/>
        <v>#DIV/0!</v>
      </c>
      <c r="CE187" s="275" t="e">
        <f t="shared" si="163"/>
        <v>#DIV/0!</v>
      </c>
      <c r="CF187" s="275" t="str">
        <f t="shared" si="164"/>
        <v>0,0</v>
      </c>
      <c r="CG187" s="275" t="e">
        <f t="shared" si="165"/>
        <v>#DIV/0!</v>
      </c>
    </row>
    <row r="188" spans="1:85" x14ac:dyDescent="0.3">
      <c r="A188" s="53">
        <f>SISWA!A187</f>
        <v>180</v>
      </c>
      <c r="B188" s="53" t="str">
        <f>IF(SISWA!B187=0,"",SISWA!B187)</f>
        <v/>
      </c>
      <c r="C188" s="53" t="str">
        <f>IF(SISWA!C187=0,"",SISWA!C187)</f>
        <v/>
      </c>
      <c r="D188" s="53" t="str">
        <f>IF(SISWA!D187=0,"",SISWA!D187)</f>
        <v/>
      </c>
      <c r="E188" s="196" t="str">
        <f>IF(SISWA!E187=0,"",SISWA!E187)</f>
        <v/>
      </c>
      <c r="F188" s="196" t="str">
        <f>IF(SISWA!P186=0,"",SISWA!P186)</f>
        <v>, 00 Januari 1900</v>
      </c>
      <c r="G188" s="196" t="str">
        <f>IF(SISWA!H187=0,"",SISWA!H187)</f>
        <v/>
      </c>
      <c r="H188" s="52" t="e">
        <f>#REF!</f>
        <v>#REF!</v>
      </c>
      <c r="I188" s="52" t="e">
        <f>#REF!</f>
        <v>#REF!</v>
      </c>
      <c r="J188" s="52" t="e">
        <f t="shared" si="166"/>
        <v>#REF!</v>
      </c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 t="e">
        <f>PKn!K187</f>
        <v>#DIV/0!</v>
      </c>
      <c r="X188" s="274">
        <f>PKn!L187</f>
        <v>0</v>
      </c>
      <c r="Y188" s="52" t="e">
        <f t="shared" si="167"/>
        <v>#DIV/0!</v>
      </c>
      <c r="Z188" s="52" t="e">
        <f>'B Ind'!K187</f>
        <v>#DIV/0!</v>
      </c>
      <c r="AA188" s="274" t="e">
        <f>'B Ind'!N187</f>
        <v>#DIV/0!</v>
      </c>
      <c r="AB188" s="52" t="e">
        <f t="shared" si="168"/>
        <v>#DIV/0!</v>
      </c>
      <c r="AC188" s="52"/>
      <c r="AD188" s="52"/>
      <c r="AE188" s="52"/>
      <c r="AF188" s="52" t="e">
        <f>Matematik!K187</f>
        <v>#DIV/0!</v>
      </c>
      <c r="AG188" s="52">
        <f>Matematik!L187</f>
        <v>0</v>
      </c>
      <c r="AH188" s="52" t="e">
        <f t="shared" si="169"/>
        <v>#DIV/0!</v>
      </c>
      <c r="AI188" s="52" t="e">
        <f>IPA!K187</f>
        <v>#DIV/0!</v>
      </c>
      <c r="AJ188" s="52" t="e">
        <f>IPA!N187</f>
        <v>#DIV/0!</v>
      </c>
      <c r="AK188" s="52" t="e">
        <f t="shared" si="170"/>
        <v>#DIV/0!</v>
      </c>
      <c r="AL188" s="52" t="e">
        <f>IPS!K187</f>
        <v>#DIV/0!</v>
      </c>
      <c r="AM188" s="52">
        <f>IPS!L187</f>
        <v>0</v>
      </c>
      <c r="AN188" s="52" t="e">
        <f t="shared" si="171"/>
        <v>#DIV/0!</v>
      </c>
      <c r="AO188" s="52" t="e">
        <f>SBK!K187</f>
        <v>#DIV/0!</v>
      </c>
      <c r="AP188" s="274">
        <f>SBK!M187</f>
        <v>0</v>
      </c>
      <c r="AQ188" s="52" t="e">
        <f t="shared" si="172"/>
        <v>#DIV/0!</v>
      </c>
      <c r="AR188" s="52" t="e">
        <f>Penjaskes!K187</f>
        <v>#DIV/0!</v>
      </c>
      <c r="AS188" s="52">
        <f>Penjaskes!M187</f>
        <v>0</v>
      </c>
      <c r="AT188" s="52" t="e">
        <f t="shared" si="173"/>
        <v>#DIV/0!</v>
      </c>
      <c r="AU188" s="52" t="e">
        <f>'Bhs Drh'!K187</f>
        <v>#DIV/0!</v>
      </c>
      <c r="AV188" s="274" t="e">
        <f>'Bhs Drh'!N187</f>
        <v>#DIV/0!</v>
      </c>
      <c r="AW188" s="52" t="e">
        <f t="shared" si="174"/>
        <v>#DIV/0!</v>
      </c>
      <c r="AX188" s="52" t="e">
        <f>B.Inggris!K187</f>
        <v>#DIV/0!</v>
      </c>
      <c r="AY188" s="52" t="e">
        <f>B.Inggris!N187</f>
        <v>#DIV/0!</v>
      </c>
      <c r="AZ188" s="52" t="e">
        <f t="shared" si="175"/>
        <v>#DIV/0!</v>
      </c>
      <c r="BA188" s="52" t="e">
        <f t="shared" si="149"/>
        <v>#DIV/0!</v>
      </c>
      <c r="BB188" s="52" t="e">
        <f t="shared" si="176"/>
        <v>#DIV/0!</v>
      </c>
      <c r="BC188" s="52"/>
      <c r="BD188" s="52" t="e">
        <f t="shared" si="177"/>
        <v>#DIV/0!</v>
      </c>
      <c r="BE188" s="52" t="e">
        <f t="shared" si="178"/>
        <v>#DIV/0!</v>
      </c>
      <c r="BF188" s="52"/>
      <c r="BG188" s="52" t="e">
        <f t="shared" si="179"/>
        <v>#DIV/0!</v>
      </c>
      <c r="BH188" s="52" t="e">
        <f t="shared" si="180"/>
        <v>#DIV/0!</v>
      </c>
      <c r="BI188" s="274">
        <v>0</v>
      </c>
      <c r="BJ188" s="52" t="e">
        <f t="shared" si="181"/>
        <v>#DIV/0!</v>
      </c>
      <c r="BK188" s="152">
        <f t="shared" si="150"/>
        <v>0</v>
      </c>
      <c r="BL188" s="373" t="e">
        <f t="shared" si="182"/>
        <v>#DIV/0!</v>
      </c>
      <c r="BM188" s="373">
        <f t="shared" si="151"/>
        <v>0</v>
      </c>
      <c r="BN188" s="48" t="e">
        <f t="shared" si="152"/>
        <v>#DIV/0!</v>
      </c>
      <c r="BO188" s="48" t="e">
        <f t="shared" si="153"/>
        <v>#DIV/0!</v>
      </c>
      <c r="BP188" s="48" t="e">
        <f t="shared" si="154"/>
        <v>#DIV/0!</v>
      </c>
      <c r="BQ188" s="48" t="e">
        <f t="shared" si="155"/>
        <v>#DIV/0!</v>
      </c>
      <c r="BR188" s="48" t="str">
        <f t="shared" si="155"/>
        <v>0,0</v>
      </c>
      <c r="BS188" s="48" t="e">
        <f t="shared" si="155"/>
        <v>#DIV/0!</v>
      </c>
      <c r="BT188" s="48" t="e">
        <f t="shared" si="148"/>
        <v>#DIV/0!</v>
      </c>
      <c r="BU188" s="48" t="e">
        <f t="shared" si="126"/>
        <v>#DIV/0!</v>
      </c>
      <c r="BV188" s="48" t="e">
        <f t="shared" si="156"/>
        <v>#DIV/0!</v>
      </c>
      <c r="BY188" s="275" t="e">
        <f t="shared" si="157"/>
        <v>#DIV/0!</v>
      </c>
      <c r="BZ188" s="275" t="str">
        <f t="shared" si="158"/>
        <v>0,</v>
      </c>
      <c r="CA188" s="275" t="e">
        <f t="shared" si="159"/>
        <v>#DIV/0!</v>
      </c>
      <c r="CB188" s="275" t="e">
        <f t="shared" si="160"/>
        <v>#DIV/0!</v>
      </c>
      <c r="CC188" s="275" t="str">
        <f t="shared" si="161"/>
        <v>0,</v>
      </c>
      <c r="CD188" s="275" t="e">
        <f t="shared" si="162"/>
        <v>#DIV/0!</v>
      </c>
      <c r="CE188" s="275" t="e">
        <f t="shared" si="163"/>
        <v>#DIV/0!</v>
      </c>
      <c r="CF188" s="275" t="str">
        <f t="shared" si="164"/>
        <v>0,0</v>
      </c>
      <c r="CG188" s="275" t="e">
        <f t="shared" si="165"/>
        <v>#DIV/0!</v>
      </c>
    </row>
    <row r="189" spans="1:85" x14ac:dyDescent="0.3">
      <c r="A189" s="53">
        <f>SISWA!A188</f>
        <v>181</v>
      </c>
      <c r="B189" s="53" t="str">
        <f>IF(SISWA!B188=0,"",SISWA!B188)</f>
        <v/>
      </c>
      <c r="C189" s="53" t="str">
        <f>IF(SISWA!C188=0,"",SISWA!C188)</f>
        <v/>
      </c>
      <c r="D189" s="53" t="str">
        <f>IF(SISWA!D188=0,"",SISWA!D188)</f>
        <v/>
      </c>
      <c r="E189" s="196" t="str">
        <f>IF(SISWA!E188=0,"",SISWA!E188)</f>
        <v/>
      </c>
      <c r="F189" s="196" t="str">
        <f>IF(SISWA!P187=0,"",SISWA!P187)</f>
        <v>, 00 Januari 1900</v>
      </c>
      <c r="G189" s="196" t="str">
        <f>IF(SISWA!H188=0,"",SISWA!H188)</f>
        <v/>
      </c>
      <c r="H189" s="52" t="e">
        <f>#REF!</f>
        <v>#REF!</v>
      </c>
      <c r="I189" s="52" t="e">
        <f>#REF!</f>
        <v>#REF!</v>
      </c>
      <c r="J189" s="52" t="e">
        <f t="shared" si="166"/>
        <v>#REF!</v>
      </c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 t="e">
        <f>PKn!K188</f>
        <v>#DIV/0!</v>
      </c>
      <c r="X189" s="274">
        <f>PKn!L188</f>
        <v>0</v>
      </c>
      <c r="Y189" s="52" t="e">
        <f t="shared" si="167"/>
        <v>#DIV/0!</v>
      </c>
      <c r="Z189" s="52" t="e">
        <f>'B Ind'!K188</f>
        <v>#DIV/0!</v>
      </c>
      <c r="AA189" s="274" t="e">
        <f>'B Ind'!N188</f>
        <v>#DIV/0!</v>
      </c>
      <c r="AB189" s="52" t="e">
        <f t="shared" si="168"/>
        <v>#DIV/0!</v>
      </c>
      <c r="AC189" s="52"/>
      <c r="AD189" s="52"/>
      <c r="AE189" s="52"/>
      <c r="AF189" s="52" t="e">
        <f>Matematik!K188</f>
        <v>#DIV/0!</v>
      </c>
      <c r="AG189" s="52">
        <f>Matematik!L188</f>
        <v>0</v>
      </c>
      <c r="AH189" s="52" t="e">
        <f t="shared" si="169"/>
        <v>#DIV/0!</v>
      </c>
      <c r="AI189" s="52" t="e">
        <f>IPA!K188</f>
        <v>#DIV/0!</v>
      </c>
      <c r="AJ189" s="52" t="e">
        <f>IPA!N188</f>
        <v>#DIV/0!</v>
      </c>
      <c r="AK189" s="52" t="e">
        <f t="shared" si="170"/>
        <v>#DIV/0!</v>
      </c>
      <c r="AL189" s="52" t="e">
        <f>IPS!K188</f>
        <v>#DIV/0!</v>
      </c>
      <c r="AM189" s="52">
        <f>IPS!L188</f>
        <v>0</v>
      </c>
      <c r="AN189" s="52" t="e">
        <f t="shared" si="171"/>
        <v>#DIV/0!</v>
      </c>
      <c r="AO189" s="52" t="e">
        <f>SBK!K188</f>
        <v>#DIV/0!</v>
      </c>
      <c r="AP189" s="274">
        <f>SBK!M188</f>
        <v>0</v>
      </c>
      <c r="AQ189" s="52" t="e">
        <f t="shared" si="172"/>
        <v>#DIV/0!</v>
      </c>
      <c r="AR189" s="52" t="e">
        <f>Penjaskes!K188</f>
        <v>#DIV/0!</v>
      </c>
      <c r="AS189" s="52">
        <f>Penjaskes!M188</f>
        <v>0</v>
      </c>
      <c r="AT189" s="52" t="e">
        <f t="shared" si="173"/>
        <v>#DIV/0!</v>
      </c>
      <c r="AU189" s="52" t="e">
        <f>'Bhs Drh'!K188</f>
        <v>#DIV/0!</v>
      </c>
      <c r="AV189" s="274" t="e">
        <f>'Bhs Drh'!N188</f>
        <v>#DIV/0!</v>
      </c>
      <c r="AW189" s="52" t="e">
        <f t="shared" si="174"/>
        <v>#DIV/0!</v>
      </c>
      <c r="AX189" s="52" t="e">
        <f>B.Inggris!K188</f>
        <v>#DIV/0!</v>
      </c>
      <c r="AY189" s="52" t="e">
        <f>B.Inggris!N188</f>
        <v>#DIV/0!</v>
      </c>
      <c r="AZ189" s="52" t="e">
        <f t="shared" si="175"/>
        <v>#DIV/0!</v>
      </c>
      <c r="BA189" s="52" t="e">
        <f t="shared" si="149"/>
        <v>#DIV/0!</v>
      </c>
      <c r="BB189" s="52" t="e">
        <f t="shared" si="176"/>
        <v>#DIV/0!</v>
      </c>
      <c r="BC189" s="52"/>
      <c r="BD189" s="52" t="e">
        <f t="shared" si="177"/>
        <v>#DIV/0!</v>
      </c>
      <c r="BE189" s="52" t="e">
        <f t="shared" si="178"/>
        <v>#DIV/0!</v>
      </c>
      <c r="BF189" s="52"/>
      <c r="BG189" s="52" t="e">
        <f t="shared" si="179"/>
        <v>#DIV/0!</v>
      </c>
      <c r="BH189" s="52" t="e">
        <f t="shared" si="180"/>
        <v>#DIV/0!</v>
      </c>
      <c r="BI189" s="274">
        <v>0</v>
      </c>
      <c r="BJ189" s="52" t="e">
        <f t="shared" si="181"/>
        <v>#DIV/0!</v>
      </c>
      <c r="BK189" s="152">
        <f t="shared" si="150"/>
        <v>0</v>
      </c>
      <c r="BL189" s="373" t="e">
        <f t="shared" si="182"/>
        <v>#DIV/0!</v>
      </c>
      <c r="BM189" s="373">
        <f t="shared" si="151"/>
        <v>0</v>
      </c>
      <c r="BN189" s="48" t="e">
        <f t="shared" si="152"/>
        <v>#DIV/0!</v>
      </c>
      <c r="BO189" s="48" t="e">
        <f t="shared" si="153"/>
        <v>#DIV/0!</v>
      </c>
      <c r="BP189" s="48" t="e">
        <f t="shared" si="154"/>
        <v>#DIV/0!</v>
      </c>
      <c r="BQ189" s="48" t="e">
        <f t="shared" si="155"/>
        <v>#DIV/0!</v>
      </c>
      <c r="BR189" s="48" t="str">
        <f t="shared" si="155"/>
        <v>0,0</v>
      </c>
      <c r="BS189" s="48" t="e">
        <f t="shared" si="155"/>
        <v>#DIV/0!</v>
      </c>
      <c r="BT189" s="48" t="e">
        <f t="shared" si="148"/>
        <v>#DIV/0!</v>
      </c>
      <c r="BU189" s="48" t="e">
        <f t="shared" si="126"/>
        <v>#DIV/0!</v>
      </c>
      <c r="BV189" s="48" t="e">
        <f t="shared" si="156"/>
        <v>#DIV/0!</v>
      </c>
      <c r="BY189" s="275" t="e">
        <f t="shared" si="157"/>
        <v>#DIV/0!</v>
      </c>
      <c r="BZ189" s="275" t="str">
        <f t="shared" si="158"/>
        <v>0,</v>
      </c>
      <c r="CA189" s="275" t="e">
        <f t="shared" si="159"/>
        <v>#DIV/0!</v>
      </c>
      <c r="CB189" s="275" t="e">
        <f t="shared" si="160"/>
        <v>#DIV/0!</v>
      </c>
      <c r="CC189" s="275" t="str">
        <f t="shared" si="161"/>
        <v>0,</v>
      </c>
      <c r="CD189" s="275" t="e">
        <f t="shared" si="162"/>
        <v>#DIV/0!</v>
      </c>
      <c r="CE189" s="275" t="e">
        <f t="shared" si="163"/>
        <v>#DIV/0!</v>
      </c>
      <c r="CF189" s="275" t="str">
        <f t="shared" si="164"/>
        <v>0,0</v>
      </c>
      <c r="CG189" s="275" t="e">
        <f t="shared" si="165"/>
        <v>#DIV/0!</v>
      </c>
    </row>
    <row r="190" spans="1:85" x14ac:dyDescent="0.3">
      <c r="A190" s="53">
        <f>SISWA!A189</f>
        <v>182</v>
      </c>
      <c r="B190" s="53" t="str">
        <f>IF(SISWA!B189=0,"",SISWA!B189)</f>
        <v/>
      </c>
      <c r="C190" s="53" t="str">
        <f>IF(SISWA!C189=0,"",SISWA!C189)</f>
        <v/>
      </c>
      <c r="D190" s="53" t="str">
        <f>IF(SISWA!D189=0,"",SISWA!D189)</f>
        <v/>
      </c>
      <c r="E190" s="196" t="str">
        <f>IF(SISWA!E189=0,"",SISWA!E189)</f>
        <v/>
      </c>
      <c r="F190" s="196" t="str">
        <f>IF(SISWA!P188=0,"",SISWA!P188)</f>
        <v>, 00 Januari 1900</v>
      </c>
      <c r="G190" s="196" t="str">
        <f>IF(SISWA!H189=0,"",SISWA!H189)</f>
        <v/>
      </c>
      <c r="H190" s="52" t="e">
        <f>#REF!</f>
        <v>#REF!</v>
      </c>
      <c r="I190" s="52" t="e">
        <f>#REF!</f>
        <v>#REF!</v>
      </c>
      <c r="J190" s="52" t="e">
        <f t="shared" si="166"/>
        <v>#REF!</v>
      </c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 t="e">
        <f>PKn!K189</f>
        <v>#DIV/0!</v>
      </c>
      <c r="X190" s="274">
        <f>PKn!L189</f>
        <v>0</v>
      </c>
      <c r="Y190" s="52" t="e">
        <f t="shared" si="167"/>
        <v>#DIV/0!</v>
      </c>
      <c r="Z190" s="52" t="e">
        <f>'B Ind'!K189</f>
        <v>#DIV/0!</v>
      </c>
      <c r="AA190" s="274" t="e">
        <f>'B Ind'!N189</f>
        <v>#DIV/0!</v>
      </c>
      <c r="AB190" s="52" t="e">
        <f t="shared" si="168"/>
        <v>#DIV/0!</v>
      </c>
      <c r="AC190" s="52"/>
      <c r="AD190" s="52"/>
      <c r="AE190" s="52"/>
      <c r="AF190" s="52" t="e">
        <f>Matematik!K189</f>
        <v>#DIV/0!</v>
      </c>
      <c r="AG190" s="52">
        <f>Matematik!L189</f>
        <v>0</v>
      </c>
      <c r="AH190" s="52" t="e">
        <f t="shared" si="169"/>
        <v>#DIV/0!</v>
      </c>
      <c r="AI190" s="52" t="e">
        <f>IPA!K189</f>
        <v>#DIV/0!</v>
      </c>
      <c r="AJ190" s="52" t="e">
        <f>IPA!N189</f>
        <v>#DIV/0!</v>
      </c>
      <c r="AK190" s="52" t="e">
        <f t="shared" si="170"/>
        <v>#DIV/0!</v>
      </c>
      <c r="AL190" s="52" t="e">
        <f>IPS!K189</f>
        <v>#DIV/0!</v>
      </c>
      <c r="AM190" s="52">
        <f>IPS!L189</f>
        <v>0</v>
      </c>
      <c r="AN190" s="52" t="e">
        <f t="shared" si="171"/>
        <v>#DIV/0!</v>
      </c>
      <c r="AO190" s="52" t="e">
        <f>SBK!K189</f>
        <v>#DIV/0!</v>
      </c>
      <c r="AP190" s="274">
        <f>SBK!M189</f>
        <v>0</v>
      </c>
      <c r="AQ190" s="52" t="e">
        <f t="shared" si="172"/>
        <v>#DIV/0!</v>
      </c>
      <c r="AR190" s="52" t="e">
        <f>Penjaskes!K189</f>
        <v>#DIV/0!</v>
      </c>
      <c r="AS190" s="52">
        <f>Penjaskes!M189</f>
        <v>0</v>
      </c>
      <c r="AT190" s="52" t="e">
        <f t="shared" si="173"/>
        <v>#DIV/0!</v>
      </c>
      <c r="AU190" s="52" t="e">
        <f>'Bhs Drh'!K189</f>
        <v>#DIV/0!</v>
      </c>
      <c r="AV190" s="274" t="e">
        <f>'Bhs Drh'!N189</f>
        <v>#DIV/0!</v>
      </c>
      <c r="AW190" s="52" t="e">
        <f t="shared" si="174"/>
        <v>#DIV/0!</v>
      </c>
      <c r="AX190" s="52" t="e">
        <f>B.Inggris!K189</f>
        <v>#DIV/0!</v>
      </c>
      <c r="AY190" s="52" t="e">
        <f>B.Inggris!N189</f>
        <v>#DIV/0!</v>
      </c>
      <c r="AZ190" s="52" t="e">
        <f t="shared" si="175"/>
        <v>#DIV/0!</v>
      </c>
      <c r="BA190" s="52" t="e">
        <f t="shared" si="149"/>
        <v>#DIV/0!</v>
      </c>
      <c r="BB190" s="52" t="e">
        <f t="shared" si="176"/>
        <v>#DIV/0!</v>
      </c>
      <c r="BC190" s="52"/>
      <c r="BD190" s="52" t="e">
        <f t="shared" si="177"/>
        <v>#DIV/0!</v>
      </c>
      <c r="BE190" s="52" t="e">
        <f t="shared" si="178"/>
        <v>#DIV/0!</v>
      </c>
      <c r="BF190" s="52"/>
      <c r="BG190" s="52" t="e">
        <f t="shared" si="179"/>
        <v>#DIV/0!</v>
      </c>
      <c r="BH190" s="52" t="e">
        <f t="shared" si="180"/>
        <v>#DIV/0!</v>
      </c>
      <c r="BI190" s="274">
        <v>0</v>
      </c>
      <c r="BJ190" s="52" t="e">
        <f t="shared" si="181"/>
        <v>#DIV/0!</v>
      </c>
      <c r="BK190" s="152">
        <f t="shared" si="150"/>
        <v>0</v>
      </c>
      <c r="BL190" s="373" t="e">
        <f t="shared" si="182"/>
        <v>#DIV/0!</v>
      </c>
      <c r="BM190" s="373">
        <f t="shared" si="151"/>
        <v>0</v>
      </c>
      <c r="BN190" s="48" t="e">
        <f t="shared" si="152"/>
        <v>#DIV/0!</v>
      </c>
      <c r="BO190" s="48" t="e">
        <f t="shared" si="153"/>
        <v>#DIV/0!</v>
      </c>
      <c r="BP190" s="48" t="e">
        <f t="shared" si="154"/>
        <v>#DIV/0!</v>
      </c>
      <c r="BQ190" s="48" t="e">
        <f t="shared" si="155"/>
        <v>#DIV/0!</v>
      </c>
      <c r="BR190" s="48" t="str">
        <f t="shared" si="155"/>
        <v>0,0</v>
      </c>
      <c r="BS190" s="48" t="e">
        <f t="shared" si="155"/>
        <v>#DIV/0!</v>
      </c>
      <c r="BT190" s="48" t="e">
        <f t="shared" si="148"/>
        <v>#DIV/0!</v>
      </c>
      <c r="BU190" s="48" t="e">
        <f t="shared" si="126"/>
        <v>#DIV/0!</v>
      </c>
      <c r="BV190" s="48" t="e">
        <f t="shared" si="156"/>
        <v>#DIV/0!</v>
      </c>
      <c r="BY190" s="275" t="e">
        <f t="shared" si="157"/>
        <v>#DIV/0!</v>
      </c>
      <c r="BZ190" s="275" t="str">
        <f t="shared" si="158"/>
        <v>0,</v>
      </c>
      <c r="CA190" s="275" t="e">
        <f t="shared" si="159"/>
        <v>#DIV/0!</v>
      </c>
      <c r="CB190" s="275" t="e">
        <f t="shared" si="160"/>
        <v>#DIV/0!</v>
      </c>
      <c r="CC190" s="275" t="str">
        <f t="shared" si="161"/>
        <v>0,</v>
      </c>
      <c r="CD190" s="275" t="e">
        <f t="shared" si="162"/>
        <v>#DIV/0!</v>
      </c>
      <c r="CE190" s="275" t="e">
        <f t="shared" si="163"/>
        <v>#DIV/0!</v>
      </c>
      <c r="CF190" s="275" t="str">
        <f t="shared" si="164"/>
        <v>0,0</v>
      </c>
      <c r="CG190" s="275" t="e">
        <f t="shared" si="165"/>
        <v>#DIV/0!</v>
      </c>
    </row>
    <row r="191" spans="1:85" x14ac:dyDescent="0.3">
      <c r="A191" s="53">
        <f>SISWA!A190</f>
        <v>183</v>
      </c>
      <c r="B191" s="53" t="str">
        <f>IF(SISWA!B190=0,"",SISWA!B190)</f>
        <v/>
      </c>
      <c r="C191" s="53" t="str">
        <f>IF(SISWA!C190=0,"",SISWA!C190)</f>
        <v/>
      </c>
      <c r="D191" s="53" t="str">
        <f>IF(SISWA!D190=0,"",SISWA!D190)</f>
        <v/>
      </c>
      <c r="E191" s="196" t="str">
        <f>IF(SISWA!E190=0,"",SISWA!E190)</f>
        <v/>
      </c>
      <c r="F191" s="196" t="str">
        <f>IF(SISWA!P189=0,"",SISWA!P189)</f>
        <v>, 00 Januari 1900</v>
      </c>
      <c r="G191" s="196" t="str">
        <f>IF(SISWA!H190=0,"",SISWA!H190)</f>
        <v/>
      </c>
      <c r="H191" s="52" t="e">
        <f>#REF!</f>
        <v>#REF!</v>
      </c>
      <c r="I191" s="52" t="e">
        <f>#REF!</f>
        <v>#REF!</v>
      </c>
      <c r="J191" s="52" t="e">
        <f t="shared" si="166"/>
        <v>#REF!</v>
      </c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 t="e">
        <f>PKn!K190</f>
        <v>#DIV/0!</v>
      </c>
      <c r="X191" s="274">
        <f>PKn!L190</f>
        <v>0</v>
      </c>
      <c r="Y191" s="52" t="e">
        <f t="shared" si="167"/>
        <v>#DIV/0!</v>
      </c>
      <c r="Z191" s="52" t="e">
        <f>'B Ind'!K190</f>
        <v>#DIV/0!</v>
      </c>
      <c r="AA191" s="274" t="e">
        <f>'B Ind'!N190</f>
        <v>#DIV/0!</v>
      </c>
      <c r="AB191" s="52" t="e">
        <f t="shared" si="168"/>
        <v>#DIV/0!</v>
      </c>
      <c r="AC191" s="52"/>
      <c r="AD191" s="52"/>
      <c r="AE191" s="52"/>
      <c r="AF191" s="52" t="e">
        <f>Matematik!K190</f>
        <v>#DIV/0!</v>
      </c>
      <c r="AG191" s="52">
        <f>Matematik!L190</f>
        <v>0</v>
      </c>
      <c r="AH191" s="52" t="e">
        <f t="shared" si="169"/>
        <v>#DIV/0!</v>
      </c>
      <c r="AI191" s="52" t="e">
        <f>IPA!K190</f>
        <v>#DIV/0!</v>
      </c>
      <c r="AJ191" s="52" t="e">
        <f>IPA!N190</f>
        <v>#DIV/0!</v>
      </c>
      <c r="AK191" s="52" t="e">
        <f t="shared" si="170"/>
        <v>#DIV/0!</v>
      </c>
      <c r="AL191" s="52" t="e">
        <f>IPS!K190</f>
        <v>#DIV/0!</v>
      </c>
      <c r="AM191" s="52">
        <f>IPS!L190</f>
        <v>0</v>
      </c>
      <c r="AN191" s="52" t="e">
        <f t="shared" si="171"/>
        <v>#DIV/0!</v>
      </c>
      <c r="AO191" s="52" t="e">
        <f>SBK!K190</f>
        <v>#DIV/0!</v>
      </c>
      <c r="AP191" s="274">
        <f>SBK!M190</f>
        <v>0</v>
      </c>
      <c r="AQ191" s="52" t="e">
        <f t="shared" si="172"/>
        <v>#DIV/0!</v>
      </c>
      <c r="AR191" s="52" t="e">
        <f>Penjaskes!K190</f>
        <v>#DIV/0!</v>
      </c>
      <c r="AS191" s="52">
        <f>Penjaskes!M190</f>
        <v>0</v>
      </c>
      <c r="AT191" s="52" t="e">
        <f t="shared" si="173"/>
        <v>#DIV/0!</v>
      </c>
      <c r="AU191" s="52" t="e">
        <f>'Bhs Drh'!K190</f>
        <v>#DIV/0!</v>
      </c>
      <c r="AV191" s="274" t="e">
        <f>'Bhs Drh'!N190</f>
        <v>#DIV/0!</v>
      </c>
      <c r="AW191" s="52" t="e">
        <f t="shared" si="174"/>
        <v>#DIV/0!</v>
      </c>
      <c r="AX191" s="52" t="e">
        <f>B.Inggris!K190</f>
        <v>#DIV/0!</v>
      </c>
      <c r="AY191" s="52" t="e">
        <f>B.Inggris!N190</f>
        <v>#DIV/0!</v>
      </c>
      <c r="AZ191" s="52" t="e">
        <f t="shared" si="175"/>
        <v>#DIV/0!</v>
      </c>
      <c r="BA191" s="52" t="e">
        <f t="shared" si="149"/>
        <v>#DIV/0!</v>
      </c>
      <c r="BB191" s="52" t="e">
        <f t="shared" si="176"/>
        <v>#DIV/0!</v>
      </c>
      <c r="BC191" s="52"/>
      <c r="BD191" s="52" t="e">
        <f t="shared" si="177"/>
        <v>#DIV/0!</v>
      </c>
      <c r="BE191" s="52" t="e">
        <f t="shared" si="178"/>
        <v>#DIV/0!</v>
      </c>
      <c r="BF191" s="52"/>
      <c r="BG191" s="52" t="e">
        <f t="shared" si="179"/>
        <v>#DIV/0!</v>
      </c>
      <c r="BH191" s="52" t="e">
        <f t="shared" si="180"/>
        <v>#DIV/0!</v>
      </c>
      <c r="BI191" s="274">
        <v>0</v>
      </c>
      <c r="BJ191" s="52" t="e">
        <f t="shared" si="181"/>
        <v>#DIV/0!</v>
      </c>
      <c r="BK191" s="152">
        <f t="shared" si="150"/>
        <v>0</v>
      </c>
      <c r="BL191" s="373" t="e">
        <f t="shared" si="182"/>
        <v>#DIV/0!</v>
      </c>
      <c r="BM191" s="373">
        <f t="shared" si="151"/>
        <v>0</v>
      </c>
      <c r="BN191" s="48" t="e">
        <f t="shared" si="152"/>
        <v>#DIV/0!</v>
      </c>
      <c r="BO191" s="48" t="e">
        <f t="shared" si="153"/>
        <v>#DIV/0!</v>
      </c>
      <c r="BP191" s="48" t="e">
        <f t="shared" si="154"/>
        <v>#DIV/0!</v>
      </c>
      <c r="BQ191" s="48" t="e">
        <f t="shared" si="155"/>
        <v>#DIV/0!</v>
      </c>
      <c r="BR191" s="48" t="str">
        <f t="shared" si="155"/>
        <v>0,0</v>
      </c>
      <c r="BS191" s="48" t="e">
        <f t="shared" si="155"/>
        <v>#DIV/0!</v>
      </c>
      <c r="BT191" s="48" t="e">
        <f t="shared" si="148"/>
        <v>#DIV/0!</v>
      </c>
      <c r="BU191" s="48" t="e">
        <f t="shared" si="126"/>
        <v>#DIV/0!</v>
      </c>
      <c r="BV191" s="48" t="e">
        <f t="shared" si="156"/>
        <v>#DIV/0!</v>
      </c>
      <c r="BY191" s="275" t="e">
        <f t="shared" si="157"/>
        <v>#DIV/0!</v>
      </c>
      <c r="BZ191" s="275" t="str">
        <f t="shared" si="158"/>
        <v>0,</v>
      </c>
      <c r="CA191" s="275" t="e">
        <f t="shared" si="159"/>
        <v>#DIV/0!</v>
      </c>
      <c r="CB191" s="275" t="e">
        <f t="shared" si="160"/>
        <v>#DIV/0!</v>
      </c>
      <c r="CC191" s="275" t="str">
        <f t="shared" si="161"/>
        <v>0,</v>
      </c>
      <c r="CD191" s="275" t="e">
        <f t="shared" si="162"/>
        <v>#DIV/0!</v>
      </c>
      <c r="CE191" s="275" t="e">
        <f t="shared" si="163"/>
        <v>#DIV/0!</v>
      </c>
      <c r="CF191" s="275" t="str">
        <f t="shared" si="164"/>
        <v>0,0</v>
      </c>
      <c r="CG191" s="275" t="e">
        <f t="shared" si="165"/>
        <v>#DIV/0!</v>
      </c>
    </row>
    <row r="192" spans="1:85" x14ac:dyDescent="0.3">
      <c r="A192" s="53">
        <f>SISWA!A191</f>
        <v>184</v>
      </c>
      <c r="B192" s="53" t="str">
        <f>IF(SISWA!B191=0,"",SISWA!B191)</f>
        <v/>
      </c>
      <c r="C192" s="53" t="str">
        <f>IF(SISWA!C191=0,"",SISWA!C191)</f>
        <v/>
      </c>
      <c r="D192" s="53" t="str">
        <f>IF(SISWA!D191=0,"",SISWA!D191)</f>
        <v/>
      </c>
      <c r="E192" s="196" t="str">
        <f>IF(SISWA!E191=0,"",SISWA!E191)</f>
        <v/>
      </c>
      <c r="F192" s="196" t="str">
        <f>IF(SISWA!P190=0,"",SISWA!P190)</f>
        <v>, 00 Januari 1900</v>
      </c>
      <c r="G192" s="196" t="str">
        <f>IF(SISWA!H191=0,"",SISWA!H191)</f>
        <v/>
      </c>
      <c r="H192" s="52" t="e">
        <f>#REF!</f>
        <v>#REF!</v>
      </c>
      <c r="I192" s="52" t="e">
        <f>#REF!</f>
        <v>#REF!</v>
      </c>
      <c r="J192" s="52" t="e">
        <f t="shared" si="166"/>
        <v>#REF!</v>
      </c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 t="e">
        <f>PKn!K191</f>
        <v>#DIV/0!</v>
      </c>
      <c r="X192" s="274">
        <f>PKn!L191</f>
        <v>0</v>
      </c>
      <c r="Y192" s="52" t="e">
        <f t="shared" si="167"/>
        <v>#DIV/0!</v>
      </c>
      <c r="Z192" s="52" t="e">
        <f>'B Ind'!K191</f>
        <v>#DIV/0!</v>
      </c>
      <c r="AA192" s="274" t="e">
        <f>'B Ind'!N191</f>
        <v>#DIV/0!</v>
      </c>
      <c r="AB192" s="52" t="e">
        <f t="shared" si="168"/>
        <v>#DIV/0!</v>
      </c>
      <c r="AC192" s="52"/>
      <c r="AD192" s="52"/>
      <c r="AE192" s="52"/>
      <c r="AF192" s="52" t="e">
        <f>Matematik!K191</f>
        <v>#DIV/0!</v>
      </c>
      <c r="AG192" s="52">
        <f>Matematik!L191</f>
        <v>0</v>
      </c>
      <c r="AH192" s="52" t="e">
        <f t="shared" si="169"/>
        <v>#DIV/0!</v>
      </c>
      <c r="AI192" s="52" t="e">
        <f>IPA!K191</f>
        <v>#DIV/0!</v>
      </c>
      <c r="AJ192" s="52" t="e">
        <f>IPA!N191</f>
        <v>#DIV/0!</v>
      </c>
      <c r="AK192" s="52" t="e">
        <f t="shared" si="170"/>
        <v>#DIV/0!</v>
      </c>
      <c r="AL192" s="52" t="e">
        <f>IPS!K191</f>
        <v>#DIV/0!</v>
      </c>
      <c r="AM192" s="52">
        <f>IPS!L191</f>
        <v>0</v>
      </c>
      <c r="AN192" s="52" t="e">
        <f t="shared" si="171"/>
        <v>#DIV/0!</v>
      </c>
      <c r="AO192" s="52" t="e">
        <f>SBK!K191</f>
        <v>#DIV/0!</v>
      </c>
      <c r="AP192" s="274">
        <f>SBK!M191</f>
        <v>0</v>
      </c>
      <c r="AQ192" s="52" t="e">
        <f t="shared" si="172"/>
        <v>#DIV/0!</v>
      </c>
      <c r="AR192" s="52" t="e">
        <f>Penjaskes!K191</f>
        <v>#DIV/0!</v>
      </c>
      <c r="AS192" s="52">
        <f>Penjaskes!M191</f>
        <v>0</v>
      </c>
      <c r="AT192" s="52" t="e">
        <f t="shared" si="173"/>
        <v>#DIV/0!</v>
      </c>
      <c r="AU192" s="52" t="e">
        <f>'Bhs Drh'!K191</f>
        <v>#DIV/0!</v>
      </c>
      <c r="AV192" s="274" t="e">
        <f>'Bhs Drh'!N191</f>
        <v>#DIV/0!</v>
      </c>
      <c r="AW192" s="52" t="e">
        <f t="shared" si="174"/>
        <v>#DIV/0!</v>
      </c>
      <c r="AX192" s="52" t="e">
        <f>B.Inggris!K191</f>
        <v>#DIV/0!</v>
      </c>
      <c r="AY192" s="52" t="e">
        <f>B.Inggris!N191</f>
        <v>#DIV/0!</v>
      </c>
      <c r="AZ192" s="52" t="e">
        <f t="shared" si="175"/>
        <v>#DIV/0!</v>
      </c>
      <c r="BA192" s="52" t="e">
        <f t="shared" si="149"/>
        <v>#DIV/0!</v>
      </c>
      <c r="BB192" s="52" t="e">
        <f t="shared" si="176"/>
        <v>#DIV/0!</v>
      </c>
      <c r="BC192" s="52"/>
      <c r="BD192" s="52" t="e">
        <f t="shared" si="177"/>
        <v>#DIV/0!</v>
      </c>
      <c r="BE192" s="52" t="e">
        <f t="shared" si="178"/>
        <v>#DIV/0!</v>
      </c>
      <c r="BF192" s="52"/>
      <c r="BG192" s="52" t="e">
        <f t="shared" si="179"/>
        <v>#DIV/0!</v>
      </c>
      <c r="BH192" s="52" t="e">
        <f t="shared" si="180"/>
        <v>#DIV/0!</v>
      </c>
      <c r="BI192" s="274">
        <v>0</v>
      </c>
      <c r="BJ192" s="52" t="e">
        <f t="shared" si="181"/>
        <v>#DIV/0!</v>
      </c>
      <c r="BK192" s="152">
        <f t="shared" si="150"/>
        <v>0</v>
      </c>
      <c r="BL192" s="373" t="e">
        <f t="shared" si="182"/>
        <v>#DIV/0!</v>
      </c>
      <c r="BM192" s="373">
        <f t="shared" si="151"/>
        <v>0</v>
      </c>
      <c r="BN192" s="48" t="e">
        <f t="shared" si="152"/>
        <v>#DIV/0!</v>
      </c>
      <c r="BO192" s="48" t="e">
        <f t="shared" si="153"/>
        <v>#DIV/0!</v>
      </c>
      <c r="BP192" s="48" t="e">
        <f t="shared" si="154"/>
        <v>#DIV/0!</v>
      </c>
      <c r="BQ192" s="48" t="e">
        <f t="shared" si="155"/>
        <v>#DIV/0!</v>
      </c>
      <c r="BR192" s="48" t="str">
        <f t="shared" si="155"/>
        <v>0,0</v>
      </c>
      <c r="BS192" s="48" t="e">
        <f t="shared" si="155"/>
        <v>#DIV/0!</v>
      </c>
      <c r="BT192" s="48" t="e">
        <f t="shared" si="148"/>
        <v>#DIV/0!</v>
      </c>
      <c r="BU192" s="48" t="e">
        <f t="shared" si="126"/>
        <v>#DIV/0!</v>
      </c>
      <c r="BV192" s="48" t="e">
        <f t="shared" si="156"/>
        <v>#DIV/0!</v>
      </c>
      <c r="BY192" s="275" t="e">
        <f t="shared" si="157"/>
        <v>#DIV/0!</v>
      </c>
      <c r="BZ192" s="275" t="str">
        <f t="shared" si="158"/>
        <v>0,</v>
      </c>
      <c r="CA192" s="275" t="e">
        <f t="shared" si="159"/>
        <v>#DIV/0!</v>
      </c>
      <c r="CB192" s="275" t="e">
        <f t="shared" si="160"/>
        <v>#DIV/0!</v>
      </c>
      <c r="CC192" s="275" t="str">
        <f t="shared" si="161"/>
        <v>0,</v>
      </c>
      <c r="CD192" s="275" t="e">
        <f t="shared" si="162"/>
        <v>#DIV/0!</v>
      </c>
      <c r="CE192" s="275" t="e">
        <f t="shared" si="163"/>
        <v>#DIV/0!</v>
      </c>
      <c r="CF192" s="275" t="str">
        <f t="shared" si="164"/>
        <v>0,0</v>
      </c>
      <c r="CG192" s="275" t="e">
        <f t="shared" si="165"/>
        <v>#DIV/0!</v>
      </c>
    </row>
    <row r="193" spans="1:85" x14ac:dyDescent="0.3">
      <c r="A193" s="53">
        <f>SISWA!A192</f>
        <v>185</v>
      </c>
      <c r="B193" s="53" t="str">
        <f>IF(SISWA!B192=0,"",SISWA!B192)</f>
        <v/>
      </c>
      <c r="C193" s="53" t="str">
        <f>IF(SISWA!C192=0,"",SISWA!C192)</f>
        <v/>
      </c>
      <c r="D193" s="53" t="str">
        <f>IF(SISWA!D192=0,"",SISWA!D192)</f>
        <v/>
      </c>
      <c r="E193" s="196" t="str">
        <f>IF(SISWA!E192=0,"",SISWA!E192)</f>
        <v/>
      </c>
      <c r="F193" s="196" t="str">
        <f>IF(SISWA!P191=0,"",SISWA!P191)</f>
        <v>, 00 Januari 1900</v>
      </c>
      <c r="G193" s="196" t="str">
        <f>IF(SISWA!H192=0,"",SISWA!H192)</f>
        <v/>
      </c>
      <c r="H193" s="52" t="e">
        <f>#REF!</f>
        <v>#REF!</v>
      </c>
      <c r="I193" s="52" t="e">
        <f>#REF!</f>
        <v>#REF!</v>
      </c>
      <c r="J193" s="52" t="e">
        <f t="shared" si="166"/>
        <v>#REF!</v>
      </c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 t="e">
        <f>PKn!K192</f>
        <v>#DIV/0!</v>
      </c>
      <c r="X193" s="274">
        <f>PKn!L192</f>
        <v>0</v>
      </c>
      <c r="Y193" s="52" t="e">
        <f t="shared" si="167"/>
        <v>#DIV/0!</v>
      </c>
      <c r="Z193" s="52" t="e">
        <f>'B Ind'!K192</f>
        <v>#DIV/0!</v>
      </c>
      <c r="AA193" s="274" t="e">
        <f>'B Ind'!N192</f>
        <v>#DIV/0!</v>
      </c>
      <c r="AB193" s="52" t="e">
        <f t="shared" si="168"/>
        <v>#DIV/0!</v>
      </c>
      <c r="AC193" s="52"/>
      <c r="AD193" s="52"/>
      <c r="AE193" s="52"/>
      <c r="AF193" s="52" t="e">
        <f>Matematik!K192</f>
        <v>#DIV/0!</v>
      </c>
      <c r="AG193" s="52">
        <f>Matematik!L192</f>
        <v>0</v>
      </c>
      <c r="AH193" s="52" t="e">
        <f t="shared" si="169"/>
        <v>#DIV/0!</v>
      </c>
      <c r="AI193" s="52" t="e">
        <f>IPA!K192</f>
        <v>#DIV/0!</v>
      </c>
      <c r="AJ193" s="52" t="e">
        <f>IPA!N192</f>
        <v>#DIV/0!</v>
      </c>
      <c r="AK193" s="52" t="e">
        <f t="shared" si="170"/>
        <v>#DIV/0!</v>
      </c>
      <c r="AL193" s="52" t="e">
        <f>IPS!K192</f>
        <v>#DIV/0!</v>
      </c>
      <c r="AM193" s="52">
        <f>IPS!L192</f>
        <v>0</v>
      </c>
      <c r="AN193" s="52" t="e">
        <f t="shared" si="171"/>
        <v>#DIV/0!</v>
      </c>
      <c r="AO193" s="52" t="e">
        <f>SBK!K192</f>
        <v>#DIV/0!</v>
      </c>
      <c r="AP193" s="274">
        <f>SBK!M192</f>
        <v>0</v>
      </c>
      <c r="AQ193" s="52" t="e">
        <f t="shared" si="172"/>
        <v>#DIV/0!</v>
      </c>
      <c r="AR193" s="52" t="e">
        <f>Penjaskes!K192</f>
        <v>#DIV/0!</v>
      </c>
      <c r="AS193" s="52">
        <f>Penjaskes!M192</f>
        <v>0</v>
      </c>
      <c r="AT193" s="52" t="e">
        <f t="shared" si="173"/>
        <v>#DIV/0!</v>
      </c>
      <c r="AU193" s="52" t="e">
        <f>'Bhs Drh'!K192</f>
        <v>#DIV/0!</v>
      </c>
      <c r="AV193" s="274" t="e">
        <f>'Bhs Drh'!N192</f>
        <v>#DIV/0!</v>
      </c>
      <c r="AW193" s="52" t="e">
        <f t="shared" si="174"/>
        <v>#DIV/0!</v>
      </c>
      <c r="AX193" s="52" t="e">
        <f>B.Inggris!K192</f>
        <v>#DIV/0!</v>
      </c>
      <c r="AY193" s="52" t="e">
        <f>B.Inggris!N192</f>
        <v>#DIV/0!</v>
      </c>
      <c r="AZ193" s="52" t="e">
        <f t="shared" si="175"/>
        <v>#DIV/0!</v>
      </c>
      <c r="BA193" s="52" t="e">
        <f t="shared" si="149"/>
        <v>#DIV/0!</v>
      </c>
      <c r="BB193" s="52" t="e">
        <f t="shared" si="176"/>
        <v>#DIV/0!</v>
      </c>
      <c r="BC193" s="52"/>
      <c r="BD193" s="52" t="e">
        <f t="shared" si="177"/>
        <v>#DIV/0!</v>
      </c>
      <c r="BE193" s="52" t="e">
        <f t="shared" si="178"/>
        <v>#DIV/0!</v>
      </c>
      <c r="BF193" s="52"/>
      <c r="BG193" s="52" t="e">
        <f t="shared" si="179"/>
        <v>#DIV/0!</v>
      </c>
      <c r="BH193" s="52" t="e">
        <f t="shared" si="180"/>
        <v>#DIV/0!</v>
      </c>
      <c r="BI193" s="274">
        <v>0</v>
      </c>
      <c r="BJ193" s="52" t="e">
        <f t="shared" si="181"/>
        <v>#DIV/0!</v>
      </c>
      <c r="BK193" s="152">
        <f t="shared" si="150"/>
        <v>0</v>
      </c>
      <c r="BL193" s="373" t="e">
        <f t="shared" si="182"/>
        <v>#DIV/0!</v>
      </c>
      <c r="BM193" s="373">
        <f t="shared" si="151"/>
        <v>0</v>
      </c>
      <c r="BN193" s="48" t="e">
        <f t="shared" si="152"/>
        <v>#DIV/0!</v>
      </c>
      <c r="BO193" s="48" t="e">
        <f t="shared" si="153"/>
        <v>#DIV/0!</v>
      </c>
      <c r="BP193" s="48" t="e">
        <f t="shared" si="154"/>
        <v>#DIV/0!</v>
      </c>
      <c r="BQ193" s="48" t="e">
        <f t="shared" si="155"/>
        <v>#DIV/0!</v>
      </c>
      <c r="BR193" s="48" t="str">
        <f t="shared" si="155"/>
        <v>0,0</v>
      </c>
      <c r="BS193" s="48" t="e">
        <f t="shared" si="155"/>
        <v>#DIV/0!</v>
      </c>
      <c r="BT193" s="48" t="e">
        <f t="shared" si="148"/>
        <v>#DIV/0!</v>
      </c>
      <c r="BU193" s="48" t="e">
        <f t="shared" si="126"/>
        <v>#DIV/0!</v>
      </c>
      <c r="BV193" s="48" t="e">
        <f t="shared" si="156"/>
        <v>#DIV/0!</v>
      </c>
      <c r="BY193" s="275" t="e">
        <f t="shared" si="157"/>
        <v>#DIV/0!</v>
      </c>
      <c r="BZ193" s="275" t="str">
        <f t="shared" si="158"/>
        <v>0,</v>
      </c>
      <c r="CA193" s="275" t="e">
        <f t="shared" si="159"/>
        <v>#DIV/0!</v>
      </c>
      <c r="CB193" s="275" t="e">
        <f t="shared" si="160"/>
        <v>#DIV/0!</v>
      </c>
      <c r="CC193" s="275" t="str">
        <f t="shared" si="161"/>
        <v>0,</v>
      </c>
      <c r="CD193" s="275" t="e">
        <f t="shared" si="162"/>
        <v>#DIV/0!</v>
      </c>
      <c r="CE193" s="275" t="e">
        <f t="shared" si="163"/>
        <v>#DIV/0!</v>
      </c>
      <c r="CF193" s="275" t="str">
        <f t="shared" si="164"/>
        <v>0,0</v>
      </c>
      <c r="CG193" s="275" t="e">
        <f t="shared" si="165"/>
        <v>#DIV/0!</v>
      </c>
    </row>
    <row r="194" spans="1:85" x14ac:dyDescent="0.3">
      <c r="A194" s="53">
        <f>SISWA!A193</f>
        <v>186</v>
      </c>
      <c r="B194" s="53" t="str">
        <f>IF(SISWA!B193=0,"",SISWA!B193)</f>
        <v/>
      </c>
      <c r="C194" s="53" t="str">
        <f>IF(SISWA!C193=0,"",SISWA!C193)</f>
        <v/>
      </c>
      <c r="D194" s="53" t="str">
        <f>IF(SISWA!D193=0,"",SISWA!D193)</f>
        <v/>
      </c>
      <c r="E194" s="196" t="str">
        <f>IF(SISWA!E193=0,"",SISWA!E193)</f>
        <v/>
      </c>
      <c r="F194" s="196" t="str">
        <f>IF(SISWA!P192=0,"",SISWA!P192)</f>
        <v>, 00 Januari 1900</v>
      </c>
      <c r="G194" s="196" t="str">
        <f>IF(SISWA!H193=0,"",SISWA!H193)</f>
        <v/>
      </c>
      <c r="H194" s="52" t="e">
        <f>#REF!</f>
        <v>#REF!</v>
      </c>
      <c r="I194" s="52" t="e">
        <f>#REF!</f>
        <v>#REF!</v>
      </c>
      <c r="J194" s="52" t="e">
        <f t="shared" si="166"/>
        <v>#REF!</v>
      </c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 t="e">
        <f>PKn!K193</f>
        <v>#DIV/0!</v>
      </c>
      <c r="X194" s="274">
        <f>PKn!L193</f>
        <v>0</v>
      </c>
      <c r="Y194" s="52" t="e">
        <f t="shared" si="167"/>
        <v>#DIV/0!</v>
      </c>
      <c r="Z194" s="52" t="e">
        <f>'B Ind'!K193</f>
        <v>#DIV/0!</v>
      </c>
      <c r="AA194" s="274" t="e">
        <f>'B Ind'!N193</f>
        <v>#DIV/0!</v>
      </c>
      <c r="AB194" s="52" t="e">
        <f t="shared" si="168"/>
        <v>#DIV/0!</v>
      </c>
      <c r="AC194" s="52"/>
      <c r="AD194" s="52"/>
      <c r="AE194" s="52"/>
      <c r="AF194" s="52" t="e">
        <f>Matematik!K193</f>
        <v>#DIV/0!</v>
      </c>
      <c r="AG194" s="52">
        <f>Matematik!L193</f>
        <v>0</v>
      </c>
      <c r="AH194" s="52" t="e">
        <f t="shared" si="169"/>
        <v>#DIV/0!</v>
      </c>
      <c r="AI194" s="52" t="e">
        <f>IPA!K193</f>
        <v>#DIV/0!</v>
      </c>
      <c r="AJ194" s="52" t="e">
        <f>IPA!N193</f>
        <v>#DIV/0!</v>
      </c>
      <c r="AK194" s="52" t="e">
        <f t="shared" si="170"/>
        <v>#DIV/0!</v>
      </c>
      <c r="AL194" s="52" t="e">
        <f>IPS!K193</f>
        <v>#DIV/0!</v>
      </c>
      <c r="AM194" s="52">
        <f>IPS!L193</f>
        <v>0</v>
      </c>
      <c r="AN194" s="52" t="e">
        <f t="shared" si="171"/>
        <v>#DIV/0!</v>
      </c>
      <c r="AO194" s="52" t="e">
        <f>SBK!K193</f>
        <v>#DIV/0!</v>
      </c>
      <c r="AP194" s="274">
        <f>SBK!M193</f>
        <v>0</v>
      </c>
      <c r="AQ194" s="52" t="e">
        <f t="shared" si="172"/>
        <v>#DIV/0!</v>
      </c>
      <c r="AR194" s="52" t="e">
        <f>Penjaskes!K193</f>
        <v>#DIV/0!</v>
      </c>
      <c r="AS194" s="52">
        <f>Penjaskes!M193</f>
        <v>0</v>
      </c>
      <c r="AT194" s="52" t="e">
        <f t="shared" si="173"/>
        <v>#DIV/0!</v>
      </c>
      <c r="AU194" s="52" t="e">
        <f>'Bhs Drh'!K193</f>
        <v>#DIV/0!</v>
      </c>
      <c r="AV194" s="274" t="e">
        <f>'Bhs Drh'!N193</f>
        <v>#DIV/0!</v>
      </c>
      <c r="AW194" s="52" t="e">
        <f t="shared" si="174"/>
        <v>#DIV/0!</v>
      </c>
      <c r="AX194" s="52" t="e">
        <f>B.Inggris!K193</f>
        <v>#DIV/0!</v>
      </c>
      <c r="AY194" s="52" t="e">
        <f>B.Inggris!N193</f>
        <v>#DIV/0!</v>
      </c>
      <c r="AZ194" s="52" t="e">
        <f t="shared" si="175"/>
        <v>#DIV/0!</v>
      </c>
      <c r="BA194" s="52" t="e">
        <f t="shared" si="149"/>
        <v>#DIV/0!</v>
      </c>
      <c r="BB194" s="52" t="e">
        <f t="shared" si="176"/>
        <v>#DIV/0!</v>
      </c>
      <c r="BC194" s="52"/>
      <c r="BD194" s="52" t="e">
        <f t="shared" si="177"/>
        <v>#DIV/0!</v>
      </c>
      <c r="BE194" s="52" t="e">
        <f t="shared" si="178"/>
        <v>#DIV/0!</v>
      </c>
      <c r="BF194" s="52"/>
      <c r="BG194" s="52" t="e">
        <f t="shared" si="179"/>
        <v>#DIV/0!</v>
      </c>
      <c r="BH194" s="52" t="e">
        <f t="shared" si="180"/>
        <v>#DIV/0!</v>
      </c>
      <c r="BI194" s="274">
        <v>0</v>
      </c>
      <c r="BJ194" s="52" t="e">
        <f t="shared" si="181"/>
        <v>#DIV/0!</v>
      </c>
      <c r="BK194" s="152">
        <f t="shared" si="150"/>
        <v>0</v>
      </c>
      <c r="BL194" s="373" t="e">
        <f t="shared" si="182"/>
        <v>#DIV/0!</v>
      </c>
      <c r="BM194" s="373">
        <f t="shared" si="151"/>
        <v>0</v>
      </c>
      <c r="BN194" s="48" t="e">
        <f t="shared" si="152"/>
        <v>#DIV/0!</v>
      </c>
      <c r="BO194" s="48" t="e">
        <f t="shared" si="153"/>
        <v>#DIV/0!</v>
      </c>
      <c r="BP194" s="48" t="e">
        <f t="shared" si="154"/>
        <v>#DIV/0!</v>
      </c>
      <c r="BQ194" s="48" t="e">
        <f t="shared" si="155"/>
        <v>#DIV/0!</v>
      </c>
      <c r="BR194" s="48" t="str">
        <f t="shared" si="155"/>
        <v>0,0</v>
      </c>
      <c r="BS194" s="48" t="e">
        <f t="shared" si="155"/>
        <v>#DIV/0!</v>
      </c>
      <c r="BT194" s="48" t="e">
        <f t="shared" si="148"/>
        <v>#DIV/0!</v>
      </c>
      <c r="BU194" s="48" t="e">
        <f t="shared" si="126"/>
        <v>#DIV/0!</v>
      </c>
      <c r="BV194" s="48" t="e">
        <f t="shared" si="156"/>
        <v>#DIV/0!</v>
      </c>
      <c r="BY194" s="275" t="e">
        <f t="shared" si="157"/>
        <v>#DIV/0!</v>
      </c>
      <c r="BZ194" s="275" t="str">
        <f t="shared" si="158"/>
        <v>0,</v>
      </c>
      <c r="CA194" s="275" t="e">
        <f t="shared" si="159"/>
        <v>#DIV/0!</v>
      </c>
      <c r="CB194" s="275" t="e">
        <f t="shared" si="160"/>
        <v>#DIV/0!</v>
      </c>
      <c r="CC194" s="275" t="str">
        <f t="shared" si="161"/>
        <v>0,</v>
      </c>
      <c r="CD194" s="275" t="e">
        <f t="shared" si="162"/>
        <v>#DIV/0!</v>
      </c>
      <c r="CE194" s="275" t="e">
        <f t="shared" si="163"/>
        <v>#DIV/0!</v>
      </c>
      <c r="CF194" s="275" t="str">
        <f t="shared" si="164"/>
        <v>0,0</v>
      </c>
      <c r="CG194" s="275" t="e">
        <f t="shared" si="165"/>
        <v>#DIV/0!</v>
      </c>
    </row>
    <row r="195" spans="1:85" x14ac:dyDescent="0.3">
      <c r="A195" s="53">
        <f>SISWA!A194</f>
        <v>187</v>
      </c>
      <c r="B195" s="53" t="str">
        <f>IF(SISWA!B194=0,"",SISWA!B194)</f>
        <v/>
      </c>
      <c r="C195" s="53" t="str">
        <f>IF(SISWA!C194=0,"",SISWA!C194)</f>
        <v/>
      </c>
      <c r="D195" s="53" t="str">
        <f>IF(SISWA!D194=0,"",SISWA!D194)</f>
        <v/>
      </c>
      <c r="E195" s="196" t="str">
        <f>IF(SISWA!E194=0,"",SISWA!E194)</f>
        <v/>
      </c>
      <c r="F195" s="196" t="str">
        <f>IF(SISWA!P193=0,"",SISWA!P193)</f>
        <v>, 00 Januari 1900</v>
      </c>
      <c r="G195" s="196" t="str">
        <f>IF(SISWA!H194=0,"",SISWA!H194)</f>
        <v/>
      </c>
      <c r="H195" s="52" t="e">
        <f>#REF!</f>
        <v>#REF!</v>
      </c>
      <c r="I195" s="52" t="e">
        <f>#REF!</f>
        <v>#REF!</v>
      </c>
      <c r="J195" s="52" t="e">
        <f t="shared" si="166"/>
        <v>#REF!</v>
      </c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 t="e">
        <f>PKn!K194</f>
        <v>#DIV/0!</v>
      </c>
      <c r="X195" s="274">
        <f>PKn!L194</f>
        <v>0</v>
      </c>
      <c r="Y195" s="52" t="e">
        <f t="shared" si="167"/>
        <v>#DIV/0!</v>
      </c>
      <c r="Z195" s="52" t="e">
        <f>'B Ind'!K194</f>
        <v>#DIV/0!</v>
      </c>
      <c r="AA195" s="274" t="e">
        <f>'B Ind'!N194</f>
        <v>#DIV/0!</v>
      </c>
      <c r="AB195" s="52" t="e">
        <f t="shared" si="168"/>
        <v>#DIV/0!</v>
      </c>
      <c r="AC195" s="52"/>
      <c r="AD195" s="52"/>
      <c r="AE195" s="52"/>
      <c r="AF195" s="52" t="e">
        <f>Matematik!K194</f>
        <v>#DIV/0!</v>
      </c>
      <c r="AG195" s="52">
        <f>Matematik!L194</f>
        <v>0</v>
      </c>
      <c r="AH195" s="52" t="e">
        <f t="shared" si="169"/>
        <v>#DIV/0!</v>
      </c>
      <c r="AI195" s="52" t="e">
        <f>IPA!K194</f>
        <v>#DIV/0!</v>
      </c>
      <c r="AJ195" s="52" t="e">
        <f>IPA!N194</f>
        <v>#DIV/0!</v>
      </c>
      <c r="AK195" s="52" t="e">
        <f t="shared" si="170"/>
        <v>#DIV/0!</v>
      </c>
      <c r="AL195" s="52" t="e">
        <f>IPS!K194</f>
        <v>#DIV/0!</v>
      </c>
      <c r="AM195" s="52">
        <f>IPS!L194</f>
        <v>0</v>
      </c>
      <c r="AN195" s="52" t="e">
        <f t="shared" si="171"/>
        <v>#DIV/0!</v>
      </c>
      <c r="AO195" s="52" t="e">
        <f>SBK!K194</f>
        <v>#DIV/0!</v>
      </c>
      <c r="AP195" s="274">
        <f>SBK!M194</f>
        <v>0</v>
      </c>
      <c r="AQ195" s="52" t="e">
        <f t="shared" si="172"/>
        <v>#DIV/0!</v>
      </c>
      <c r="AR195" s="52" t="e">
        <f>Penjaskes!K194</f>
        <v>#DIV/0!</v>
      </c>
      <c r="AS195" s="52">
        <f>Penjaskes!M194</f>
        <v>0</v>
      </c>
      <c r="AT195" s="52" t="e">
        <f t="shared" si="173"/>
        <v>#DIV/0!</v>
      </c>
      <c r="AU195" s="52" t="e">
        <f>'Bhs Drh'!K194</f>
        <v>#DIV/0!</v>
      </c>
      <c r="AV195" s="274" t="e">
        <f>'Bhs Drh'!N194</f>
        <v>#DIV/0!</v>
      </c>
      <c r="AW195" s="52" t="e">
        <f t="shared" si="174"/>
        <v>#DIV/0!</v>
      </c>
      <c r="AX195" s="52" t="e">
        <f>B.Inggris!K194</f>
        <v>#DIV/0!</v>
      </c>
      <c r="AY195" s="52" t="e">
        <f>B.Inggris!N194</f>
        <v>#DIV/0!</v>
      </c>
      <c r="AZ195" s="52" t="e">
        <f t="shared" si="175"/>
        <v>#DIV/0!</v>
      </c>
      <c r="BA195" s="52" t="e">
        <f t="shared" si="149"/>
        <v>#DIV/0!</v>
      </c>
      <c r="BB195" s="52" t="e">
        <f t="shared" si="176"/>
        <v>#DIV/0!</v>
      </c>
      <c r="BC195" s="52"/>
      <c r="BD195" s="52" t="e">
        <f t="shared" si="177"/>
        <v>#DIV/0!</v>
      </c>
      <c r="BE195" s="52" t="e">
        <f t="shared" si="178"/>
        <v>#DIV/0!</v>
      </c>
      <c r="BF195" s="52"/>
      <c r="BG195" s="52" t="e">
        <f t="shared" si="179"/>
        <v>#DIV/0!</v>
      </c>
      <c r="BH195" s="52" t="e">
        <f t="shared" si="180"/>
        <v>#DIV/0!</v>
      </c>
      <c r="BI195" s="274">
        <v>0</v>
      </c>
      <c r="BJ195" s="52" t="e">
        <f t="shared" si="181"/>
        <v>#DIV/0!</v>
      </c>
      <c r="BK195" s="152">
        <f t="shared" si="150"/>
        <v>0</v>
      </c>
      <c r="BL195" s="373" t="e">
        <f t="shared" si="182"/>
        <v>#DIV/0!</v>
      </c>
      <c r="BM195" s="373">
        <f t="shared" si="151"/>
        <v>0</v>
      </c>
      <c r="BN195" s="48" t="e">
        <f t="shared" si="152"/>
        <v>#DIV/0!</v>
      </c>
      <c r="BO195" s="48" t="e">
        <f t="shared" si="153"/>
        <v>#DIV/0!</v>
      </c>
      <c r="BP195" s="48" t="e">
        <f t="shared" si="154"/>
        <v>#DIV/0!</v>
      </c>
      <c r="BQ195" s="48" t="e">
        <f t="shared" si="155"/>
        <v>#DIV/0!</v>
      </c>
      <c r="BR195" s="48" t="str">
        <f t="shared" si="155"/>
        <v>0,0</v>
      </c>
      <c r="BS195" s="48" t="e">
        <f t="shared" si="155"/>
        <v>#DIV/0!</v>
      </c>
      <c r="BT195" s="48" t="e">
        <f t="shared" si="148"/>
        <v>#DIV/0!</v>
      </c>
      <c r="BU195" s="48" t="e">
        <f t="shared" si="126"/>
        <v>#DIV/0!</v>
      </c>
      <c r="BV195" s="48" t="e">
        <f t="shared" si="156"/>
        <v>#DIV/0!</v>
      </c>
      <c r="BY195" s="275" t="e">
        <f t="shared" si="157"/>
        <v>#DIV/0!</v>
      </c>
      <c r="BZ195" s="275" t="str">
        <f t="shared" si="158"/>
        <v>0,</v>
      </c>
      <c r="CA195" s="275" t="e">
        <f t="shared" si="159"/>
        <v>#DIV/0!</v>
      </c>
      <c r="CB195" s="275" t="e">
        <f t="shared" si="160"/>
        <v>#DIV/0!</v>
      </c>
      <c r="CC195" s="275" t="str">
        <f t="shared" si="161"/>
        <v>0,</v>
      </c>
      <c r="CD195" s="275" t="e">
        <f t="shared" si="162"/>
        <v>#DIV/0!</v>
      </c>
      <c r="CE195" s="275" t="e">
        <f t="shared" si="163"/>
        <v>#DIV/0!</v>
      </c>
      <c r="CF195" s="275" t="str">
        <f t="shared" si="164"/>
        <v>0,0</v>
      </c>
      <c r="CG195" s="275" t="e">
        <f t="shared" si="165"/>
        <v>#DIV/0!</v>
      </c>
    </row>
    <row r="196" spans="1:85" x14ac:dyDescent="0.3">
      <c r="A196" s="53">
        <f>SISWA!A195</f>
        <v>188</v>
      </c>
      <c r="B196" s="53" t="str">
        <f>IF(SISWA!B195=0,"",SISWA!B195)</f>
        <v/>
      </c>
      <c r="C196" s="53" t="str">
        <f>IF(SISWA!C195=0,"",SISWA!C195)</f>
        <v/>
      </c>
      <c r="D196" s="53" t="str">
        <f>IF(SISWA!D195=0,"",SISWA!D195)</f>
        <v/>
      </c>
      <c r="E196" s="196" t="str">
        <f>IF(SISWA!E195=0,"",SISWA!E195)</f>
        <v/>
      </c>
      <c r="F196" s="196" t="str">
        <f>IF(SISWA!P194=0,"",SISWA!P194)</f>
        <v>, 00 Januari 1900</v>
      </c>
      <c r="G196" s="196" t="str">
        <f>IF(SISWA!H195=0,"",SISWA!H195)</f>
        <v/>
      </c>
      <c r="H196" s="52" t="e">
        <f>#REF!</f>
        <v>#REF!</v>
      </c>
      <c r="I196" s="52" t="e">
        <f>#REF!</f>
        <v>#REF!</v>
      </c>
      <c r="J196" s="52" t="e">
        <f t="shared" si="166"/>
        <v>#REF!</v>
      </c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 t="e">
        <f>PKn!K195</f>
        <v>#DIV/0!</v>
      </c>
      <c r="X196" s="274">
        <f>PKn!L195</f>
        <v>0</v>
      </c>
      <c r="Y196" s="52" t="e">
        <f t="shared" si="167"/>
        <v>#DIV/0!</v>
      </c>
      <c r="Z196" s="52" t="e">
        <f>'B Ind'!K195</f>
        <v>#DIV/0!</v>
      </c>
      <c r="AA196" s="274" t="e">
        <f>'B Ind'!N195</f>
        <v>#DIV/0!</v>
      </c>
      <c r="AB196" s="52" t="e">
        <f t="shared" si="168"/>
        <v>#DIV/0!</v>
      </c>
      <c r="AC196" s="52"/>
      <c r="AD196" s="52"/>
      <c r="AE196" s="52"/>
      <c r="AF196" s="52" t="e">
        <f>Matematik!K195</f>
        <v>#DIV/0!</v>
      </c>
      <c r="AG196" s="52">
        <f>Matematik!L195</f>
        <v>0</v>
      </c>
      <c r="AH196" s="52" t="e">
        <f t="shared" si="169"/>
        <v>#DIV/0!</v>
      </c>
      <c r="AI196" s="52" t="e">
        <f>IPA!K195</f>
        <v>#DIV/0!</v>
      </c>
      <c r="AJ196" s="52" t="e">
        <f>IPA!N195</f>
        <v>#DIV/0!</v>
      </c>
      <c r="AK196" s="52" t="e">
        <f t="shared" si="170"/>
        <v>#DIV/0!</v>
      </c>
      <c r="AL196" s="52" t="e">
        <f>IPS!K195</f>
        <v>#DIV/0!</v>
      </c>
      <c r="AM196" s="52">
        <f>IPS!L195</f>
        <v>0</v>
      </c>
      <c r="AN196" s="52" t="e">
        <f t="shared" si="171"/>
        <v>#DIV/0!</v>
      </c>
      <c r="AO196" s="52" t="e">
        <f>SBK!K195</f>
        <v>#DIV/0!</v>
      </c>
      <c r="AP196" s="274">
        <f>SBK!M195</f>
        <v>0</v>
      </c>
      <c r="AQ196" s="52" t="e">
        <f t="shared" si="172"/>
        <v>#DIV/0!</v>
      </c>
      <c r="AR196" s="52" t="e">
        <f>Penjaskes!K195</f>
        <v>#DIV/0!</v>
      </c>
      <c r="AS196" s="52">
        <f>Penjaskes!M195</f>
        <v>0</v>
      </c>
      <c r="AT196" s="52" t="e">
        <f t="shared" si="173"/>
        <v>#DIV/0!</v>
      </c>
      <c r="AU196" s="52" t="e">
        <f>'Bhs Drh'!K195</f>
        <v>#DIV/0!</v>
      </c>
      <c r="AV196" s="274" t="e">
        <f>'Bhs Drh'!N195</f>
        <v>#DIV/0!</v>
      </c>
      <c r="AW196" s="52" t="e">
        <f t="shared" si="174"/>
        <v>#DIV/0!</v>
      </c>
      <c r="AX196" s="52" t="e">
        <f>B.Inggris!K195</f>
        <v>#DIV/0!</v>
      </c>
      <c r="AY196" s="52" t="e">
        <f>B.Inggris!N195</f>
        <v>#DIV/0!</v>
      </c>
      <c r="AZ196" s="52" t="e">
        <f t="shared" si="175"/>
        <v>#DIV/0!</v>
      </c>
      <c r="BA196" s="52" t="e">
        <f t="shared" si="149"/>
        <v>#DIV/0!</v>
      </c>
      <c r="BB196" s="52" t="e">
        <f t="shared" si="176"/>
        <v>#DIV/0!</v>
      </c>
      <c r="BC196" s="52"/>
      <c r="BD196" s="52" t="e">
        <f t="shared" si="177"/>
        <v>#DIV/0!</v>
      </c>
      <c r="BE196" s="52" t="e">
        <f t="shared" si="178"/>
        <v>#DIV/0!</v>
      </c>
      <c r="BF196" s="52"/>
      <c r="BG196" s="52" t="e">
        <f t="shared" si="179"/>
        <v>#DIV/0!</v>
      </c>
      <c r="BH196" s="52" t="e">
        <f t="shared" si="180"/>
        <v>#DIV/0!</v>
      </c>
      <c r="BI196" s="274">
        <v>0</v>
      </c>
      <c r="BJ196" s="52" t="e">
        <f t="shared" si="181"/>
        <v>#DIV/0!</v>
      </c>
      <c r="BK196" s="152">
        <f t="shared" si="150"/>
        <v>0</v>
      </c>
      <c r="BL196" s="373" t="e">
        <f t="shared" si="182"/>
        <v>#DIV/0!</v>
      </c>
      <c r="BM196" s="373">
        <f t="shared" si="151"/>
        <v>0</v>
      </c>
      <c r="BN196" s="48" t="e">
        <f t="shared" si="152"/>
        <v>#DIV/0!</v>
      </c>
      <c r="BO196" s="48" t="e">
        <f t="shared" si="153"/>
        <v>#DIV/0!</v>
      </c>
      <c r="BP196" s="48" t="e">
        <f t="shared" si="154"/>
        <v>#DIV/0!</v>
      </c>
      <c r="BQ196" s="48" t="e">
        <f t="shared" si="155"/>
        <v>#DIV/0!</v>
      </c>
      <c r="BR196" s="48" t="str">
        <f t="shared" si="155"/>
        <v>0,0</v>
      </c>
      <c r="BS196" s="48" t="e">
        <f t="shared" si="155"/>
        <v>#DIV/0!</v>
      </c>
      <c r="BT196" s="48" t="e">
        <f t="shared" si="148"/>
        <v>#DIV/0!</v>
      </c>
      <c r="BU196" s="48" t="e">
        <f t="shared" si="126"/>
        <v>#DIV/0!</v>
      </c>
      <c r="BV196" s="48" t="e">
        <f t="shared" si="156"/>
        <v>#DIV/0!</v>
      </c>
      <c r="BY196" s="275" t="e">
        <f t="shared" si="157"/>
        <v>#DIV/0!</v>
      </c>
      <c r="BZ196" s="275" t="str">
        <f t="shared" si="158"/>
        <v>0,</v>
      </c>
      <c r="CA196" s="275" t="e">
        <f t="shared" si="159"/>
        <v>#DIV/0!</v>
      </c>
      <c r="CB196" s="275" t="e">
        <f t="shared" si="160"/>
        <v>#DIV/0!</v>
      </c>
      <c r="CC196" s="275" t="str">
        <f t="shared" si="161"/>
        <v>0,</v>
      </c>
      <c r="CD196" s="275" t="e">
        <f t="shared" si="162"/>
        <v>#DIV/0!</v>
      </c>
      <c r="CE196" s="275" t="e">
        <f t="shared" si="163"/>
        <v>#DIV/0!</v>
      </c>
      <c r="CF196" s="275" t="str">
        <f t="shared" si="164"/>
        <v>0,0</v>
      </c>
      <c r="CG196" s="275" t="e">
        <f t="shared" si="165"/>
        <v>#DIV/0!</v>
      </c>
    </row>
    <row r="197" spans="1:85" x14ac:dyDescent="0.3">
      <c r="A197" s="53">
        <f>SISWA!A196</f>
        <v>189</v>
      </c>
      <c r="B197" s="53" t="str">
        <f>IF(SISWA!B196=0,"",SISWA!B196)</f>
        <v/>
      </c>
      <c r="C197" s="53" t="str">
        <f>IF(SISWA!C196=0,"",SISWA!C196)</f>
        <v/>
      </c>
      <c r="D197" s="53" t="str">
        <f>IF(SISWA!D196=0,"",SISWA!D196)</f>
        <v/>
      </c>
      <c r="E197" s="196" t="str">
        <f>IF(SISWA!E196=0,"",SISWA!E196)</f>
        <v/>
      </c>
      <c r="F197" s="196" t="str">
        <f>IF(SISWA!P195=0,"",SISWA!P195)</f>
        <v>, 00 Januari 1900</v>
      </c>
      <c r="G197" s="196" t="str">
        <f>IF(SISWA!H196=0,"",SISWA!H196)</f>
        <v/>
      </c>
      <c r="H197" s="52" t="e">
        <f>#REF!</f>
        <v>#REF!</v>
      </c>
      <c r="I197" s="52" t="e">
        <f>#REF!</f>
        <v>#REF!</v>
      </c>
      <c r="J197" s="52" t="e">
        <f t="shared" si="166"/>
        <v>#REF!</v>
      </c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 t="e">
        <f>PKn!K196</f>
        <v>#DIV/0!</v>
      </c>
      <c r="X197" s="274">
        <f>PKn!L196</f>
        <v>0</v>
      </c>
      <c r="Y197" s="52" t="e">
        <f t="shared" si="167"/>
        <v>#DIV/0!</v>
      </c>
      <c r="Z197" s="52" t="e">
        <f>'B Ind'!K196</f>
        <v>#DIV/0!</v>
      </c>
      <c r="AA197" s="274" t="e">
        <f>'B Ind'!N196</f>
        <v>#DIV/0!</v>
      </c>
      <c r="AB197" s="52" t="e">
        <f t="shared" si="168"/>
        <v>#DIV/0!</v>
      </c>
      <c r="AC197" s="52"/>
      <c r="AD197" s="52"/>
      <c r="AE197" s="52"/>
      <c r="AF197" s="52" t="e">
        <f>Matematik!K196</f>
        <v>#DIV/0!</v>
      </c>
      <c r="AG197" s="52">
        <f>Matematik!L196</f>
        <v>0</v>
      </c>
      <c r="AH197" s="52" t="e">
        <f t="shared" si="169"/>
        <v>#DIV/0!</v>
      </c>
      <c r="AI197" s="52" t="e">
        <f>IPA!K196</f>
        <v>#DIV/0!</v>
      </c>
      <c r="AJ197" s="52" t="e">
        <f>IPA!N196</f>
        <v>#DIV/0!</v>
      </c>
      <c r="AK197" s="52" t="e">
        <f t="shared" si="170"/>
        <v>#DIV/0!</v>
      </c>
      <c r="AL197" s="52" t="e">
        <f>IPS!K196</f>
        <v>#DIV/0!</v>
      </c>
      <c r="AM197" s="52">
        <f>IPS!L196</f>
        <v>0</v>
      </c>
      <c r="AN197" s="52" t="e">
        <f t="shared" si="171"/>
        <v>#DIV/0!</v>
      </c>
      <c r="AO197" s="52" t="e">
        <f>SBK!K196</f>
        <v>#DIV/0!</v>
      </c>
      <c r="AP197" s="274">
        <f>SBK!M196</f>
        <v>0</v>
      </c>
      <c r="AQ197" s="52" t="e">
        <f t="shared" si="172"/>
        <v>#DIV/0!</v>
      </c>
      <c r="AR197" s="52" t="e">
        <f>Penjaskes!K196</f>
        <v>#DIV/0!</v>
      </c>
      <c r="AS197" s="52">
        <f>Penjaskes!M196</f>
        <v>0</v>
      </c>
      <c r="AT197" s="52" t="e">
        <f t="shared" si="173"/>
        <v>#DIV/0!</v>
      </c>
      <c r="AU197" s="52" t="e">
        <f>'Bhs Drh'!K196</f>
        <v>#DIV/0!</v>
      </c>
      <c r="AV197" s="274" t="e">
        <f>'Bhs Drh'!N196</f>
        <v>#DIV/0!</v>
      </c>
      <c r="AW197" s="52" t="e">
        <f t="shared" si="174"/>
        <v>#DIV/0!</v>
      </c>
      <c r="AX197" s="52" t="e">
        <f>B.Inggris!K196</f>
        <v>#DIV/0!</v>
      </c>
      <c r="AY197" s="52" t="e">
        <f>B.Inggris!N196</f>
        <v>#DIV/0!</v>
      </c>
      <c r="AZ197" s="52" t="e">
        <f t="shared" si="175"/>
        <v>#DIV/0!</v>
      </c>
      <c r="BA197" s="52" t="e">
        <f t="shared" si="149"/>
        <v>#DIV/0!</v>
      </c>
      <c r="BB197" s="52" t="e">
        <f t="shared" si="176"/>
        <v>#DIV/0!</v>
      </c>
      <c r="BC197" s="52"/>
      <c r="BD197" s="52" t="e">
        <f t="shared" si="177"/>
        <v>#DIV/0!</v>
      </c>
      <c r="BE197" s="52" t="e">
        <f t="shared" si="178"/>
        <v>#DIV/0!</v>
      </c>
      <c r="BF197" s="52"/>
      <c r="BG197" s="52" t="e">
        <f t="shared" si="179"/>
        <v>#DIV/0!</v>
      </c>
      <c r="BH197" s="52" t="e">
        <f t="shared" si="180"/>
        <v>#DIV/0!</v>
      </c>
      <c r="BI197" s="274">
        <v>0</v>
      </c>
      <c r="BJ197" s="52" t="e">
        <f t="shared" si="181"/>
        <v>#DIV/0!</v>
      </c>
      <c r="BK197" s="152">
        <f t="shared" si="150"/>
        <v>0</v>
      </c>
      <c r="BL197" s="373" t="e">
        <f t="shared" si="182"/>
        <v>#DIV/0!</v>
      </c>
      <c r="BM197" s="373">
        <f t="shared" si="151"/>
        <v>0</v>
      </c>
      <c r="BN197" s="48" t="e">
        <f t="shared" si="152"/>
        <v>#DIV/0!</v>
      </c>
      <c r="BO197" s="48" t="e">
        <f t="shared" si="153"/>
        <v>#DIV/0!</v>
      </c>
      <c r="BP197" s="48" t="e">
        <f t="shared" si="154"/>
        <v>#DIV/0!</v>
      </c>
      <c r="BQ197" s="48" t="e">
        <f t="shared" si="155"/>
        <v>#DIV/0!</v>
      </c>
      <c r="BR197" s="48" t="str">
        <f t="shared" si="155"/>
        <v>0,0</v>
      </c>
      <c r="BS197" s="48" t="e">
        <f t="shared" si="155"/>
        <v>#DIV/0!</v>
      </c>
      <c r="BT197" s="48" t="e">
        <f t="shared" si="148"/>
        <v>#DIV/0!</v>
      </c>
      <c r="BU197" s="48" t="e">
        <f t="shared" si="148"/>
        <v>#DIV/0!</v>
      </c>
      <c r="BV197" s="48" t="e">
        <f t="shared" si="156"/>
        <v>#DIV/0!</v>
      </c>
      <c r="BY197" s="275" t="e">
        <f t="shared" si="157"/>
        <v>#DIV/0!</v>
      </c>
      <c r="BZ197" s="275" t="str">
        <f t="shared" si="158"/>
        <v>0,</v>
      </c>
      <c r="CA197" s="275" t="e">
        <f t="shared" si="159"/>
        <v>#DIV/0!</v>
      </c>
      <c r="CB197" s="275" t="e">
        <f t="shared" si="160"/>
        <v>#DIV/0!</v>
      </c>
      <c r="CC197" s="275" t="str">
        <f t="shared" si="161"/>
        <v>0,</v>
      </c>
      <c r="CD197" s="275" t="e">
        <f t="shared" si="162"/>
        <v>#DIV/0!</v>
      </c>
      <c r="CE197" s="275" t="e">
        <f t="shared" si="163"/>
        <v>#DIV/0!</v>
      </c>
      <c r="CF197" s="275" t="str">
        <f t="shared" si="164"/>
        <v>0,0</v>
      </c>
      <c r="CG197" s="275" t="e">
        <f t="shared" si="165"/>
        <v>#DIV/0!</v>
      </c>
    </row>
    <row r="198" spans="1:85" x14ac:dyDescent="0.3">
      <c r="A198" s="53">
        <f>SISWA!A197</f>
        <v>190</v>
      </c>
      <c r="B198" s="53" t="str">
        <f>IF(SISWA!B197=0,"",SISWA!B197)</f>
        <v/>
      </c>
      <c r="C198" s="53" t="str">
        <f>IF(SISWA!C197=0,"",SISWA!C197)</f>
        <v/>
      </c>
      <c r="D198" s="53" t="str">
        <f>IF(SISWA!D197=0,"",SISWA!D197)</f>
        <v/>
      </c>
      <c r="E198" s="196" t="str">
        <f>IF(SISWA!E197=0,"",SISWA!E197)</f>
        <v/>
      </c>
      <c r="F198" s="196" t="str">
        <f>IF(SISWA!P196=0,"",SISWA!P196)</f>
        <v>, 00 Januari 1900</v>
      </c>
      <c r="G198" s="196" t="str">
        <f>IF(SISWA!H197=0,"",SISWA!H197)</f>
        <v/>
      </c>
      <c r="H198" s="52" t="e">
        <f>#REF!</f>
        <v>#REF!</v>
      </c>
      <c r="I198" s="52" t="e">
        <f>#REF!</f>
        <v>#REF!</v>
      </c>
      <c r="J198" s="52" t="e">
        <f t="shared" si="166"/>
        <v>#REF!</v>
      </c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 t="e">
        <f>PKn!K197</f>
        <v>#DIV/0!</v>
      </c>
      <c r="X198" s="274">
        <f>PKn!L197</f>
        <v>0</v>
      </c>
      <c r="Y198" s="52" t="e">
        <f t="shared" si="167"/>
        <v>#DIV/0!</v>
      </c>
      <c r="Z198" s="52" t="e">
        <f>'B Ind'!K197</f>
        <v>#DIV/0!</v>
      </c>
      <c r="AA198" s="274" t="e">
        <f>'B Ind'!N197</f>
        <v>#DIV/0!</v>
      </c>
      <c r="AB198" s="52" t="e">
        <f t="shared" si="168"/>
        <v>#DIV/0!</v>
      </c>
      <c r="AC198" s="52"/>
      <c r="AD198" s="52"/>
      <c r="AE198" s="52"/>
      <c r="AF198" s="52" t="e">
        <f>Matematik!K197</f>
        <v>#DIV/0!</v>
      </c>
      <c r="AG198" s="52">
        <f>Matematik!L197</f>
        <v>0</v>
      </c>
      <c r="AH198" s="52" t="e">
        <f t="shared" si="169"/>
        <v>#DIV/0!</v>
      </c>
      <c r="AI198" s="52" t="e">
        <f>IPA!K197</f>
        <v>#DIV/0!</v>
      </c>
      <c r="AJ198" s="52" t="e">
        <f>IPA!N197</f>
        <v>#DIV/0!</v>
      </c>
      <c r="AK198" s="52" t="e">
        <f t="shared" si="170"/>
        <v>#DIV/0!</v>
      </c>
      <c r="AL198" s="52" t="e">
        <f>IPS!K197</f>
        <v>#DIV/0!</v>
      </c>
      <c r="AM198" s="52">
        <f>IPS!L197</f>
        <v>0</v>
      </c>
      <c r="AN198" s="52" t="e">
        <f t="shared" si="171"/>
        <v>#DIV/0!</v>
      </c>
      <c r="AO198" s="52" t="e">
        <f>SBK!K197</f>
        <v>#DIV/0!</v>
      </c>
      <c r="AP198" s="274">
        <f>SBK!M197</f>
        <v>0</v>
      </c>
      <c r="AQ198" s="52" t="e">
        <f t="shared" si="172"/>
        <v>#DIV/0!</v>
      </c>
      <c r="AR198" s="52" t="e">
        <f>Penjaskes!K197</f>
        <v>#DIV/0!</v>
      </c>
      <c r="AS198" s="52">
        <f>Penjaskes!M197</f>
        <v>0</v>
      </c>
      <c r="AT198" s="52" t="e">
        <f t="shared" si="173"/>
        <v>#DIV/0!</v>
      </c>
      <c r="AU198" s="52" t="e">
        <f>'Bhs Drh'!K197</f>
        <v>#DIV/0!</v>
      </c>
      <c r="AV198" s="274" t="e">
        <f>'Bhs Drh'!N197</f>
        <v>#DIV/0!</v>
      </c>
      <c r="AW198" s="52" t="e">
        <f t="shared" si="174"/>
        <v>#DIV/0!</v>
      </c>
      <c r="AX198" s="52" t="e">
        <f>B.Inggris!K197</f>
        <v>#DIV/0!</v>
      </c>
      <c r="AY198" s="52" t="e">
        <f>B.Inggris!N197</f>
        <v>#DIV/0!</v>
      </c>
      <c r="AZ198" s="52" t="e">
        <f t="shared" si="175"/>
        <v>#DIV/0!</v>
      </c>
      <c r="BA198" s="52" t="e">
        <f t="shared" si="149"/>
        <v>#DIV/0!</v>
      </c>
      <c r="BB198" s="52" t="e">
        <f t="shared" si="176"/>
        <v>#DIV/0!</v>
      </c>
      <c r="BC198" s="52"/>
      <c r="BD198" s="52" t="e">
        <f t="shared" si="177"/>
        <v>#DIV/0!</v>
      </c>
      <c r="BE198" s="52" t="e">
        <f t="shared" si="178"/>
        <v>#DIV/0!</v>
      </c>
      <c r="BF198" s="52"/>
      <c r="BG198" s="52" t="e">
        <f t="shared" si="179"/>
        <v>#DIV/0!</v>
      </c>
      <c r="BH198" s="52" t="e">
        <f t="shared" si="180"/>
        <v>#DIV/0!</v>
      </c>
      <c r="BI198" s="274">
        <v>0</v>
      </c>
      <c r="BJ198" s="52" t="e">
        <f t="shared" si="181"/>
        <v>#DIV/0!</v>
      </c>
      <c r="BK198" s="152">
        <f t="shared" si="150"/>
        <v>0</v>
      </c>
      <c r="BL198" s="373" t="e">
        <f t="shared" si="182"/>
        <v>#DIV/0!</v>
      </c>
      <c r="BM198" s="373">
        <f t="shared" si="151"/>
        <v>0</v>
      </c>
      <c r="BN198" s="48" t="e">
        <f t="shared" si="152"/>
        <v>#DIV/0!</v>
      </c>
      <c r="BO198" s="48" t="e">
        <f t="shared" si="153"/>
        <v>#DIV/0!</v>
      </c>
      <c r="BP198" s="48" t="e">
        <f t="shared" si="154"/>
        <v>#DIV/0!</v>
      </c>
      <c r="BQ198" s="48" t="e">
        <f t="shared" si="155"/>
        <v>#DIV/0!</v>
      </c>
      <c r="BR198" s="48" t="str">
        <f t="shared" si="155"/>
        <v>0,0</v>
      </c>
      <c r="BS198" s="48" t="e">
        <f t="shared" si="155"/>
        <v>#DIV/0!</v>
      </c>
      <c r="BT198" s="48" t="e">
        <f t="shared" si="148"/>
        <v>#DIV/0!</v>
      </c>
      <c r="BU198" s="48" t="e">
        <f t="shared" si="148"/>
        <v>#DIV/0!</v>
      </c>
      <c r="BV198" s="48" t="e">
        <f t="shared" si="156"/>
        <v>#DIV/0!</v>
      </c>
      <c r="BY198" s="275" t="e">
        <f t="shared" si="157"/>
        <v>#DIV/0!</v>
      </c>
      <c r="BZ198" s="275" t="str">
        <f t="shared" si="158"/>
        <v>0,</v>
      </c>
      <c r="CA198" s="275" t="e">
        <f t="shared" si="159"/>
        <v>#DIV/0!</v>
      </c>
      <c r="CB198" s="275" t="e">
        <f t="shared" si="160"/>
        <v>#DIV/0!</v>
      </c>
      <c r="CC198" s="275" t="str">
        <f t="shared" si="161"/>
        <v>0,</v>
      </c>
      <c r="CD198" s="275" t="e">
        <f t="shared" si="162"/>
        <v>#DIV/0!</v>
      </c>
      <c r="CE198" s="275" t="e">
        <f t="shared" si="163"/>
        <v>#DIV/0!</v>
      </c>
      <c r="CF198" s="275" t="str">
        <f t="shared" si="164"/>
        <v>0,0</v>
      </c>
      <c r="CG198" s="275" t="e">
        <f t="shared" si="165"/>
        <v>#DIV/0!</v>
      </c>
    </row>
    <row r="199" spans="1:85" x14ac:dyDescent="0.3">
      <c r="A199" s="53">
        <f>SISWA!A198</f>
        <v>191</v>
      </c>
      <c r="B199" s="53" t="str">
        <f>IF(SISWA!B198=0,"",SISWA!B198)</f>
        <v/>
      </c>
      <c r="C199" s="53" t="str">
        <f>IF(SISWA!C198=0,"",SISWA!C198)</f>
        <v/>
      </c>
      <c r="D199" s="53" t="str">
        <f>IF(SISWA!D198=0,"",SISWA!D198)</f>
        <v/>
      </c>
      <c r="E199" s="196" t="str">
        <f>IF(SISWA!E198=0,"",SISWA!E198)</f>
        <v/>
      </c>
      <c r="F199" s="196" t="str">
        <f>IF(SISWA!P197=0,"",SISWA!P197)</f>
        <v>, 00 Januari 1900</v>
      </c>
      <c r="G199" s="196" t="str">
        <f>IF(SISWA!H198=0,"",SISWA!H198)</f>
        <v/>
      </c>
      <c r="H199" s="52" t="e">
        <f>#REF!</f>
        <v>#REF!</v>
      </c>
      <c r="I199" s="52" t="e">
        <f>#REF!</f>
        <v>#REF!</v>
      </c>
      <c r="J199" s="52" t="e">
        <f t="shared" si="166"/>
        <v>#REF!</v>
      </c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 t="e">
        <f>PKn!K198</f>
        <v>#DIV/0!</v>
      </c>
      <c r="X199" s="274">
        <f>PKn!L198</f>
        <v>0</v>
      </c>
      <c r="Y199" s="52" t="e">
        <f t="shared" si="167"/>
        <v>#DIV/0!</v>
      </c>
      <c r="Z199" s="52" t="e">
        <f>'B Ind'!K198</f>
        <v>#DIV/0!</v>
      </c>
      <c r="AA199" s="274" t="e">
        <f>'B Ind'!N198</f>
        <v>#DIV/0!</v>
      </c>
      <c r="AB199" s="52" t="e">
        <f t="shared" si="168"/>
        <v>#DIV/0!</v>
      </c>
      <c r="AC199" s="52"/>
      <c r="AD199" s="52"/>
      <c r="AE199" s="52"/>
      <c r="AF199" s="52" t="e">
        <f>Matematik!K198</f>
        <v>#DIV/0!</v>
      </c>
      <c r="AG199" s="52">
        <f>Matematik!L198</f>
        <v>0</v>
      </c>
      <c r="AH199" s="52" t="e">
        <f t="shared" si="169"/>
        <v>#DIV/0!</v>
      </c>
      <c r="AI199" s="52" t="e">
        <f>IPA!K198</f>
        <v>#DIV/0!</v>
      </c>
      <c r="AJ199" s="52" t="e">
        <f>IPA!N198</f>
        <v>#DIV/0!</v>
      </c>
      <c r="AK199" s="52" t="e">
        <f t="shared" si="170"/>
        <v>#DIV/0!</v>
      </c>
      <c r="AL199" s="52" t="e">
        <f>IPS!K198</f>
        <v>#DIV/0!</v>
      </c>
      <c r="AM199" s="52">
        <f>IPS!L198</f>
        <v>0</v>
      </c>
      <c r="AN199" s="52" t="e">
        <f t="shared" si="171"/>
        <v>#DIV/0!</v>
      </c>
      <c r="AO199" s="52" t="e">
        <f>SBK!K198</f>
        <v>#DIV/0!</v>
      </c>
      <c r="AP199" s="274">
        <f>SBK!M198</f>
        <v>0</v>
      </c>
      <c r="AQ199" s="52" t="e">
        <f t="shared" si="172"/>
        <v>#DIV/0!</v>
      </c>
      <c r="AR199" s="52" t="e">
        <f>Penjaskes!K198</f>
        <v>#DIV/0!</v>
      </c>
      <c r="AS199" s="52">
        <f>Penjaskes!M198</f>
        <v>0</v>
      </c>
      <c r="AT199" s="52" t="e">
        <f t="shared" si="173"/>
        <v>#DIV/0!</v>
      </c>
      <c r="AU199" s="52" t="e">
        <f>'Bhs Drh'!K198</f>
        <v>#DIV/0!</v>
      </c>
      <c r="AV199" s="274" t="e">
        <f>'Bhs Drh'!N198</f>
        <v>#DIV/0!</v>
      </c>
      <c r="AW199" s="52" t="e">
        <f t="shared" si="174"/>
        <v>#DIV/0!</v>
      </c>
      <c r="AX199" s="52" t="e">
        <f>B.Inggris!K198</f>
        <v>#DIV/0!</v>
      </c>
      <c r="AY199" s="52" t="e">
        <f>B.Inggris!N198</f>
        <v>#DIV/0!</v>
      </c>
      <c r="AZ199" s="52" t="e">
        <f t="shared" si="175"/>
        <v>#DIV/0!</v>
      </c>
      <c r="BA199" s="52" t="e">
        <f t="shared" si="149"/>
        <v>#DIV/0!</v>
      </c>
      <c r="BB199" s="52" t="e">
        <f t="shared" si="176"/>
        <v>#DIV/0!</v>
      </c>
      <c r="BC199" s="52"/>
      <c r="BD199" s="52" t="e">
        <f t="shared" si="177"/>
        <v>#DIV/0!</v>
      </c>
      <c r="BE199" s="52" t="e">
        <f t="shared" si="178"/>
        <v>#DIV/0!</v>
      </c>
      <c r="BF199" s="52"/>
      <c r="BG199" s="52" t="e">
        <f t="shared" si="179"/>
        <v>#DIV/0!</v>
      </c>
      <c r="BH199" s="52" t="e">
        <f t="shared" si="180"/>
        <v>#DIV/0!</v>
      </c>
      <c r="BI199" s="274">
        <v>0</v>
      </c>
      <c r="BJ199" s="52" t="e">
        <f t="shared" si="181"/>
        <v>#DIV/0!</v>
      </c>
      <c r="BK199" s="152">
        <f t="shared" si="150"/>
        <v>0</v>
      </c>
      <c r="BL199" s="373" t="e">
        <f t="shared" si="182"/>
        <v>#DIV/0!</v>
      </c>
      <c r="BM199" s="373">
        <f t="shared" si="151"/>
        <v>0</v>
      </c>
      <c r="BN199" s="48" t="e">
        <f t="shared" si="152"/>
        <v>#DIV/0!</v>
      </c>
      <c r="BO199" s="48" t="e">
        <f t="shared" si="153"/>
        <v>#DIV/0!</v>
      </c>
      <c r="BP199" s="48" t="e">
        <f t="shared" si="154"/>
        <v>#DIV/0!</v>
      </c>
      <c r="BQ199" s="48" t="e">
        <f t="shared" si="155"/>
        <v>#DIV/0!</v>
      </c>
      <c r="BR199" s="48" t="str">
        <f t="shared" si="155"/>
        <v>0,0</v>
      </c>
      <c r="BS199" s="48" t="e">
        <f t="shared" si="155"/>
        <v>#DIV/0!</v>
      </c>
      <c r="BT199" s="48" t="e">
        <f t="shared" si="148"/>
        <v>#DIV/0!</v>
      </c>
      <c r="BU199" s="48" t="e">
        <f t="shared" si="148"/>
        <v>#DIV/0!</v>
      </c>
      <c r="BV199" s="48" t="e">
        <f t="shared" si="156"/>
        <v>#DIV/0!</v>
      </c>
      <c r="BY199" s="275" t="e">
        <f t="shared" si="157"/>
        <v>#DIV/0!</v>
      </c>
      <c r="BZ199" s="275" t="str">
        <f t="shared" si="158"/>
        <v>0,</v>
      </c>
      <c r="CA199" s="275" t="e">
        <f t="shared" si="159"/>
        <v>#DIV/0!</v>
      </c>
      <c r="CB199" s="275" t="e">
        <f t="shared" si="160"/>
        <v>#DIV/0!</v>
      </c>
      <c r="CC199" s="275" t="str">
        <f t="shared" si="161"/>
        <v>0,</v>
      </c>
      <c r="CD199" s="275" t="e">
        <f t="shared" si="162"/>
        <v>#DIV/0!</v>
      </c>
      <c r="CE199" s="275" t="e">
        <f t="shared" si="163"/>
        <v>#DIV/0!</v>
      </c>
      <c r="CF199" s="275" t="str">
        <f t="shared" si="164"/>
        <v>0,0</v>
      </c>
      <c r="CG199" s="275" t="e">
        <f t="shared" si="165"/>
        <v>#DIV/0!</v>
      </c>
    </row>
    <row r="200" spans="1:85" x14ac:dyDescent="0.3">
      <c r="A200" s="53">
        <f>SISWA!A199</f>
        <v>192</v>
      </c>
      <c r="B200" s="53" t="str">
        <f>IF(SISWA!B199=0,"",SISWA!B199)</f>
        <v/>
      </c>
      <c r="C200" s="53" t="str">
        <f>IF(SISWA!C199=0,"",SISWA!C199)</f>
        <v/>
      </c>
      <c r="D200" s="53" t="str">
        <f>IF(SISWA!D199=0,"",SISWA!D199)</f>
        <v/>
      </c>
      <c r="E200" s="196" t="str">
        <f>IF(SISWA!E199=0,"",SISWA!E199)</f>
        <v/>
      </c>
      <c r="F200" s="196" t="str">
        <f>IF(SISWA!P198=0,"",SISWA!P198)</f>
        <v>, 00 Januari 1900</v>
      </c>
      <c r="G200" s="196" t="str">
        <f>IF(SISWA!H199=0,"",SISWA!H199)</f>
        <v/>
      </c>
      <c r="H200" s="52" t="e">
        <f>#REF!</f>
        <v>#REF!</v>
      </c>
      <c r="I200" s="52" t="e">
        <f>#REF!</f>
        <v>#REF!</v>
      </c>
      <c r="J200" s="52" t="e">
        <f t="shared" si="166"/>
        <v>#REF!</v>
      </c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 t="e">
        <f>PKn!K199</f>
        <v>#DIV/0!</v>
      </c>
      <c r="X200" s="274">
        <f>PKn!L199</f>
        <v>0</v>
      </c>
      <c r="Y200" s="52" t="e">
        <f t="shared" si="167"/>
        <v>#DIV/0!</v>
      </c>
      <c r="Z200" s="52" t="e">
        <f>'B Ind'!K199</f>
        <v>#DIV/0!</v>
      </c>
      <c r="AA200" s="274" t="e">
        <f>'B Ind'!N199</f>
        <v>#DIV/0!</v>
      </c>
      <c r="AB200" s="52" t="e">
        <f t="shared" si="168"/>
        <v>#DIV/0!</v>
      </c>
      <c r="AC200" s="52"/>
      <c r="AD200" s="52"/>
      <c r="AE200" s="52"/>
      <c r="AF200" s="52" t="e">
        <f>Matematik!K199</f>
        <v>#DIV/0!</v>
      </c>
      <c r="AG200" s="52">
        <f>Matematik!L199</f>
        <v>0</v>
      </c>
      <c r="AH200" s="52" t="e">
        <f t="shared" si="169"/>
        <v>#DIV/0!</v>
      </c>
      <c r="AI200" s="52" t="e">
        <f>IPA!K199</f>
        <v>#DIV/0!</v>
      </c>
      <c r="AJ200" s="52" t="e">
        <f>IPA!N199</f>
        <v>#DIV/0!</v>
      </c>
      <c r="AK200" s="52" t="e">
        <f t="shared" si="170"/>
        <v>#DIV/0!</v>
      </c>
      <c r="AL200" s="52" t="e">
        <f>IPS!K199</f>
        <v>#DIV/0!</v>
      </c>
      <c r="AM200" s="52">
        <f>IPS!L199</f>
        <v>0</v>
      </c>
      <c r="AN200" s="52" t="e">
        <f t="shared" si="171"/>
        <v>#DIV/0!</v>
      </c>
      <c r="AO200" s="52" t="e">
        <f>SBK!K199</f>
        <v>#DIV/0!</v>
      </c>
      <c r="AP200" s="274">
        <f>SBK!M199</f>
        <v>0</v>
      </c>
      <c r="AQ200" s="52" t="e">
        <f t="shared" si="172"/>
        <v>#DIV/0!</v>
      </c>
      <c r="AR200" s="52" t="e">
        <f>Penjaskes!K199</f>
        <v>#DIV/0!</v>
      </c>
      <c r="AS200" s="52">
        <f>Penjaskes!M199</f>
        <v>0</v>
      </c>
      <c r="AT200" s="52" t="e">
        <f t="shared" si="173"/>
        <v>#DIV/0!</v>
      </c>
      <c r="AU200" s="52" t="e">
        <f>'Bhs Drh'!K199</f>
        <v>#DIV/0!</v>
      </c>
      <c r="AV200" s="274" t="e">
        <f>'Bhs Drh'!N199</f>
        <v>#DIV/0!</v>
      </c>
      <c r="AW200" s="52" t="e">
        <f t="shared" si="174"/>
        <v>#DIV/0!</v>
      </c>
      <c r="AX200" s="52" t="e">
        <f>B.Inggris!K199</f>
        <v>#DIV/0!</v>
      </c>
      <c r="AY200" s="52" t="e">
        <f>B.Inggris!N199</f>
        <v>#DIV/0!</v>
      </c>
      <c r="AZ200" s="52" t="e">
        <f t="shared" si="175"/>
        <v>#DIV/0!</v>
      </c>
      <c r="BA200" s="52" t="e">
        <f t="shared" si="149"/>
        <v>#DIV/0!</v>
      </c>
      <c r="BB200" s="52" t="e">
        <f t="shared" si="176"/>
        <v>#DIV/0!</v>
      </c>
      <c r="BC200" s="52"/>
      <c r="BD200" s="52" t="e">
        <f t="shared" si="177"/>
        <v>#DIV/0!</v>
      </c>
      <c r="BE200" s="52" t="e">
        <f t="shared" si="178"/>
        <v>#DIV/0!</v>
      </c>
      <c r="BF200" s="52"/>
      <c r="BG200" s="52" t="e">
        <f t="shared" si="179"/>
        <v>#DIV/0!</v>
      </c>
      <c r="BH200" s="52" t="e">
        <f t="shared" si="180"/>
        <v>#DIV/0!</v>
      </c>
      <c r="BI200" s="274">
        <v>0</v>
      </c>
      <c r="BJ200" s="52" t="e">
        <f t="shared" si="181"/>
        <v>#DIV/0!</v>
      </c>
      <c r="BK200" s="152">
        <f t="shared" si="150"/>
        <v>0</v>
      </c>
      <c r="BL200" s="373" t="e">
        <f t="shared" si="182"/>
        <v>#DIV/0!</v>
      </c>
      <c r="BM200" s="373">
        <f t="shared" si="151"/>
        <v>0</v>
      </c>
      <c r="BN200" s="48" t="e">
        <f t="shared" si="152"/>
        <v>#DIV/0!</v>
      </c>
      <c r="BO200" s="48" t="e">
        <f t="shared" si="153"/>
        <v>#DIV/0!</v>
      </c>
      <c r="BP200" s="48" t="e">
        <f t="shared" si="154"/>
        <v>#DIV/0!</v>
      </c>
      <c r="BQ200" s="48" t="e">
        <f t="shared" si="155"/>
        <v>#DIV/0!</v>
      </c>
      <c r="BR200" s="48" t="str">
        <f t="shared" si="155"/>
        <v>0,0</v>
      </c>
      <c r="BS200" s="48" t="e">
        <f t="shared" si="155"/>
        <v>#DIV/0!</v>
      </c>
      <c r="BT200" s="48" t="e">
        <f t="shared" si="148"/>
        <v>#DIV/0!</v>
      </c>
      <c r="BU200" s="48" t="e">
        <f t="shared" si="148"/>
        <v>#DIV/0!</v>
      </c>
      <c r="BV200" s="48" t="e">
        <f t="shared" si="156"/>
        <v>#DIV/0!</v>
      </c>
      <c r="BY200" s="275" t="e">
        <f t="shared" si="157"/>
        <v>#DIV/0!</v>
      </c>
      <c r="BZ200" s="275" t="str">
        <f t="shared" si="158"/>
        <v>0,</v>
      </c>
      <c r="CA200" s="275" t="e">
        <f t="shared" si="159"/>
        <v>#DIV/0!</v>
      </c>
      <c r="CB200" s="275" t="e">
        <f t="shared" si="160"/>
        <v>#DIV/0!</v>
      </c>
      <c r="CC200" s="275" t="str">
        <f t="shared" si="161"/>
        <v>0,</v>
      </c>
      <c r="CD200" s="275" t="e">
        <f t="shared" si="162"/>
        <v>#DIV/0!</v>
      </c>
      <c r="CE200" s="275" t="e">
        <f t="shared" si="163"/>
        <v>#DIV/0!</v>
      </c>
      <c r="CF200" s="275" t="str">
        <f t="shared" si="164"/>
        <v>0,0</v>
      </c>
      <c r="CG200" s="275" t="e">
        <f t="shared" si="165"/>
        <v>#DIV/0!</v>
      </c>
    </row>
    <row r="201" spans="1:85" x14ac:dyDescent="0.3">
      <c r="A201" s="53">
        <f>SISWA!A200</f>
        <v>193</v>
      </c>
      <c r="B201" s="53" t="str">
        <f>IF(SISWA!B200=0,"",SISWA!B200)</f>
        <v/>
      </c>
      <c r="C201" s="53" t="str">
        <f>IF(SISWA!C200=0,"",SISWA!C200)</f>
        <v/>
      </c>
      <c r="D201" s="53" t="str">
        <f>IF(SISWA!D200=0,"",SISWA!D200)</f>
        <v/>
      </c>
      <c r="E201" s="196" t="str">
        <f>IF(SISWA!E200=0,"",SISWA!E200)</f>
        <v/>
      </c>
      <c r="F201" s="196" t="str">
        <f>IF(SISWA!P199=0,"",SISWA!P199)</f>
        <v>, 00 Januari 1900</v>
      </c>
      <c r="G201" s="196" t="str">
        <f>IF(SISWA!H200=0,"",SISWA!H200)</f>
        <v/>
      </c>
      <c r="H201" s="52" t="e">
        <f>#REF!</f>
        <v>#REF!</v>
      </c>
      <c r="I201" s="52" t="e">
        <f>#REF!</f>
        <v>#REF!</v>
      </c>
      <c r="J201" s="52" t="e">
        <f t="shared" ref="J201:J208" si="183">(H201*60%)+(I201*40%)</f>
        <v>#REF!</v>
      </c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 t="e">
        <f>PKn!K200</f>
        <v>#DIV/0!</v>
      </c>
      <c r="X201" s="274">
        <f>PKn!L200</f>
        <v>0</v>
      </c>
      <c r="Y201" s="52" t="e">
        <f t="shared" ref="Y201:Y208" si="184">(W201*60%)+(X201*40%)</f>
        <v>#DIV/0!</v>
      </c>
      <c r="Z201" s="52" t="e">
        <f>'B Ind'!K200</f>
        <v>#DIV/0!</v>
      </c>
      <c r="AA201" s="274" t="e">
        <f>'B Ind'!N200</f>
        <v>#DIV/0!</v>
      </c>
      <c r="AB201" s="52" t="e">
        <f t="shared" ref="AB201:AB208" si="185">(Z201*60%)+(AA201*40%)</f>
        <v>#DIV/0!</v>
      </c>
      <c r="AC201" s="52"/>
      <c r="AD201" s="52"/>
      <c r="AE201" s="52"/>
      <c r="AF201" s="52" t="e">
        <f>Matematik!K200</f>
        <v>#DIV/0!</v>
      </c>
      <c r="AG201" s="52">
        <f>Matematik!L200</f>
        <v>0</v>
      </c>
      <c r="AH201" s="52" t="e">
        <f t="shared" ref="AH201:AH208" si="186">(AF201*60%)+(AG201*40%)</f>
        <v>#DIV/0!</v>
      </c>
      <c r="AI201" s="52" t="e">
        <f>IPA!K200</f>
        <v>#DIV/0!</v>
      </c>
      <c r="AJ201" s="52" t="e">
        <f>IPA!N200</f>
        <v>#DIV/0!</v>
      </c>
      <c r="AK201" s="52" t="e">
        <f t="shared" ref="AK201:AK208" si="187">(AI201*60%)+(AJ201*40%)</f>
        <v>#DIV/0!</v>
      </c>
      <c r="AL201" s="52" t="e">
        <f>IPS!K200</f>
        <v>#DIV/0!</v>
      </c>
      <c r="AM201" s="52">
        <f>IPS!L200</f>
        <v>0</v>
      </c>
      <c r="AN201" s="52" t="e">
        <f t="shared" ref="AN201:AN208" si="188">(AL201*60%)+(AM201*40%)</f>
        <v>#DIV/0!</v>
      </c>
      <c r="AO201" s="52" t="e">
        <f>SBK!K200</f>
        <v>#DIV/0!</v>
      </c>
      <c r="AP201" s="274">
        <f>SBK!M200</f>
        <v>0</v>
      </c>
      <c r="AQ201" s="52" t="e">
        <f t="shared" ref="AQ201:AQ208" si="189">(AO201*60%)+(AP201*40%)</f>
        <v>#DIV/0!</v>
      </c>
      <c r="AR201" s="52" t="e">
        <f>Penjaskes!K200</f>
        <v>#DIV/0!</v>
      </c>
      <c r="AS201" s="52">
        <f>Penjaskes!M200</f>
        <v>0</v>
      </c>
      <c r="AT201" s="52" t="e">
        <f t="shared" ref="AT201:AT208" si="190">(AR201*60%)+(AS201*40%)</f>
        <v>#DIV/0!</v>
      </c>
      <c r="AU201" s="52" t="e">
        <f>'Bhs Drh'!K200</f>
        <v>#DIV/0!</v>
      </c>
      <c r="AV201" s="274" t="e">
        <f>'Bhs Drh'!N200</f>
        <v>#DIV/0!</v>
      </c>
      <c r="AW201" s="52" t="e">
        <f t="shared" ref="AW201:AW208" si="191">(AU201*60%)+(AV201*40%)</f>
        <v>#DIV/0!</v>
      </c>
      <c r="AX201" s="52" t="e">
        <f>B.Inggris!K200</f>
        <v>#DIV/0!</v>
      </c>
      <c r="AY201" s="52" t="e">
        <f>B.Inggris!N200</f>
        <v>#DIV/0!</v>
      </c>
      <c r="AZ201" s="52" t="e">
        <f t="shared" ref="AZ201:AZ208" si="192">(AX201*60%)+(AY201*40%)</f>
        <v>#DIV/0!</v>
      </c>
      <c r="BA201" s="52" t="e">
        <f t="shared" si="149"/>
        <v>#DIV/0!</v>
      </c>
      <c r="BB201" s="52" t="e">
        <f t="shared" ref="BB201:BB208" si="193">AB201</f>
        <v>#DIV/0!</v>
      </c>
      <c r="BC201" s="52"/>
      <c r="BD201" s="52" t="e">
        <f t="shared" ref="BD201:BD208" si="194">(BB201*60%)+(BC201*40%)</f>
        <v>#DIV/0!</v>
      </c>
      <c r="BE201" s="52" t="e">
        <f t="shared" ref="BE201:BE208" si="195">AH201</f>
        <v>#DIV/0!</v>
      </c>
      <c r="BF201" s="52"/>
      <c r="BG201" s="52" t="e">
        <f t="shared" ref="BG201:BG208" si="196">(BE201*60%)+(BF201*40%)</f>
        <v>#DIV/0!</v>
      </c>
      <c r="BH201" s="52" t="e">
        <f t="shared" ref="BH201:BH208" si="197">AK201</f>
        <v>#DIV/0!</v>
      </c>
      <c r="BI201" s="274">
        <v>0</v>
      </c>
      <c r="BJ201" s="52" t="e">
        <f t="shared" ref="BJ201:BJ208" si="198">(BH201*60%)+(BI201*40%)</f>
        <v>#DIV/0!</v>
      </c>
      <c r="BK201" s="152">
        <f t="shared" si="150"/>
        <v>0</v>
      </c>
      <c r="BL201" s="373" t="e">
        <f t="shared" ref="BL201:BL208" si="199">SUM(BD201,BG201,BJ201)</f>
        <v>#DIV/0!</v>
      </c>
      <c r="BM201" s="373">
        <f t="shared" si="151"/>
        <v>0</v>
      </c>
      <c r="BN201" s="48" t="e">
        <f t="shared" si="152"/>
        <v>#DIV/0!</v>
      </c>
      <c r="BO201" s="48" t="e">
        <f t="shared" si="153"/>
        <v>#DIV/0!</v>
      </c>
      <c r="BP201" s="48" t="e">
        <f t="shared" si="154"/>
        <v>#DIV/0!</v>
      </c>
      <c r="BQ201" s="48" t="e">
        <f t="shared" si="155"/>
        <v>#DIV/0!</v>
      </c>
      <c r="BR201" s="48" t="str">
        <f t="shared" si="155"/>
        <v>0,0</v>
      </c>
      <c r="BS201" s="48" t="e">
        <f t="shared" si="155"/>
        <v>#DIV/0!</v>
      </c>
      <c r="BT201" s="48" t="e">
        <f t="shared" si="155"/>
        <v>#DIV/0!</v>
      </c>
      <c r="BU201" s="48" t="e">
        <f t="shared" si="155"/>
        <v>#DIV/0!</v>
      </c>
      <c r="BV201" s="48" t="e">
        <f t="shared" si="156"/>
        <v>#DIV/0!</v>
      </c>
      <c r="BY201" s="275" t="e">
        <f t="shared" si="157"/>
        <v>#DIV/0!</v>
      </c>
      <c r="BZ201" s="275" t="str">
        <f t="shared" si="158"/>
        <v>0,</v>
      </c>
      <c r="CA201" s="275" t="e">
        <f t="shared" si="159"/>
        <v>#DIV/0!</v>
      </c>
      <c r="CB201" s="275" t="e">
        <f t="shared" si="160"/>
        <v>#DIV/0!</v>
      </c>
      <c r="CC201" s="275" t="str">
        <f t="shared" si="161"/>
        <v>0,</v>
      </c>
      <c r="CD201" s="275" t="e">
        <f t="shared" si="162"/>
        <v>#DIV/0!</v>
      </c>
      <c r="CE201" s="275" t="e">
        <f t="shared" si="163"/>
        <v>#DIV/0!</v>
      </c>
      <c r="CF201" s="275" t="str">
        <f t="shared" si="164"/>
        <v>0,0</v>
      </c>
      <c r="CG201" s="275" t="e">
        <f t="shared" si="165"/>
        <v>#DIV/0!</v>
      </c>
    </row>
    <row r="202" spans="1:85" x14ac:dyDescent="0.3">
      <c r="A202" s="53">
        <f>SISWA!A201</f>
        <v>194</v>
      </c>
      <c r="B202" s="53" t="str">
        <f>IF(SISWA!B201=0,"",SISWA!B201)</f>
        <v/>
      </c>
      <c r="C202" s="53" t="str">
        <f>IF(SISWA!C201=0,"",SISWA!C201)</f>
        <v/>
      </c>
      <c r="D202" s="53" t="str">
        <f>IF(SISWA!D201=0,"",SISWA!D201)</f>
        <v/>
      </c>
      <c r="E202" s="196" t="str">
        <f>IF(SISWA!E201=0,"",SISWA!E201)</f>
        <v/>
      </c>
      <c r="F202" s="196" t="str">
        <f>IF(SISWA!P200=0,"",SISWA!P200)</f>
        <v>, 00 Januari 1900</v>
      </c>
      <c r="G202" s="196" t="str">
        <f>IF(SISWA!H201=0,"",SISWA!H201)</f>
        <v/>
      </c>
      <c r="H202" s="52" t="e">
        <f>#REF!</f>
        <v>#REF!</v>
      </c>
      <c r="I202" s="52" t="e">
        <f>#REF!</f>
        <v>#REF!</v>
      </c>
      <c r="J202" s="52" t="e">
        <f t="shared" si="183"/>
        <v>#REF!</v>
      </c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 t="e">
        <f>PKn!K201</f>
        <v>#DIV/0!</v>
      </c>
      <c r="X202" s="274">
        <f>PKn!L201</f>
        <v>0</v>
      </c>
      <c r="Y202" s="52" t="e">
        <f t="shared" si="184"/>
        <v>#DIV/0!</v>
      </c>
      <c r="Z202" s="52" t="e">
        <f>'B Ind'!K201</f>
        <v>#DIV/0!</v>
      </c>
      <c r="AA202" s="274" t="e">
        <f>'B Ind'!N201</f>
        <v>#DIV/0!</v>
      </c>
      <c r="AB202" s="52" t="e">
        <f t="shared" si="185"/>
        <v>#DIV/0!</v>
      </c>
      <c r="AC202" s="52"/>
      <c r="AD202" s="52"/>
      <c r="AE202" s="52"/>
      <c r="AF202" s="52" t="e">
        <f>Matematik!K201</f>
        <v>#DIV/0!</v>
      </c>
      <c r="AG202" s="52">
        <f>Matematik!L201</f>
        <v>0</v>
      </c>
      <c r="AH202" s="52" t="e">
        <f t="shared" si="186"/>
        <v>#DIV/0!</v>
      </c>
      <c r="AI202" s="52" t="e">
        <f>IPA!K201</f>
        <v>#DIV/0!</v>
      </c>
      <c r="AJ202" s="52" t="e">
        <f>IPA!N201</f>
        <v>#DIV/0!</v>
      </c>
      <c r="AK202" s="52" t="e">
        <f t="shared" si="187"/>
        <v>#DIV/0!</v>
      </c>
      <c r="AL202" s="52" t="e">
        <f>IPS!K201</f>
        <v>#DIV/0!</v>
      </c>
      <c r="AM202" s="52">
        <f>IPS!L201</f>
        <v>0</v>
      </c>
      <c r="AN202" s="52" t="e">
        <f t="shared" si="188"/>
        <v>#DIV/0!</v>
      </c>
      <c r="AO202" s="52" t="e">
        <f>SBK!K201</f>
        <v>#DIV/0!</v>
      </c>
      <c r="AP202" s="274">
        <f>SBK!M201</f>
        <v>0</v>
      </c>
      <c r="AQ202" s="52" t="e">
        <f t="shared" si="189"/>
        <v>#DIV/0!</v>
      </c>
      <c r="AR202" s="52" t="e">
        <f>Penjaskes!K201</f>
        <v>#DIV/0!</v>
      </c>
      <c r="AS202" s="52">
        <f>Penjaskes!M201</f>
        <v>0</v>
      </c>
      <c r="AT202" s="52" t="e">
        <f t="shared" si="190"/>
        <v>#DIV/0!</v>
      </c>
      <c r="AU202" s="52" t="e">
        <f>'Bhs Drh'!K201</f>
        <v>#DIV/0!</v>
      </c>
      <c r="AV202" s="274" t="e">
        <f>'Bhs Drh'!N201</f>
        <v>#DIV/0!</v>
      </c>
      <c r="AW202" s="52" t="e">
        <f t="shared" si="191"/>
        <v>#DIV/0!</v>
      </c>
      <c r="AX202" s="52" t="e">
        <f>B.Inggris!K201</f>
        <v>#DIV/0!</v>
      </c>
      <c r="AY202" s="52" t="e">
        <f>B.Inggris!N201</f>
        <v>#DIV/0!</v>
      </c>
      <c r="AZ202" s="52" t="e">
        <f t="shared" si="192"/>
        <v>#DIV/0!</v>
      </c>
      <c r="BA202" s="52" t="e">
        <f t="shared" ref="BA202:BA208" si="200">AVERAGE(M202,P202,S202,V202,Y202,AB202,AE202,AH202,AK202,AN202,AQ202,AT202,AW202,AZ202)</f>
        <v>#DIV/0!</v>
      </c>
      <c r="BB202" s="52" t="e">
        <f t="shared" si="193"/>
        <v>#DIV/0!</v>
      </c>
      <c r="BC202" s="52"/>
      <c r="BD202" s="52" t="e">
        <f t="shared" si="194"/>
        <v>#DIV/0!</v>
      </c>
      <c r="BE202" s="52" t="e">
        <f t="shared" si="195"/>
        <v>#DIV/0!</v>
      </c>
      <c r="BF202" s="52"/>
      <c r="BG202" s="52" t="e">
        <f t="shared" si="196"/>
        <v>#DIV/0!</v>
      </c>
      <c r="BH202" s="52" t="e">
        <f t="shared" si="197"/>
        <v>#DIV/0!</v>
      </c>
      <c r="BI202" s="274">
        <v>0</v>
      </c>
      <c r="BJ202" s="52" t="e">
        <f t="shared" si="198"/>
        <v>#DIV/0!</v>
      </c>
      <c r="BK202" s="152">
        <f t="shared" ref="BK202:BK207" si="201">AVERAGE(BC202,BF202,BI202)</f>
        <v>0</v>
      </c>
      <c r="BL202" s="373" t="e">
        <f t="shared" si="199"/>
        <v>#DIV/0!</v>
      </c>
      <c r="BM202" s="373">
        <f t="shared" ref="BM202:BM208" si="202">SUM(BC202,BF202,BI202)</f>
        <v>0</v>
      </c>
      <c r="BN202" s="48" t="e">
        <f t="shared" ref="BN202:BN208" si="203">TEXT(Z202,0)&amp;","&amp;RIGHT(Z202,1)</f>
        <v>#DIV/0!</v>
      </c>
      <c r="BO202" s="48" t="e">
        <f t="shared" ref="BO202:BO208" si="204">TEXT(AA202,0)&amp;","&amp;RIGHT(AA202,1)</f>
        <v>#DIV/0!</v>
      </c>
      <c r="BP202" s="48" t="e">
        <f t="shared" ref="BP202:BP208" si="205">TEXT(AB202,0)&amp;","&amp;RIGHT(AB202,1)</f>
        <v>#DIV/0!</v>
      </c>
      <c r="BQ202" s="48" t="e">
        <f t="shared" ref="BQ202:BU208" si="206">TEXT(AF202,0)&amp;","&amp;RIGHT(AF202,1)</f>
        <v>#DIV/0!</v>
      </c>
      <c r="BR202" s="48" t="str">
        <f t="shared" si="206"/>
        <v>0,0</v>
      </c>
      <c r="BS202" s="48" t="e">
        <f t="shared" si="206"/>
        <v>#DIV/0!</v>
      </c>
      <c r="BT202" s="48" t="e">
        <f t="shared" si="206"/>
        <v>#DIV/0!</v>
      </c>
      <c r="BU202" s="48" t="e">
        <f t="shared" si="206"/>
        <v>#DIV/0!</v>
      </c>
      <c r="BV202" s="48" t="e">
        <f t="shared" ref="BV202:BV208" si="207">TEXT(AK202,0)&amp;","&amp;RIGHT(AK202,1)</f>
        <v>#DIV/0!</v>
      </c>
      <c r="BY202" s="275" t="e">
        <f t="shared" ref="BY202:BY208" si="208">TEXT(BB202,0)&amp;","&amp;RIGHT(BB202,1)</f>
        <v>#DIV/0!</v>
      </c>
      <c r="BZ202" s="275" t="str">
        <f t="shared" ref="BZ202:BZ208" si="209">TEXT(BC202,0)&amp;","&amp;RIGHT(BC202,1)</f>
        <v>0,</v>
      </c>
      <c r="CA202" s="275" t="e">
        <f t="shared" ref="CA202:CA208" si="210">TEXT(BD202,0)&amp;","&amp;RIGHT(BD202,1)</f>
        <v>#DIV/0!</v>
      </c>
      <c r="CB202" s="275" t="e">
        <f t="shared" ref="CB202:CB208" si="211">TEXT(BE202,0)&amp;","&amp;RIGHT(BE202,1)</f>
        <v>#DIV/0!</v>
      </c>
      <c r="CC202" s="275" t="str">
        <f t="shared" ref="CC202:CC208" si="212">TEXT(BF202,0)&amp;","&amp;RIGHT(BF202,1)</f>
        <v>0,</v>
      </c>
      <c r="CD202" s="275" t="e">
        <f t="shared" ref="CD202:CD208" si="213">TEXT(BG202,0)&amp;","&amp;RIGHT(BG202,1)</f>
        <v>#DIV/0!</v>
      </c>
      <c r="CE202" s="275" t="e">
        <f t="shared" ref="CE202:CE208" si="214">TEXT(BH202,0)&amp;","&amp;RIGHT(BH202,1)</f>
        <v>#DIV/0!</v>
      </c>
      <c r="CF202" s="275" t="str">
        <f t="shared" ref="CF202:CF208" si="215">TEXT(BI202,0)&amp;","&amp;RIGHT(BI202,1)</f>
        <v>0,0</v>
      </c>
      <c r="CG202" s="275" t="e">
        <f t="shared" ref="CG202:CG208" si="216">TEXT(BJ202,0)&amp;","&amp;RIGHT(BJ202,1)</f>
        <v>#DIV/0!</v>
      </c>
    </row>
    <row r="203" spans="1:85" x14ac:dyDescent="0.3">
      <c r="A203" s="53">
        <f>SISWA!A202</f>
        <v>195</v>
      </c>
      <c r="B203" s="53" t="str">
        <f>IF(SISWA!B202=0,"",SISWA!B202)</f>
        <v/>
      </c>
      <c r="C203" s="53" t="str">
        <f>IF(SISWA!C202=0,"",SISWA!C202)</f>
        <v/>
      </c>
      <c r="D203" s="53" t="str">
        <f>IF(SISWA!D202=0,"",SISWA!D202)</f>
        <v/>
      </c>
      <c r="E203" s="196" t="str">
        <f>IF(SISWA!E202=0,"",SISWA!E202)</f>
        <v/>
      </c>
      <c r="F203" s="196" t="str">
        <f>IF(SISWA!P201=0,"",SISWA!P201)</f>
        <v>, 00 Januari 1900</v>
      </c>
      <c r="G203" s="196" t="str">
        <f>IF(SISWA!H202=0,"",SISWA!H202)</f>
        <v/>
      </c>
      <c r="H203" s="52" t="e">
        <f>#REF!</f>
        <v>#REF!</v>
      </c>
      <c r="I203" s="52" t="e">
        <f>#REF!</f>
        <v>#REF!</v>
      </c>
      <c r="J203" s="52" t="e">
        <f t="shared" si="183"/>
        <v>#REF!</v>
      </c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 t="e">
        <f>PKn!K202</f>
        <v>#DIV/0!</v>
      </c>
      <c r="X203" s="274">
        <f>PKn!L202</f>
        <v>0</v>
      </c>
      <c r="Y203" s="52" t="e">
        <f t="shared" si="184"/>
        <v>#DIV/0!</v>
      </c>
      <c r="Z203" s="52" t="e">
        <f>'B Ind'!K202</f>
        <v>#DIV/0!</v>
      </c>
      <c r="AA203" s="274" t="e">
        <f>'B Ind'!N202</f>
        <v>#DIV/0!</v>
      </c>
      <c r="AB203" s="52" t="e">
        <f t="shared" si="185"/>
        <v>#DIV/0!</v>
      </c>
      <c r="AC203" s="52"/>
      <c r="AD203" s="52"/>
      <c r="AE203" s="52"/>
      <c r="AF203" s="52" t="e">
        <f>Matematik!K202</f>
        <v>#DIV/0!</v>
      </c>
      <c r="AG203" s="52">
        <f>Matematik!L202</f>
        <v>0</v>
      </c>
      <c r="AH203" s="52" t="e">
        <f t="shared" si="186"/>
        <v>#DIV/0!</v>
      </c>
      <c r="AI203" s="52" t="e">
        <f>IPA!K202</f>
        <v>#DIV/0!</v>
      </c>
      <c r="AJ203" s="52" t="e">
        <f>IPA!N202</f>
        <v>#DIV/0!</v>
      </c>
      <c r="AK203" s="52" t="e">
        <f t="shared" si="187"/>
        <v>#DIV/0!</v>
      </c>
      <c r="AL203" s="52" t="e">
        <f>IPS!K202</f>
        <v>#DIV/0!</v>
      </c>
      <c r="AM203" s="52">
        <f>IPS!L202</f>
        <v>0</v>
      </c>
      <c r="AN203" s="52" t="e">
        <f t="shared" si="188"/>
        <v>#DIV/0!</v>
      </c>
      <c r="AO203" s="52" t="e">
        <f>SBK!K202</f>
        <v>#DIV/0!</v>
      </c>
      <c r="AP203" s="274">
        <f>SBK!M202</f>
        <v>0</v>
      </c>
      <c r="AQ203" s="52" t="e">
        <f t="shared" si="189"/>
        <v>#DIV/0!</v>
      </c>
      <c r="AR203" s="52" t="e">
        <f>Penjaskes!K202</f>
        <v>#DIV/0!</v>
      </c>
      <c r="AS203" s="52">
        <f>Penjaskes!M202</f>
        <v>0</v>
      </c>
      <c r="AT203" s="52" t="e">
        <f t="shared" si="190"/>
        <v>#DIV/0!</v>
      </c>
      <c r="AU203" s="52" t="e">
        <f>'Bhs Drh'!K202</f>
        <v>#DIV/0!</v>
      </c>
      <c r="AV203" s="274" t="e">
        <f>'Bhs Drh'!N202</f>
        <v>#DIV/0!</v>
      </c>
      <c r="AW203" s="52" t="e">
        <f t="shared" si="191"/>
        <v>#DIV/0!</v>
      </c>
      <c r="AX203" s="52" t="e">
        <f>B.Inggris!K202</f>
        <v>#DIV/0!</v>
      </c>
      <c r="AY203" s="52" t="e">
        <f>B.Inggris!N202</f>
        <v>#DIV/0!</v>
      </c>
      <c r="AZ203" s="52" t="e">
        <f t="shared" si="192"/>
        <v>#DIV/0!</v>
      </c>
      <c r="BA203" s="52" t="e">
        <f t="shared" si="200"/>
        <v>#DIV/0!</v>
      </c>
      <c r="BB203" s="52" t="e">
        <f t="shared" si="193"/>
        <v>#DIV/0!</v>
      </c>
      <c r="BC203" s="52"/>
      <c r="BD203" s="52" t="e">
        <f t="shared" si="194"/>
        <v>#DIV/0!</v>
      </c>
      <c r="BE203" s="52" t="e">
        <f t="shared" si="195"/>
        <v>#DIV/0!</v>
      </c>
      <c r="BF203" s="52"/>
      <c r="BG203" s="52" t="e">
        <f t="shared" si="196"/>
        <v>#DIV/0!</v>
      </c>
      <c r="BH203" s="52" t="e">
        <f t="shared" si="197"/>
        <v>#DIV/0!</v>
      </c>
      <c r="BI203" s="274">
        <v>0</v>
      </c>
      <c r="BJ203" s="52" t="e">
        <f t="shared" si="198"/>
        <v>#DIV/0!</v>
      </c>
      <c r="BK203" s="152">
        <f t="shared" si="201"/>
        <v>0</v>
      </c>
      <c r="BL203" s="373" t="e">
        <f t="shared" si="199"/>
        <v>#DIV/0!</v>
      </c>
      <c r="BM203" s="373">
        <f t="shared" si="202"/>
        <v>0</v>
      </c>
      <c r="BN203" s="48" t="e">
        <f t="shared" si="203"/>
        <v>#DIV/0!</v>
      </c>
      <c r="BO203" s="48" t="e">
        <f t="shared" si="204"/>
        <v>#DIV/0!</v>
      </c>
      <c r="BP203" s="48" t="e">
        <f t="shared" si="205"/>
        <v>#DIV/0!</v>
      </c>
      <c r="BQ203" s="48" t="e">
        <f t="shared" si="206"/>
        <v>#DIV/0!</v>
      </c>
      <c r="BR203" s="48" t="str">
        <f t="shared" si="206"/>
        <v>0,0</v>
      </c>
      <c r="BS203" s="48" t="e">
        <f t="shared" si="206"/>
        <v>#DIV/0!</v>
      </c>
      <c r="BT203" s="48" t="e">
        <f t="shared" si="206"/>
        <v>#DIV/0!</v>
      </c>
      <c r="BU203" s="48" t="e">
        <f t="shared" si="206"/>
        <v>#DIV/0!</v>
      </c>
      <c r="BV203" s="48" t="e">
        <f t="shared" si="207"/>
        <v>#DIV/0!</v>
      </c>
      <c r="BY203" s="275" t="e">
        <f t="shared" si="208"/>
        <v>#DIV/0!</v>
      </c>
      <c r="BZ203" s="275" t="str">
        <f t="shared" si="209"/>
        <v>0,</v>
      </c>
      <c r="CA203" s="275" t="e">
        <f t="shared" si="210"/>
        <v>#DIV/0!</v>
      </c>
      <c r="CB203" s="275" t="e">
        <f t="shared" si="211"/>
        <v>#DIV/0!</v>
      </c>
      <c r="CC203" s="275" t="str">
        <f t="shared" si="212"/>
        <v>0,</v>
      </c>
      <c r="CD203" s="275" t="e">
        <f t="shared" si="213"/>
        <v>#DIV/0!</v>
      </c>
      <c r="CE203" s="275" t="e">
        <f t="shared" si="214"/>
        <v>#DIV/0!</v>
      </c>
      <c r="CF203" s="275" t="str">
        <f t="shared" si="215"/>
        <v>0,0</v>
      </c>
      <c r="CG203" s="275" t="e">
        <f t="shared" si="216"/>
        <v>#DIV/0!</v>
      </c>
    </row>
    <row r="204" spans="1:85" x14ac:dyDescent="0.3">
      <c r="A204" s="53">
        <f>SISWA!A203</f>
        <v>196</v>
      </c>
      <c r="B204" s="53" t="str">
        <f>IF(SISWA!B203=0,"",SISWA!B203)</f>
        <v/>
      </c>
      <c r="C204" s="53" t="str">
        <f>IF(SISWA!C203=0,"",SISWA!C203)</f>
        <v/>
      </c>
      <c r="D204" s="53" t="str">
        <f>IF(SISWA!D203=0,"",SISWA!D203)</f>
        <v/>
      </c>
      <c r="E204" s="196" t="str">
        <f>IF(SISWA!E203=0,"",SISWA!E203)</f>
        <v/>
      </c>
      <c r="F204" s="196" t="str">
        <f>IF(SISWA!P202=0,"",SISWA!P202)</f>
        <v>, 00 Januari 1900</v>
      </c>
      <c r="G204" s="196" t="str">
        <f>IF(SISWA!H203=0,"",SISWA!H203)</f>
        <v/>
      </c>
      <c r="H204" s="52" t="e">
        <f>#REF!</f>
        <v>#REF!</v>
      </c>
      <c r="I204" s="52" t="e">
        <f>#REF!</f>
        <v>#REF!</v>
      </c>
      <c r="J204" s="52" t="e">
        <f t="shared" si="183"/>
        <v>#REF!</v>
      </c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 t="e">
        <f>PKn!K203</f>
        <v>#DIV/0!</v>
      </c>
      <c r="X204" s="274">
        <f>PKn!L203</f>
        <v>0</v>
      </c>
      <c r="Y204" s="52" t="e">
        <f t="shared" si="184"/>
        <v>#DIV/0!</v>
      </c>
      <c r="Z204" s="52" t="e">
        <f>'B Ind'!K203</f>
        <v>#DIV/0!</v>
      </c>
      <c r="AA204" s="274" t="e">
        <f>'B Ind'!N203</f>
        <v>#DIV/0!</v>
      </c>
      <c r="AB204" s="52" t="e">
        <f t="shared" si="185"/>
        <v>#DIV/0!</v>
      </c>
      <c r="AC204" s="52"/>
      <c r="AD204" s="52"/>
      <c r="AE204" s="52"/>
      <c r="AF204" s="52" t="e">
        <f>Matematik!K203</f>
        <v>#DIV/0!</v>
      </c>
      <c r="AG204" s="52">
        <f>Matematik!L203</f>
        <v>0</v>
      </c>
      <c r="AH204" s="52" t="e">
        <f t="shared" si="186"/>
        <v>#DIV/0!</v>
      </c>
      <c r="AI204" s="52" t="e">
        <f>IPA!K203</f>
        <v>#DIV/0!</v>
      </c>
      <c r="AJ204" s="52" t="e">
        <f>IPA!N203</f>
        <v>#DIV/0!</v>
      </c>
      <c r="AK204" s="52" t="e">
        <f t="shared" si="187"/>
        <v>#DIV/0!</v>
      </c>
      <c r="AL204" s="52" t="e">
        <f>IPS!K203</f>
        <v>#DIV/0!</v>
      </c>
      <c r="AM204" s="52">
        <f>IPS!L203</f>
        <v>0</v>
      </c>
      <c r="AN204" s="52" t="e">
        <f t="shared" si="188"/>
        <v>#DIV/0!</v>
      </c>
      <c r="AO204" s="52" t="e">
        <f>SBK!K203</f>
        <v>#DIV/0!</v>
      </c>
      <c r="AP204" s="274">
        <f>SBK!M203</f>
        <v>0</v>
      </c>
      <c r="AQ204" s="52" t="e">
        <f t="shared" si="189"/>
        <v>#DIV/0!</v>
      </c>
      <c r="AR204" s="52" t="e">
        <f>Penjaskes!K203</f>
        <v>#DIV/0!</v>
      </c>
      <c r="AS204" s="52">
        <f>Penjaskes!M203</f>
        <v>0</v>
      </c>
      <c r="AT204" s="52" t="e">
        <f t="shared" si="190"/>
        <v>#DIV/0!</v>
      </c>
      <c r="AU204" s="52" t="e">
        <f>'Bhs Drh'!K203</f>
        <v>#DIV/0!</v>
      </c>
      <c r="AV204" s="274" t="e">
        <f>'Bhs Drh'!N203</f>
        <v>#DIV/0!</v>
      </c>
      <c r="AW204" s="52" t="e">
        <f t="shared" si="191"/>
        <v>#DIV/0!</v>
      </c>
      <c r="AX204" s="52" t="e">
        <f>B.Inggris!K203</f>
        <v>#DIV/0!</v>
      </c>
      <c r="AY204" s="52" t="e">
        <f>B.Inggris!N203</f>
        <v>#DIV/0!</v>
      </c>
      <c r="AZ204" s="52" t="e">
        <f t="shared" si="192"/>
        <v>#DIV/0!</v>
      </c>
      <c r="BA204" s="52" t="e">
        <f t="shared" si="200"/>
        <v>#DIV/0!</v>
      </c>
      <c r="BB204" s="52" t="e">
        <f t="shared" si="193"/>
        <v>#DIV/0!</v>
      </c>
      <c r="BC204" s="52"/>
      <c r="BD204" s="52" t="e">
        <f t="shared" si="194"/>
        <v>#DIV/0!</v>
      </c>
      <c r="BE204" s="52" t="e">
        <f t="shared" si="195"/>
        <v>#DIV/0!</v>
      </c>
      <c r="BF204" s="52"/>
      <c r="BG204" s="52" t="e">
        <f t="shared" si="196"/>
        <v>#DIV/0!</v>
      </c>
      <c r="BH204" s="52" t="e">
        <f t="shared" si="197"/>
        <v>#DIV/0!</v>
      </c>
      <c r="BI204" s="274">
        <v>0</v>
      </c>
      <c r="BJ204" s="52" t="e">
        <f t="shared" si="198"/>
        <v>#DIV/0!</v>
      </c>
      <c r="BK204" s="152">
        <f t="shared" si="201"/>
        <v>0</v>
      </c>
      <c r="BL204" s="373" t="e">
        <f t="shared" si="199"/>
        <v>#DIV/0!</v>
      </c>
      <c r="BM204" s="373">
        <f t="shared" si="202"/>
        <v>0</v>
      </c>
      <c r="BN204" s="48" t="e">
        <f t="shared" si="203"/>
        <v>#DIV/0!</v>
      </c>
      <c r="BO204" s="48" t="e">
        <f t="shared" si="204"/>
        <v>#DIV/0!</v>
      </c>
      <c r="BP204" s="48" t="e">
        <f t="shared" si="205"/>
        <v>#DIV/0!</v>
      </c>
      <c r="BQ204" s="48" t="e">
        <f t="shared" si="206"/>
        <v>#DIV/0!</v>
      </c>
      <c r="BR204" s="48" t="str">
        <f t="shared" si="206"/>
        <v>0,0</v>
      </c>
      <c r="BS204" s="48" t="e">
        <f t="shared" si="206"/>
        <v>#DIV/0!</v>
      </c>
      <c r="BT204" s="48" t="e">
        <f t="shared" si="206"/>
        <v>#DIV/0!</v>
      </c>
      <c r="BU204" s="48" t="e">
        <f t="shared" si="206"/>
        <v>#DIV/0!</v>
      </c>
      <c r="BV204" s="48" t="e">
        <f t="shared" si="207"/>
        <v>#DIV/0!</v>
      </c>
      <c r="BY204" s="275" t="e">
        <f t="shared" si="208"/>
        <v>#DIV/0!</v>
      </c>
      <c r="BZ204" s="275" t="str">
        <f t="shared" si="209"/>
        <v>0,</v>
      </c>
      <c r="CA204" s="275" t="e">
        <f t="shared" si="210"/>
        <v>#DIV/0!</v>
      </c>
      <c r="CB204" s="275" t="e">
        <f t="shared" si="211"/>
        <v>#DIV/0!</v>
      </c>
      <c r="CC204" s="275" t="str">
        <f t="shared" si="212"/>
        <v>0,</v>
      </c>
      <c r="CD204" s="275" t="e">
        <f t="shared" si="213"/>
        <v>#DIV/0!</v>
      </c>
      <c r="CE204" s="275" t="e">
        <f t="shared" si="214"/>
        <v>#DIV/0!</v>
      </c>
      <c r="CF204" s="275" t="str">
        <f t="shared" si="215"/>
        <v>0,0</v>
      </c>
      <c r="CG204" s="275" t="e">
        <f t="shared" si="216"/>
        <v>#DIV/0!</v>
      </c>
    </row>
    <row r="205" spans="1:85" x14ac:dyDescent="0.3">
      <c r="A205" s="53">
        <f>SISWA!A204</f>
        <v>197</v>
      </c>
      <c r="B205" s="53" t="str">
        <f>IF(SISWA!B204=0,"",SISWA!B204)</f>
        <v/>
      </c>
      <c r="C205" s="53" t="str">
        <f>IF(SISWA!C204=0,"",SISWA!C204)</f>
        <v/>
      </c>
      <c r="D205" s="53" t="str">
        <f>IF(SISWA!D204=0,"",SISWA!D204)</f>
        <v/>
      </c>
      <c r="E205" s="196" t="str">
        <f>IF(SISWA!E204=0,"",SISWA!E204)</f>
        <v/>
      </c>
      <c r="F205" s="196" t="str">
        <f>IF(SISWA!P203=0,"",SISWA!P203)</f>
        <v>, 00 Januari 1900</v>
      </c>
      <c r="G205" s="196" t="str">
        <f>IF(SISWA!H204=0,"",SISWA!H204)</f>
        <v/>
      </c>
      <c r="H205" s="52" t="e">
        <f>#REF!</f>
        <v>#REF!</v>
      </c>
      <c r="I205" s="52" t="e">
        <f>#REF!</f>
        <v>#REF!</v>
      </c>
      <c r="J205" s="52" t="e">
        <f t="shared" si="183"/>
        <v>#REF!</v>
      </c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 t="e">
        <f>PKn!K204</f>
        <v>#DIV/0!</v>
      </c>
      <c r="X205" s="274">
        <f>PKn!L204</f>
        <v>0</v>
      </c>
      <c r="Y205" s="52" t="e">
        <f t="shared" si="184"/>
        <v>#DIV/0!</v>
      </c>
      <c r="Z205" s="52" t="e">
        <f>'B Ind'!K204</f>
        <v>#DIV/0!</v>
      </c>
      <c r="AA205" s="274" t="e">
        <f>'B Ind'!N204</f>
        <v>#DIV/0!</v>
      </c>
      <c r="AB205" s="52" t="e">
        <f t="shared" si="185"/>
        <v>#DIV/0!</v>
      </c>
      <c r="AC205" s="52"/>
      <c r="AD205" s="52"/>
      <c r="AE205" s="52"/>
      <c r="AF205" s="52" t="e">
        <f>Matematik!K204</f>
        <v>#DIV/0!</v>
      </c>
      <c r="AG205" s="52">
        <f>Matematik!L204</f>
        <v>0</v>
      </c>
      <c r="AH205" s="52" t="e">
        <f t="shared" si="186"/>
        <v>#DIV/0!</v>
      </c>
      <c r="AI205" s="52" t="e">
        <f>IPA!K204</f>
        <v>#DIV/0!</v>
      </c>
      <c r="AJ205" s="52" t="e">
        <f>IPA!N204</f>
        <v>#DIV/0!</v>
      </c>
      <c r="AK205" s="52" t="e">
        <f t="shared" si="187"/>
        <v>#DIV/0!</v>
      </c>
      <c r="AL205" s="52" t="e">
        <f>IPS!K204</f>
        <v>#DIV/0!</v>
      </c>
      <c r="AM205" s="52">
        <f>IPS!L204</f>
        <v>0</v>
      </c>
      <c r="AN205" s="52" t="e">
        <f t="shared" si="188"/>
        <v>#DIV/0!</v>
      </c>
      <c r="AO205" s="52" t="e">
        <f>SBK!K204</f>
        <v>#DIV/0!</v>
      </c>
      <c r="AP205" s="274">
        <f>SBK!M204</f>
        <v>0</v>
      </c>
      <c r="AQ205" s="52" t="e">
        <f t="shared" si="189"/>
        <v>#DIV/0!</v>
      </c>
      <c r="AR205" s="52" t="e">
        <f>Penjaskes!K204</f>
        <v>#DIV/0!</v>
      </c>
      <c r="AS205" s="52">
        <f>Penjaskes!M204</f>
        <v>0</v>
      </c>
      <c r="AT205" s="52" t="e">
        <f t="shared" si="190"/>
        <v>#DIV/0!</v>
      </c>
      <c r="AU205" s="52" t="e">
        <f>'Bhs Drh'!K204</f>
        <v>#DIV/0!</v>
      </c>
      <c r="AV205" s="274" t="e">
        <f>'Bhs Drh'!N204</f>
        <v>#DIV/0!</v>
      </c>
      <c r="AW205" s="52" t="e">
        <f t="shared" si="191"/>
        <v>#DIV/0!</v>
      </c>
      <c r="AX205" s="52" t="e">
        <f>B.Inggris!K204</f>
        <v>#DIV/0!</v>
      </c>
      <c r="AY205" s="52" t="e">
        <f>B.Inggris!N204</f>
        <v>#DIV/0!</v>
      </c>
      <c r="AZ205" s="52" t="e">
        <f t="shared" si="192"/>
        <v>#DIV/0!</v>
      </c>
      <c r="BA205" s="52" t="e">
        <f t="shared" si="200"/>
        <v>#DIV/0!</v>
      </c>
      <c r="BB205" s="52" t="e">
        <f t="shared" si="193"/>
        <v>#DIV/0!</v>
      </c>
      <c r="BC205" s="52"/>
      <c r="BD205" s="52" t="e">
        <f t="shared" si="194"/>
        <v>#DIV/0!</v>
      </c>
      <c r="BE205" s="52" t="e">
        <f t="shared" si="195"/>
        <v>#DIV/0!</v>
      </c>
      <c r="BF205" s="52"/>
      <c r="BG205" s="52" t="e">
        <f t="shared" si="196"/>
        <v>#DIV/0!</v>
      </c>
      <c r="BH205" s="52" t="e">
        <f t="shared" si="197"/>
        <v>#DIV/0!</v>
      </c>
      <c r="BI205" s="274">
        <v>0</v>
      </c>
      <c r="BJ205" s="52" t="e">
        <f t="shared" si="198"/>
        <v>#DIV/0!</v>
      </c>
      <c r="BK205" s="152">
        <f t="shared" si="201"/>
        <v>0</v>
      </c>
      <c r="BL205" s="373" t="e">
        <f t="shared" si="199"/>
        <v>#DIV/0!</v>
      </c>
      <c r="BM205" s="373">
        <f t="shared" si="202"/>
        <v>0</v>
      </c>
      <c r="BN205" s="48" t="e">
        <f t="shared" si="203"/>
        <v>#DIV/0!</v>
      </c>
      <c r="BO205" s="48" t="e">
        <f t="shared" si="204"/>
        <v>#DIV/0!</v>
      </c>
      <c r="BP205" s="48" t="e">
        <f t="shared" si="205"/>
        <v>#DIV/0!</v>
      </c>
      <c r="BQ205" s="48" t="e">
        <f t="shared" si="206"/>
        <v>#DIV/0!</v>
      </c>
      <c r="BR205" s="48" t="str">
        <f t="shared" si="206"/>
        <v>0,0</v>
      </c>
      <c r="BS205" s="48" t="e">
        <f t="shared" si="206"/>
        <v>#DIV/0!</v>
      </c>
      <c r="BT205" s="48" t="e">
        <f t="shared" si="206"/>
        <v>#DIV/0!</v>
      </c>
      <c r="BU205" s="48" t="e">
        <f t="shared" si="206"/>
        <v>#DIV/0!</v>
      </c>
      <c r="BV205" s="48" t="e">
        <f t="shared" si="207"/>
        <v>#DIV/0!</v>
      </c>
      <c r="BY205" s="275" t="e">
        <f t="shared" si="208"/>
        <v>#DIV/0!</v>
      </c>
      <c r="BZ205" s="275" t="str">
        <f t="shared" si="209"/>
        <v>0,</v>
      </c>
      <c r="CA205" s="275" t="e">
        <f t="shared" si="210"/>
        <v>#DIV/0!</v>
      </c>
      <c r="CB205" s="275" t="e">
        <f t="shared" si="211"/>
        <v>#DIV/0!</v>
      </c>
      <c r="CC205" s="275" t="str">
        <f t="shared" si="212"/>
        <v>0,</v>
      </c>
      <c r="CD205" s="275" t="e">
        <f t="shared" si="213"/>
        <v>#DIV/0!</v>
      </c>
      <c r="CE205" s="275" t="e">
        <f t="shared" si="214"/>
        <v>#DIV/0!</v>
      </c>
      <c r="CF205" s="275" t="str">
        <f t="shared" si="215"/>
        <v>0,0</v>
      </c>
      <c r="CG205" s="275" t="e">
        <f t="shared" si="216"/>
        <v>#DIV/0!</v>
      </c>
    </row>
    <row r="206" spans="1:85" x14ac:dyDescent="0.3">
      <c r="A206" s="53">
        <f>SISWA!A205</f>
        <v>198</v>
      </c>
      <c r="B206" s="53" t="str">
        <f>IF(SISWA!B205=0,"",SISWA!B205)</f>
        <v/>
      </c>
      <c r="C206" s="53" t="str">
        <f>IF(SISWA!C205=0,"",SISWA!C205)</f>
        <v/>
      </c>
      <c r="D206" s="53" t="str">
        <f>IF(SISWA!D205=0,"",SISWA!D205)</f>
        <v/>
      </c>
      <c r="E206" s="196" t="str">
        <f>IF(SISWA!E205=0,"",SISWA!E205)</f>
        <v/>
      </c>
      <c r="F206" s="196" t="str">
        <f>IF(SISWA!P204=0,"",SISWA!P204)</f>
        <v>, 00 Januari 1900</v>
      </c>
      <c r="G206" s="196" t="str">
        <f>IF(SISWA!H205=0,"",SISWA!H205)</f>
        <v/>
      </c>
      <c r="H206" s="52" t="e">
        <f>#REF!</f>
        <v>#REF!</v>
      </c>
      <c r="I206" s="52" t="e">
        <f>#REF!</f>
        <v>#REF!</v>
      </c>
      <c r="J206" s="52" t="e">
        <f t="shared" si="183"/>
        <v>#REF!</v>
      </c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 t="e">
        <f>PKn!K205</f>
        <v>#DIV/0!</v>
      </c>
      <c r="X206" s="274">
        <f>PKn!L205</f>
        <v>0</v>
      </c>
      <c r="Y206" s="52" t="e">
        <f t="shared" si="184"/>
        <v>#DIV/0!</v>
      </c>
      <c r="Z206" s="52" t="e">
        <f>'B Ind'!K205</f>
        <v>#DIV/0!</v>
      </c>
      <c r="AA206" s="274" t="e">
        <f>'B Ind'!N205</f>
        <v>#DIV/0!</v>
      </c>
      <c r="AB206" s="52" t="e">
        <f t="shared" si="185"/>
        <v>#DIV/0!</v>
      </c>
      <c r="AC206" s="52"/>
      <c r="AD206" s="52"/>
      <c r="AE206" s="52"/>
      <c r="AF206" s="52" t="e">
        <f>Matematik!K205</f>
        <v>#DIV/0!</v>
      </c>
      <c r="AG206" s="52">
        <f>Matematik!L205</f>
        <v>0</v>
      </c>
      <c r="AH206" s="52" t="e">
        <f t="shared" si="186"/>
        <v>#DIV/0!</v>
      </c>
      <c r="AI206" s="52" t="e">
        <f>IPA!K205</f>
        <v>#DIV/0!</v>
      </c>
      <c r="AJ206" s="52" t="e">
        <f>IPA!N205</f>
        <v>#DIV/0!</v>
      </c>
      <c r="AK206" s="52" t="e">
        <f t="shared" si="187"/>
        <v>#DIV/0!</v>
      </c>
      <c r="AL206" s="52" t="e">
        <f>IPS!K205</f>
        <v>#DIV/0!</v>
      </c>
      <c r="AM206" s="52">
        <f>IPS!L205</f>
        <v>0</v>
      </c>
      <c r="AN206" s="52" t="e">
        <f t="shared" si="188"/>
        <v>#DIV/0!</v>
      </c>
      <c r="AO206" s="52" t="e">
        <f>SBK!K205</f>
        <v>#DIV/0!</v>
      </c>
      <c r="AP206" s="274">
        <f>SBK!M205</f>
        <v>0</v>
      </c>
      <c r="AQ206" s="52" t="e">
        <f t="shared" si="189"/>
        <v>#DIV/0!</v>
      </c>
      <c r="AR206" s="52" t="e">
        <f>Penjaskes!K205</f>
        <v>#DIV/0!</v>
      </c>
      <c r="AS206" s="52">
        <f>Penjaskes!M205</f>
        <v>0</v>
      </c>
      <c r="AT206" s="52" t="e">
        <f t="shared" si="190"/>
        <v>#DIV/0!</v>
      </c>
      <c r="AU206" s="52" t="e">
        <f>'Bhs Drh'!K205</f>
        <v>#DIV/0!</v>
      </c>
      <c r="AV206" s="274" t="e">
        <f>'Bhs Drh'!N205</f>
        <v>#DIV/0!</v>
      </c>
      <c r="AW206" s="52" t="e">
        <f t="shared" si="191"/>
        <v>#DIV/0!</v>
      </c>
      <c r="AX206" s="52" t="e">
        <f>B.Inggris!K205</f>
        <v>#DIV/0!</v>
      </c>
      <c r="AY206" s="52" t="e">
        <f>B.Inggris!N205</f>
        <v>#DIV/0!</v>
      </c>
      <c r="AZ206" s="52" t="e">
        <f t="shared" si="192"/>
        <v>#DIV/0!</v>
      </c>
      <c r="BA206" s="52" t="e">
        <f t="shared" si="200"/>
        <v>#DIV/0!</v>
      </c>
      <c r="BB206" s="52" t="e">
        <f t="shared" si="193"/>
        <v>#DIV/0!</v>
      </c>
      <c r="BC206" s="52"/>
      <c r="BD206" s="52" t="e">
        <f t="shared" si="194"/>
        <v>#DIV/0!</v>
      </c>
      <c r="BE206" s="52" t="e">
        <f t="shared" si="195"/>
        <v>#DIV/0!</v>
      </c>
      <c r="BF206" s="52"/>
      <c r="BG206" s="52" t="e">
        <f t="shared" si="196"/>
        <v>#DIV/0!</v>
      </c>
      <c r="BH206" s="52" t="e">
        <f t="shared" si="197"/>
        <v>#DIV/0!</v>
      </c>
      <c r="BI206" s="274">
        <v>0</v>
      </c>
      <c r="BJ206" s="52" t="e">
        <f t="shared" si="198"/>
        <v>#DIV/0!</v>
      </c>
      <c r="BK206" s="152">
        <f t="shared" si="201"/>
        <v>0</v>
      </c>
      <c r="BL206" s="373" t="e">
        <f t="shared" si="199"/>
        <v>#DIV/0!</v>
      </c>
      <c r="BM206" s="373">
        <f t="shared" si="202"/>
        <v>0</v>
      </c>
      <c r="BN206" s="48" t="e">
        <f t="shared" si="203"/>
        <v>#DIV/0!</v>
      </c>
      <c r="BO206" s="48" t="e">
        <f t="shared" si="204"/>
        <v>#DIV/0!</v>
      </c>
      <c r="BP206" s="48" t="e">
        <f t="shared" si="205"/>
        <v>#DIV/0!</v>
      </c>
      <c r="BQ206" s="48" t="e">
        <f t="shared" si="206"/>
        <v>#DIV/0!</v>
      </c>
      <c r="BR206" s="48" t="str">
        <f t="shared" si="206"/>
        <v>0,0</v>
      </c>
      <c r="BS206" s="48" t="e">
        <f t="shared" si="206"/>
        <v>#DIV/0!</v>
      </c>
      <c r="BT206" s="48" t="e">
        <f t="shared" si="206"/>
        <v>#DIV/0!</v>
      </c>
      <c r="BU206" s="48" t="e">
        <f t="shared" si="206"/>
        <v>#DIV/0!</v>
      </c>
      <c r="BV206" s="48" t="e">
        <f t="shared" si="207"/>
        <v>#DIV/0!</v>
      </c>
      <c r="BY206" s="275" t="e">
        <f t="shared" si="208"/>
        <v>#DIV/0!</v>
      </c>
      <c r="BZ206" s="275" t="str">
        <f t="shared" si="209"/>
        <v>0,</v>
      </c>
      <c r="CA206" s="275" t="e">
        <f t="shared" si="210"/>
        <v>#DIV/0!</v>
      </c>
      <c r="CB206" s="275" t="e">
        <f t="shared" si="211"/>
        <v>#DIV/0!</v>
      </c>
      <c r="CC206" s="275" t="str">
        <f t="shared" si="212"/>
        <v>0,</v>
      </c>
      <c r="CD206" s="275" t="e">
        <f t="shared" si="213"/>
        <v>#DIV/0!</v>
      </c>
      <c r="CE206" s="275" t="e">
        <f t="shared" si="214"/>
        <v>#DIV/0!</v>
      </c>
      <c r="CF206" s="275" t="str">
        <f t="shared" si="215"/>
        <v>0,0</v>
      </c>
      <c r="CG206" s="275" t="e">
        <f t="shared" si="216"/>
        <v>#DIV/0!</v>
      </c>
    </row>
    <row r="207" spans="1:85" x14ac:dyDescent="0.3">
      <c r="A207" s="53">
        <f>SISWA!A206</f>
        <v>199</v>
      </c>
      <c r="B207" s="53" t="str">
        <f>IF(SISWA!B206=0,"",SISWA!B206)</f>
        <v/>
      </c>
      <c r="C207" s="53" t="str">
        <f>IF(SISWA!C206=0,"",SISWA!C206)</f>
        <v/>
      </c>
      <c r="D207" s="53" t="str">
        <f>IF(SISWA!D206=0,"",SISWA!D206)</f>
        <v/>
      </c>
      <c r="E207" s="196" t="str">
        <f>IF(SISWA!E206=0,"",SISWA!E206)</f>
        <v/>
      </c>
      <c r="F207" s="196" t="str">
        <f>IF(SISWA!P205=0,"",SISWA!P205)</f>
        <v>, 00 Januari 1900</v>
      </c>
      <c r="G207" s="196" t="str">
        <f>IF(SISWA!H206=0,"",SISWA!H206)</f>
        <v/>
      </c>
      <c r="H207" s="52" t="e">
        <f>#REF!</f>
        <v>#REF!</v>
      </c>
      <c r="I207" s="52" t="e">
        <f>#REF!</f>
        <v>#REF!</v>
      </c>
      <c r="J207" s="52" t="e">
        <f t="shared" si="183"/>
        <v>#REF!</v>
      </c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 t="e">
        <f>PKn!K206</f>
        <v>#DIV/0!</v>
      </c>
      <c r="X207" s="274">
        <f>PKn!L206</f>
        <v>0</v>
      </c>
      <c r="Y207" s="52" t="e">
        <f t="shared" si="184"/>
        <v>#DIV/0!</v>
      </c>
      <c r="Z207" s="52" t="e">
        <f>'B Ind'!K206</f>
        <v>#DIV/0!</v>
      </c>
      <c r="AA207" s="274" t="e">
        <f>'B Ind'!N206</f>
        <v>#DIV/0!</v>
      </c>
      <c r="AB207" s="52" t="e">
        <f t="shared" si="185"/>
        <v>#DIV/0!</v>
      </c>
      <c r="AC207" s="52"/>
      <c r="AD207" s="52"/>
      <c r="AE207" s="52"/>
      <c r="AF207" s="52" t="e">
        <f>Matematik!K206</f>
        <v>#DIV/0!</v>
      </c>
      <c r="AG207" s="52">
        <f>Matematik!L206</f>
        <v>0</v>
      </c>
      <c r="AH207" s="52" t="e">
        <f t="shared" si="186"/>
        <v>#DIV/0!</v>
      </c>
      <c r="AI207" s="52" t="e">
        <f>IPA!K206</f>
        <v>#DIV/0!</v>
      </c>
      <c r="AJ207" s="52" t="e">
        <f>IPA!N206</f>
        <v>#DIV/0!</v>
      </c>
      <c r="AK207" s="52" t="e">
        <f t="shared" si="187"/>
        <v>#DIV/0!</v>
      </c>
      <c r="AL207" s="52" t="e">
        <f>IPS!K206</f>
        <v>#DIV/0!</v>
      </c>
      <c r="AM207" s="52">
        <f>IPS!L206</f>
        <v>0</v>
      </c>
      <c r="AN207" s="52" t="e">
        <f t="shared" si="188"/>
        <v>#DIV/0!</v>
      </c>
      <c r="AO207" s="52" t="e">
        <f>SBK!K206</f>
        <v>#DIV/0!</v>
      </c>
      <c r="AP207" s="274">
        <f>SBK!M206</f>
        <v>0</v>
      </c>
      <c r="AQ207" s="52" t="e">
        <f t="shared" si="189"/>
        <v>#DIV/0!</v>
      </c>
      <c r="AR207" s="52" t="e">
        <f>Penjaskes!K206</f>
        <v>#DIV/0!</v>
      </c>
      <c r="AS207" s="52">
        <f>Penjaskes!M206</f>
        <v>0</v>
      </c>
      <c r="AT207" s="52" t="e">
        <f t="shared" si="190"/>
        <v>#DIV/0!</v>
      </c>
      <c r="AU207" s="52" t="e">
        <f>'Bhs Drh'!K206</f>
        <v>#DIV/0!</v>
      </c>
      <c r="AV207" s="274" t="e">
        <f>'Bhs Drh'!N206</f>
        <v>#DIV/0!</v>
      </c>
      <c r="AW207" s="52" t="e">
        <f t="shared" si="191"/>
        <v>#DIV/0!</v>
      </c>
      <c r="AX207" s="52" t="e">
        <f>B.Inggris!K206</f>
        <v>#DIV/0!</v>
      </c>
      <c r="AY207" s="52" t="e">
        <f>B.Inggris!N206</f>
        <v>#DIV/0!</v>
      </c>
      <c r="AZ207" s="52" t="e">
        <f t="shared" si="192"/>
        <v>#DIV/0!</v>
      </c>
      <c r="BA207" s="52" t="e">
        <f t="shared" si="200"/>
        <v>#DIV/0!</v>
      </c>
      <c r="BB207" s="52" t="e">
        <f t="shared" si="193"/>
        <v>#DIV/0!</v>
      </c>
      <c r="BC207" s="52"/>
      <c r="BD207" s="52" t="e">
        <f t="shared" si="194"/>
        <v>#DIV/0!</v>
      </c>
      <c r="BE207" s="52" t="e">
        <f t="shared" si="195"/>
        <v>#DIV/0!</v>
      </c>
      <c r="BF207" s="52"/>
      <c r="BG207" s="52" t="e">
        <f t="shared" si="196"/>
        <v>#DIV/0!</v>
      </c>
      <c r="BH207" s="52" t="e">
        <f t="shared" si="197"/>
        <v>#DIV/0!</v>
      </c>
      <c r="BI207" s="274">
        <v>0</v>
      </c>
      <c r="BJ207" s="52" t="e">
        <f t="shared" si="198"/>
        <v>#DIV/0!</v>
      </c>
      <c r="BK207" s="152">
        <f t="shared" si="201"/>
        <v>0</v>
      </c>
      <c r="BL207" s="373" t="e">
        <f t="shared" si="199"/>
        <v>#DIV/0!</v>
      </c>
      <c r="BM207" s="373">
        <f t="shared" si="202"/>
        <v>0</v>
      </c>
      <c r="BN207" s="48" t="e">
        <f t="shared" si="203"/>
        <v>#DIV/0!</v>
      </c>
      <c r="BO207" s="48" t="e">
        <f t="shared" si="204"/>
        <v>#DIV/0!</v>
      </c>
      <c r="BP207" s="48" t="e">
        <f t="shared" si="205"/>
        <v>#DIV/0!</v>
      </c>
      <c r="BQ207" s="48" t="e">
        <f t="shared" si="206"/>
        <v>#DIV/0!</v>
      </c>
      <c r="BR207" s="48" t="str">
        <f t="shared" si="206"/>
        <v>0,0</v>
      </c>
      <c r="BS207" s="48" t="e">
        <f t="shared" si="206"/>
        <v>#DIV/0!</v>
      </c>
      <c r="BT207" s="48" t="e">
        <f t="shared" si="206"/>
        <v>#DIV/0!</v>
      </c>
      <c r="BU207" s="48" t="e">
        <f t="shared" si="206"/>
        <v>#DIV/0!</v>
      </c>
      <c r="BV207" s="48" t="e">
        <f t="shared" si="207"/>
        <v>#DIV/0!</v>
      </c>
      <c r="BY207" s="275" t="e">
        <f t="shared" si="208"/>
        <v>#DIV/0!</v>
      </c>
      <c r="BZ207" s="275" t="str">
        <f t="shared" si="209"/>
        <v>0,</v>
      </c>
      <c r="CA207" s="275" t="e">
        <f t="shared" si="210"/>
        <v>#DIV/0!</v>
      </c>
      <c r="CB207" s="275" t="e">
        <f t="shared" si="211"/>
        <v>#DIV/0!</v>
      </c>
      <c r="CC207" s="275" t="str">
        <f t="shared" si="212"/>
        <v>0,</v>
      </c>
      <c r="CD207" s="275" t="e">
        <f t="shared" si="213"/>
        <v>#DIV/0!</v>
      </c>
      <c r="CE207" s="275" t="e">
        <f t="shared" si="214"/>
        <v>#DIV/0!</v>
      </c>
      <c r="CF207" s="275" t="str">
        <f t="shared" si="215"/>
        <v>0,0</v>
      </c>
      <c r="CG207" s="275" t="e">
        <f t="shared" si="216"/>
        <v>#DIV/0!</v>
      </c>
    </row>
    <row r="208" spans="1:85" x14ac:dyDescent="0.3">
      <c r="A208" s="53">
        <f>SISWA!A207</f>
        <v>200</v>
      </c>
      <c r="B208" s="53" t="str">
        <f>IF(SISWA!B207=0,"",SISWA!B207)</f>
        <v/>
      </c>
      <c r="C208" s="53" t="str">
        <f>IF(SISWA!C207=0,"",SISWA!C207)</f>
        <v/>
      </c>
      <c r="D208" s="53" t="str">
        <f>IF(SISWA!D207=0,"",SISWA!D207)</f>
        <v/>
      </c>
      <c r="E208" s="196" t="str">
        <f>IF(SISWA!E207=0,"",SISWA!E207)</f>
        <v/>
      </c>
      <c r="F208" s="196" t="str">
        <f>IF(SISWA!P206=0,"",SISWA!P206)</f>
        <v>, 00 Januari 1900</v>
      </c>
      <c r="G208" s="196" t="str">
        <f>IF(SISWA!H207=0,"",SISWA!H207)</f>
        <v/>
      </c>
      <c r="H208" s="52" t="e">
        <f>#REF!</f>
        <v>#REF!</v>
      </c>
      <c r="I208" s="52" t="e">
        <f>#REF!</f>
        <v>#REF!</v>
      </c>
      <c r="J208" s="52" t="e">
        <f t="shared" si="183"/>
        <v>#REF!</v>
      </c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 t="e">
        <f>PKn!K207</f>
        <v>#DIV/0!</v>
      </c>
      <c r="X208" s="274">
        <f>PKn!L207</f>
        <v>0</v>
      </c>
      <c r="Y208" s="52" t="e">
        <f t="shared" si="184"/>
        <v>#DIV/0!</v>
      </c>
      <c r="Z208" s="52" t="e">
        <f>'B Ind'!K207</f>
        <v>#DIV/0!</v>
      </c>
      <c r="AA208" s="274" t="e">
        <f>'B Ind'!N207</f>
        <v>#DIV/0!</v>
      </c>
      <c r="AB208" s="52" t="e">
        <f t="shared" si="185"/>
        <v>#DIV/0!</v>
      </c>
      <c r="AC208" s="52"/>
      <c r="AD208" s="52"/>
      <c r="AE208" s="52"/>
      <c r="AF208" s="52" t="e">
        <f>Matematik!K207</f>
        <v>#DIV/0!</v>
      </c>
      <c r="AG208" s="52">
        <f>Matematik!L207</f>
        <v>0</v>
      </c>
      <c r="AH208" s="52" t="e">
        <f t="shared" si="186"/>
        <v>#DIV/0!</v>
      </c>
      <c r="AI208" s="52" t="e">
        <f>IPA!K207</f>
        <v>#DIV/0!</v>
      </c>
      <c r="AJ208" s="52" t="e">
        <f>IPA!N207</f>
        <v>#DIV/0!</v>
      </c>
      <c r="AK208" s="52" t="e">
        <f t="shared" si="187"/>
        <v>#DIV/0!</v>
      </c>
      <c r="AL208" s="52" t="e">
        <f>IPS!K207</f>
        <v>#DIV/0!</v>
      </c>
      <c r="AM208" s="52">
        <f>IPS!L207</f>
        <v>0</v>
      </c>
      <c r="AN208" s="52" t="e">
        <f t="shared" si="188"/>
        <v>#DIV/0!</v>
      </c>
      <c r="AO208" s="52" t="e">
        <f>SBK!K207</f>
        <v>#DIV/0!</v>
      </c>
      <c r="AP208" s="274">
        <f>SBK!M207</f>
        <v>0</v>
      </c>
      <c r="AQ208" s="52" t="e">
        <f t="shared" si="189"/>
        <v>#DIV/0!</v>
      </c>
      <c r="AR208" s="52" t="e">
        <f>Penjaskes!K207</f>
        <v>#DIV/0!</v>
      </c>
      <c r="AS208" s="52">
        <f>Penjaskes!M207</f>
        <v>0</v>
      </c>
      <c r="AT208" s="52" t="e">
        <f t="shared" si="190"/>
        <v>#DIV/0!</v>
      </c>
      <c r="AU208" s="52" t="e">
        <f>'Bhs Drh'!K207</f>
        <v>#DIV/0!</v>
      </c>
      <c r="AV208" s="274" t="e">
        <f>'Bhs Drh'!N207</f>
        <v>#DIV/0!</v>
      </c>
      <c r="AW208" s="52" t="e">
        <f t="shared" si="191"/>
        <v>#DIV/0!</v>
      </c>
      <c r="AX208" s="52" t="e">
        <f>B.Inggris!K207</f>
        <v>#DIV/0!</v>
      </c>
      <c r="AY208" s="52" t="e">
        <f>B.Inggris!N207</f>
        <v>#DIV/0!</v>
      </c>
      <c r="AZ208" s="52" t="e">
        <f t="shared" si="192"/>
        <v>#DIV/0!</v>
      </c>
      <c r="BA208" s="52" t="e">
        <f t="shared" si="200"/>
        <v>#DIV/0!</v>
      </c>
      <c r="BB208" s="52" t="e">
        <f t="shared" si="193"/>
        <v>#DIV/0!</v>
      </c>
      <c r="BC208" s="52"/>
      <c r="BD208" s="52" t="e">
        <f t="shared" si="194"/>
        <v>#DIV/0!</v>
      </c>
      <c r="BE208" s="52" t="e">
        <f t="shared" si="195"/>
        <v>#DIV/0!</v>
      </c>
      <c r="BF208" s="52"/>
      <c r="BG208" s="52" t="e">
        <f t="shared" si="196"/>
        <v>#DIV/0!</v>
      </c>
      <c r="BH208" s="52" t="e">
        <f t="shared" si="197"/>
        <v>#DIV/0!</v>
      </c>
      <c r="BI208" s="274">
        <v>0</v>
      </c>
      <c r="BJ208" s="52" t="e">
        <f t="shared" si="198"/>
        <v>#DIV/0!</v>
      </c>
      <c r="BK208" s="152">
        <f>AVERAGE(BC208,BF208,BI208)</f>
        <v>0</v>
      </c>
      <c r="BL208" s="373" t="e">
        <f t="shared" si="199"/>
        <v>#DIV/0!</v>
      </c>
      <c r="BM208" s="373">
        <f t="shared" si="202"/>
        <v>0</v>
      </c>
      <c r="BN208" s="48" t="e">
        <f t="shared" si="203"/>
        <v>#DIV/0!</v>
      </c>
      <c r="BO208" s="48" t="e">
        <f t="shared" si="204"/>
        <v>#DIV/0!</v>
      </c>
      <c r="BP208" s="48" t="e">
        <f t="shared" si="205"/>
        <v>#DIV/0!</v>
      </c>
      <c r="BQ208" s="48" t="e">
        <f t="shared" si="206"/>
        <v>#DIV/0!</v>
      </c>
      <c r="BR208" s="48" t="str">
        <f t="shared" si="206"/>
        <v>0,0</v>
      </c>
      <c r="BS208" s="48" t="e">
        <f t="shared" si="206"/>
        <v>#DIV/0!</v>
      </c>
      <c r="BT208" s="48" t="e">
        <f t="shared" si="206"/>
        <v>#DIV/0!</v>
      </c>
      <c r="BU208" s="48" t="e">
        <f t="shared" si="206"/>
        <v>#DIV/0!</v>
      </c>
      <c r="BV208" s="48" t="e">
        <f t="shared" si="207"/>
        <v>#DIV/0!</v>
      </c>
      <c r="BY208" s="275" t="e">
        <f t="shared" si="208"/>
        <v>#DIV/0!</v>
      </c>
      <c r="BZ208" s="275" t="str">
        <f t="shared" si="209"/>
        <v>0,</v>
      </c>
      <c r="CA208" s="275" t="e">
        <f t="shared" si="210"/>
        <v>#DIV/0!</v>
      </c>
      <c r="CB208" s="275" t="e">
        <f t="shared" si="211"/>
        <v>#DIV/0!</v>
      </c>
      <c r="CC208" s="275" t="str">
        <f t="shared" si="212"/>
        <v>0,</v>
      </c>
      <c r="CD208" s="275" t="e">
        <f t="shared" si="213"/>
        <v>#DIV/0!</v>
      </c>
      <c r="CE208" s="275" t="e">
        <f t="shared" si="214"/>
        <v>#DIV/0!</v>
      </c>
      <c r="CF208" s="275" t="str">
        <f t="shared" si="215"/>
        <v>0,0</v>
      </c>
      <c r="CG208" s="275" t="e">
        <f t="shared" si="216"/>
        <v>#DIV/0!</v>
      </c>
    </row>
  </sheetData>
  <mergeCells count="41">
    <mergeCell ref="CJ6:CJ8"/>
    <mergeCell ref="AC6:AE7"/>
    <mergeCell ref="BH6:BJ7"/>
    <mergeCell ref="BK6:BK8"/>
    <mergeCell ref="AU7:AW7"/>
    <mergeCell ref="AX7:AZ7"/>
    <mergeCell ref="AI6:AK7"/>
    <mergeCell ref="AL6:AN7"/>
    <mergeCell ref="AO6:AQ7"/>
    <mergeCell ref="AR6:AT7"/>
    <mergeCell ref="AU6:AW6"/>
    <mergeCell ref="AX6:AZ6"/>
    <mergeCell ref="BA6:BA8"/>
    <mergeCell ref="BB6:BD7"/>
    <mergeCell ref="BE6:BG7"/>
    <mergeCell ref="CH6:CH8"/>
    <mergeCell ref="F6:F8"/>
    <mergeCell ref="A6:A8"/>
    <mergeCell ref="B6:B8"/>
    <mergeCell ref="C6:C8"/>
    <mergeCell ref="D6:D8"/>
    <mergeCell ref="E6:E8"/>
    <mergeCell ref="G6:G8"/>
    <mergeCell ref="H6:J7"/>
    <mergeCell ref="W6:Y7"/>
    <mergeCell ref="Z6:AB7"/>
    <mergeCell ref="AF6:AH7"/>
    <mergeCell ref="K6:M7"/>
    <mergeCell ref="N6:P7"/>
    <mergeCell ref="Q6:S7"/>
    <mergeCell ref="T6:V7"/>
    <mergeCell ref="BY2:CG3"/>
    <mergeCell ref="BL6:BL8"/>
    <mergeCell ref="BN6:BP7"/>
    <mergeCell ref="BQ6:BS7"/>
    <mergeCell ref="BT6:BV7"/>
    <mergeCell ref="BN2:BV3"/>
    <mergeCell ref="BY6:CA7"/>
    <mergeCell ref="CB6:CD7"/>
    <mergeCell ref="CE6:CG7"/>
    <mergeCell ref="BM6:BM8"/>
  </mergeCells>
  <pageMargins left="0.7" right="0.7" top="0.75" bottom="0.75" header="0.3" footer="0.3"/>
  <pageSetup orientation="portrait" horizont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B204"/>
  <sheetViews>
    <sheetView view="pageBreakPreview" topLeftCell="A19" zoomScale="85" zoomScaleNormal="90" zoomScaleSheetLayoutView="85" workbookViewId="0">
      <selection activeCell="M21" sqref="M21"/>
    </sheetView>
  </sheetViews>
  <sheetFormatPr defaultRowHeight="15.75" x14ac:dyDescent="0.3"/>
  <cols>
    <col min="1" max="1" width="11.25" style="22" customWidth="1"/>
    <col min="2" max="2" width="3.25" style="22" customWidth="1"/>
    <col min="3" max="3" width="1.875" style="22" customWidth="1"/>
    <col min="4" max="4" width="8.5" style="22" customWidth="1"/>
    <col min="5" max="5" width="18.5" style="22" customWidth="1"/>
    <col min="6" max="6" width="2.25" style="22" customWidth="1"/>
    <col min="7" max="7" width="13.625" style="22" customWidth="1"/>
    <col min="8" max="8" width="5.375" style="22" customWidth="1"/>
    <col min="9" max="9" width="9.5" style="22" customWidth="1"/>
    <col min="10" max="10" width="13.625" style="22" customWidth="1"/>
    <col min="11" max="11" width="11.625" style="22" customWidth="1"/>
    <col min="12" max="12" width="11" style="22" customWidth="1"/>
    <col min="13" max="13" width="11.125" style="22" customWidth="1"/>
    <col min="14" max="23" width="9" style="22"/>
    <col min="24" max="24" width="25.125" style="22" customWidth="1"/>
    <col min="25" max="25" width="9" style="22"/>
    <col min="26" max="26" width="0" style="22" hidden="1" customWidth="1"/>
    <col min="27" max="27" width="9" style="22" hidden="1" customWidth="1"/>
    <col min="28" max="28" width="9" style="23" hidden="1" customWidth="1"/>
    <col min="29" max="29" width="9" style="22" customWidth="1"/>
    <col min="30" max="16384" width="9" style="22"/>
  </cols>
  <sheetData>
    <row r="1" spans="1:28" x14ac:dyDescent="0.3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</row>
    <row r="2" spans="1:28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AB2" s="24">
        <v>1</v>
      </c>
    </row>
    <row r="3" spans="1:28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AB3" s="24">
        <v>2</v>
      </c>
    </row>
    <row r="4" spans="1:28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AB4" s="24">
        <v>3</v>
      </c>
    </row>
    <row r="5" spans="1:28" x14ac:dyDescent="0.3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AB5" s="24">
        <v>4</v>
      </c>
    </row>
    <row r="6" spans="1:28" x14ac:dyDescent="0.3">
      <c r="A6" s="21"/>
      <c r="B6" s="489" t="s">
        <v>174</v>
      </c>
      <c r="C6" s="489"/>
      <c r="D6" s="489"/>
      <c r="E6" s="489"/>
      <c r="F6" s="489"/>
      <c r="G6" s="489"/>
      <c r="H6" s="489"/>
      <c r="I6" s="489"/>
      <c r="J6" s="489"/>
      <c r="K6" s="25"/>
      <c r="L6" s="25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AB6" s="24">
        <v>5</v>
      </c>
    </row>
    <row r="7" spans="1:28" x14ac:dyDescent="0.3">
      <c r="A7" s="21"/>
      <c r="B7" s="489" t="s">
        <v>17</v>
      </c>
      <c r="C7" s="489"/>
      <c r="D7" s="489"/>
      <c r="E7" s="489"/>
      <c r="F7" s="489"/>
      <c r="G7" s="489"/>
      <c r="H7" s="489"/>
      <c r="I7" s="489"/>
      <c r="J7" s="489"/>
      <c r="K7" s="489"/>
      <c r="L7" s="489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AB7" s="24">
        <v>6</v>
      </c>
    </row>
    <row r="8" spans="1:28" ht="12" customHeight="1" x14ac:dyDescent="0.3">
      <c r="A8" s="21"/>
      <c r="B8" s="193"/>
      <c r="C8" s="193"/>
      <c r="D8" s="193"/>
      <c r="E8" s="193"/>
      <c r="F8" s="193"/>
      <c r="G8" s="193"/>
      <c r="H8" s="193"/>
      <c r="I8" s="193"/>
      <c r="J8" s="193"/>
      <c r="K8" s="193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AB8" s="24">
        <v>7</v>
      </c>
    </row>
    <row r="9" spans="1:28" ht="18.75" x14ac:dyDescent="0.3">
      <c r="A9" s="21"/>
      <c r="B9" s="503" t="s">
        <v>18</v>
      </c>
      <c r="C9" s="503"/>
      <c r="D9" s="503"/>
      <c r="E9" s="503"/>
      <c r="F9" s="503"/>
      <c r="G9" s="503"/>
      <c r="H9" s="503"/>
      <c r="I9" s="503"/>
      <c r="J9" s="503"/>
      <c r="K9" s="489"/>
      <c r="L9" s="489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AB9" s="24">
        <v>8</v>
      </c>
    </row>
    <row r="10" spans="1:28" x14ac:dyDescent="0.3">
      <c r="A10" s="21"/>
      <c r="B10" s="489" t="s">
        <v>173</v>
      </c>
      <c r="C10" s="489"/>
      <c r="D10" s="489"/>
      <c r="E10" s="489"/>
      <c r="F10" s="489"/>
      <c r="G10" s="489"/>
      <c r="H10" s="489"/>
      <c r="I10" s="489"/>
      <c r="J10" s="489"/>
      <c r="K10" s="489"/>
      <c r="L10" s="489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AB10" s="24">
        <v>9</v>
      </c>
    </row>
    <row r="11" spans="1:28" x14ac:dyDescent="0.3">
      <c r="A11" s="21"/>
      <c r="B11" s="489" t="str">
        <f>B56</f>
        <v>Tahun Pelajaran 2016/2017</v>
      </c>
      <c r="C11" s="489"/>
      <c r="D11" s="489"/>
      <c r="E11" s="489"/>
      <c r="F11" s="489"/>
      <c r="G11" s="489"/>
      <c r="H11" s="489"/>
      <c r="I11" s="489"/>
      <c r="J11" s="489"/>
      <c r="K11" s="489"/>
      <c r="L11" s="489"/>
      <c r="M11" s="26" t="s">
        <v>110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AB11" s="24">
        <v>10</v>
      </c>
    </row>
    <row r="12" spans="1:28" ht="36.75" customHeight="1" x14ac:dyDescent="0.3">
      <c r="A12" s="21"/>
      <c r="B12" s="193"/>
      <c r="C12" s="193"/>
      <c r="D12" s="193"/>
      <c r="E12" s="193"/>
      <c r="F12" s="193"/>
      <c r="G12" s="193"/>
      <c r="H12" s="193"/>
      <c r="I12" s="193"/>
      <c r="J12" s="193"/>
      <c r="K12" s="193"/>
      <c r="L12" s="21"/>
      <c r="M12" s="151">
        <v>1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AB12" s="24">
        <v>11</v>
      </c>
    </row>
    <row r="13" spans="1:28" ht="19.5" customHeight="1" x14ac:dyDescent="0.3">
      <c r="A13" s="21"/>
      <c r="B13" s="504"/>
      <c r="C13" s="507" t="str">
        <f>B58</f>
        <v>yang bertanda tangan dibawah ini, Kepala Madrasah Ibtidaiyah Nurul Islam Labruk Kidul Kecamatan Sumbersuko menerangkan bahwa :</v>
      </c>
      <c r="D13" s="507"/>
      <c r="E13" s="507"/>
      <c r="F13" s="507"/>
      <c r="G13" s="507"/>
      <c r="H13" s="507"/>
      <c r="I13" s="507"/>
      <c r="J13" s="507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AB13" s="24">
        <v>12</v>
      </c>
    </row>
    <row r="14" spans="1:28" ht="19.5" customHeight="1" x14ac:dyDescent="0.3">
      <c r="A14" s="21"/>
      <c r="B14" s="504"/>
      <c r="C14" s="507"/>
      <c r="D14" s="507"/>
      <c r="E14" s="507"/>
      <c r="F14" s="507"/>
      <c r="G14" s="507"/>
      <c r="H14" s="507"/>
      <c r="I14" s="507"/>
      <c r="J14" s="507"/>
      <c r="K14" s="21"/>
      <c r="L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AB14" s="24">
        <v>13</v>
      </c>
    </row>
    <row r="15" spans="1:28" ht="19.5" customHeight="1" x14ac:dyDescent="0.3">
      <c r="A15" s="21"/>
      <c r="B15" s="504"/>
      <c r="C15" s="21" t="s">
        <v>22</v>
      </c>
      <c r="D15" s="21"/>
      <c r="E15" s="21"/>
      <c r="F15" s="21" t="s">
        <v>33</v>
      </c>
      <c r="G15" s="21" t="str">
        <f>VLOOKUP(M12,DAKOLNUN!A9:'DAKOLNUN'!G208,5,0)</f>
        <v>ACHMAD ROZALI</v>
      </c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AB15" s="24">
        <v>14</v>
      </c>
    </row>
    <row r="16" spans="1:28" ht="19.5" customHeight="1" x14ac:dyDescent="0.3">
      <c r="A16" s="21"/>
      <c r="B16" s="504"/>
      <c r="C16" s="21" t="s">
        <v>23</v>
      </c>
      <c r="D16" s="21"/>
      <c r="E16" s="21"/>
      <c r="F16" s="21" t="s">
        <v>33</v>
      </c>
      <c r="G16" s="21" t="str">
        <f>VLOOKUP(M12,DAKOLNUN!A9:'DAKOLNUN'!G208,6,0)</f>
        <v>, 00 Januari 1900</v>
      </c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AB16" s="24">
        <v>15</v>
      </c>
    </row>
    <row r="17" spans="1:28" ht="19.5" customHeight="1" x14ac:dyDescent="0.3">
      <c r="A17" s="21"/>
      <c r="B17" s="504"/>
      <c r="C17" s="21" t="s">
        <v>24</v>
      </c>
      <c r="D17" s="21"/>
      <c r="E17" s="21"/>
      <c r="F17" s="21" t="s">
        <v>33</v>
      </c>
      <c r="G17" s="21" t="str">
        <f>VLOOKUP(M12,DAKOLNUN!A9:'DAKOLNUN'!G208,7,0)</f>
        <v/>
      </c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AB17" s="24">
        <v>16</v>
      </c>
    </row>
    <row r="18" spans="1:28" ht="19.5" customHeight="1" x14ac:dyDescent="0.3">
      <c r="A18" s="21"/>
      <c r="B18" s="504"/>
      <c r="C18" s="21" t="s">
        <v>144</v>
      </c>
      <c r="D18" s="21"/>
      <c r="E18" s="21"/>
      <c r="F18" s="21" t="s">
        <v>33</v>
      </c>
      <c r="G18" s="194">
        <f>VLOOKUP(M12,DAKOLNUN!A9:'DAKOLNUN'!G208,2,0)</f>
        <v>4144</v>
      </c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AB18" s="24"/>
    </row>
    <row r="19" spans="1:28" ht="19.5" customHeight="1" x14ac:dyDescent="0.3">
      <c r="A19" s="21"/>
      <c r="B19" s="504"/>
      <c r="C19" s="21" t="s">
        <v>25</v>
      </c>
      <c r="D19" s="21"/>
      <c r="E19" s="21"/>
      <c r="F19" s="21" t="s">
        <v>33</v>
      </c>
      <c r="G19" s="194" t="str">
        <f>IF(VLOOKUP(M12,DAKOLNUN!A9:'DAKOLNUN'!G208,3,0)=0,"",VLOOKUP(M12,DAKOLNUN!A9:'DAKOLNUN'!G208,3,0))</f>
        <v>0056985470</v>
      </c>
      <c r="H19" s="21"/>
      <c r="I19" s="21"/>
      <c r="J19" s="21"/>
      <c r="K19" s="21"/>
      <c r="L19" s="21"/>
      <c r="M19" s="102" t="s">
        <v>116</v>
      </c>
      <c r="N19" s="103"/>
      <c r="O19" s="104"/>
      <c r="P19" s="21"/>
      <c r="Q19" s="21"/>
      <c r="R19" s="21"/>
      <c r="S19" s="21"/>
      <c r="T19" s="21"/>
      <c r="U19" s="21"/>
      <c r="V19" s="21"/>
      <c r="W19" s="21"/>
      <c r="X19" s="21"/>
      <c r="AB19" s="24">
        <v>17</v>
      </c>
    </row>
    <row r="20" spans="1:28" ht="19.5" customHeight="1" x14ac:dyDescent="0.3">
      <c r="A20" s="21"/>
      <c r="B20" s="504"/>
      <c r="C20" s="21" t="s">
        <v>26</v>
      </c>
      <c r="D20" s="21"/>
      <c r="E20" s="21"/>
      <c r="F20" s="21" t="s">
        <v>33</v>
      </c>
      <c r="G20" s="194" t="str">
        <f>VLOOKUP(M12,DAKOLNUN!A9:'DAKOLNUN'!G208,4,0)</f>
        <v>80-162-001-8</v>
      </c>
      <c r="H20" s="21"/>
      <c r="I20" s="21"/>
      <c r="J20" s="21"/>
      <c r="K20" s="21"/>
      <c r="L20" s="21"/>
      <c r="M20" s="99" t="s">
        <v>489</v>
      </c>
      <c r="N20" s="100"/>
      <c r="O20" s="101"/>
      <c r="P20" s="21"/>
      <c r="Q20" s="21"/>
      <c r="R20" s="21"/>
      <c r="S20" s="21"/>
      <c r="T20" s="21"/>
      <c r="U20" s="21"/>
      <c r="V20" s="21"/>
      <c r="W20" s="21"/>
      <c r="X20" s="21"/>
      <c r="AB20" s="24">
        <v>18</v>
      </c>
    </row>
    <row r="21" spans="1:28" s="164" customFormat="1" ht="19.5" customHeight="1" x14ac:dyDescent="0.3">
      <c r="A21" s="25"/>
      <c r="B21" s="25"/>
      <c r="C21" s="25" t="s">
        <v>142</v>
      </c>
      <c r="D21" s="25"/>
      <c r="E21" s="25"/>
      <c r="F21" s="25" t="s">
        <v>33</v>
      </c>
      <c r="G21" s="25" t="str">
        <f>DEPAN!Y7</f>
        <v>MI Nurul Islam Labruk Kidul</v>
      </c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AB21" s="24">
        <v>19</v>
      </c>
    </row>
    <row r="22" spans="1:28" s="162" customFormat="1" ht="46.5" customHeight="1" x14ac:dyDescent="0.3">
      <c r="A22" s="161"/>
      <c r="B22" s="505" t="s">
        <v>21</v>
      </c>
      <c r="C22" s="505"/>
      <c r="D22" s="505"/>
      <c r="E22" s="505"/>
      <c r="F22" s="505"/>
      <c r="G22" s="505"/>
      <c r="H22" s="505"/>
      <c r="I22" s="505"/>
      <c r="J22" s="505"/>
      <c r="K22" s="506"/>
      <c r="L22" s="506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AB22" s="163">
        <v>20</v>
      </c>
    </row>
    <row r="23" spans="1:28" ht="18" customHeight="1" x14ac:dyDescent="0.3">
      <c r="A23" s="21"/>
      <c r="B23" s="504"/>
      <c r="C23" s="21" t="s">
        <v>75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AB23" s="24">
        <v>21</v>
      </c>
    </row>
    <row r="24" spans="1:28" ht="18" customHeight="1" x14ac:dyDescent="0.3">
      <c r="A24" s="21"/>
      <c r="B24" s="504"/>
      <c r="C24" s="21" t="s">
        <v>76</v>
      </c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AB24" s="24">
        <v>22</v>
      </c>
    </row>
    <row r="25" spans="1:28" x14ac:dyDescent="0.3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AB25" s="24">
        <v>23</v>
      </c>
    </row>
    <row r="26" spans="1:28" x14ac:dyDescent="0.3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AB26" s="24">
        <v>27</v>
      </c>
    </row>
    <row r="27" spans="1:28" x14ac:dyDescent="0.3">
      <c r="A27" s="21"/>
      <c r="B27" s="21"/>
      <c r="C27" s="21"/>
      <c r="D27" s="21"/>
      <c r="E27" s="21"/>
      <c r="F27" s="21"/>
      <c r="G27" s="21"/>
      <c r="H27" s="21" t="str">
        <f>M20</f>
        <v>Lumajang, 10 Juni 2017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AB27" s="24">
        <v>28</v>
      </c>
    </row>
    <row r="28" spans="1:28" x14ac:dyDescent="0.3">
      <c r="A28" s="21"/>
      <c r="B28" s="21"/>
      <c r="C28" s="21"/>
      <c r="D28" s="21"/>
      <c r="E28" s="21"/>
      <c r="F28" s="21"/>
      <c r="G28" s="21"/>
      <c r="H28" s="21" t="s">
        <v>29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AB28" s="24">
        <v>29</v>
      </c>
    </row>
    <row r="29" spans="1:28" x14ac:dyDescent="0.3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AB29" s="24">
        <v>30</v>
      </c>
    </row>
    <row r="30" spans="1:28" x14ac:dyDescent="0.3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AB30" s="24">
        <v>31</v>
      </c>
    </row>
    <row r="31" spans="1:28" x14ac:dyDescent="0.3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AB31" s="24">
        <v>32</v>
      </c>
    </row>
    <row r="32" spans="1:28" x14ac:dyDescent="0.3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AB32" s="24">
        <v>34</v>
      </c>
    </row>
    <row r="33" spans="1:28" x14ac:dyDescent="0.3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AB33" s="24">
        <v>35</v>
      </c>
    </row>
    <row r="34" spans="1:28" x14ac:dyDescent="0.3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AB34" s="24">
        <v>36</v>
      </c>
    </row>
    <row r="35" spans="1:28" x14ac:dyDescent="0.3">
      <c r="A35" s="21"/>
      <c r="B35" s="21"/>
      <c r="C35" s="21"/>
      <c r="D35" s="21"/>
      <c r="E35" s="21"/>
      <c r="F35" s="21"/>
      <c r="G35" s="21"/>
      <c r="H35" s="21" t="str">
        <f>IF(KEPALA&lt;&gt;"",KEPALA,"")</f>
        <v>Sahroni,S.Pd.I</v>
      </c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AB35" s="24">
        <v>37</v>
      </c>
    </row>
    <row r="36" spans="1:28" x14ac:dyDescent="0.3">
      <c r="A36" s="21"/>
      <c r="B36" s="21"/>
      <c r="C36" s="21"/>
      <c r="D36" s="21"/>
      <c r="E36" s="21"/>
      <c r="F36" s="21"/>
      <c r="G36" s="21"/>
      <c r="H36" s="21" t="s">
        <v>30</v>
      </c>
      <c r="I36" s="21" t="str">
        <f>IF(NIP&lt;&gt;"",NIP,"")</f>
        <v>-</v>
      </c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AB36" s="24">
        <v>38</v>
      </c>
    </row>
    <row r="37" spans="1:28" x14ac:dyDescent="0.3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AB37" s="24">
        <v>40</v>
      </c>
    </row>
    <row r="38" spans="1:28" x14ac:dyDescent="0.3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AB38" s="24">
        <v>41</v>
      </c>
    </row>
    <row r="39" spans="1:28" x14ac:dyDescent="0.3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AB39" s="24">
        <v>42</v>
      </c>
    </row>
    <row r="40" spans="1:28" x14ac:dyDescent="0.3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AB40" s="24">
        <v>43</v>
      </c>
    </row>
    <row r="41" spans="1:28" x14ac:dyDescent="0.3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AB41" s="24">
        <v>44</v>
      </c>
    </row>
    <row r="42" spans="1:28" x14ac:dyDescent="0.3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AB42" s="24">
        <v>45</v>
      </c>
    </row>
    <row r="43" spans="1:28" x14ac:dyDescent="0.3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AB43" s="24">
        <v>46</v>
      </c>
    </row>
    <row r="44" spans="1:28" x14ac:dyDescent="0.3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AB44" s="24">
        <v>47</v>
      </c>
    </row>
    <row r="45" spans="1:28" x14ac:dyDescent="0.3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AB45" s="24">
        <v>48</v>
      </c>
    </row>
    <row r="46" spans="1:28" ht="15.75" hidden="1" customHeight="1" x14ac:dyDescent="0.3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AB46" s="24">
        <v>49</v>
      </c>
    </row>
    <row r="47" spans="1:28" ht="15.75" hidden="1" customHeight="1" x14ac:dyDescent="0.3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AB47" s="24">
        <v>50</v>
      </c>
    </row>
    <row r="48" spans="1:28" ht="15.75" hidden="1" customHeight="1" x14ac:dyDescent="0.3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AB48" s="24">
        <v>51</v>
      </c>
    </row>
    <row r="49" spans="1:28" ht="15.75" hidden="1" customHeight="1" x14ac:dyDescent="0.3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AB49" s="24">
        <v>52</v>
      </c>
    </row>
    <row r="50" spans="1:28" ht="15.75" hidden="1" customHeight="1" x14ac:dyDescent="0.3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AB50" s="24">
        <v>53</v>
      </c>
    </row>
    <row r="51" spans="1:28" ht="15.75" hidden="1" customHeight="1" x14ac:dyDescent="0.3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AB51" s="24">
        <v>54</v>
      </c>
    </row>
    <row r="52" spans="1:28" ht="9.75" hidden="1" customHeight="1" x14ac:dyDescent="0.3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AB52" s="24">
        <v>55</v>
      </c>
    </row>
    <row r="53" spans="1:28" ht="16.5" x14ac:dyDescent="0.3">
      <c r="A53" s="21"/>
      <c r="B53" s="482" t="s">
        <v>78</v>
      </c>
      <c r="C53" s="482"/>
      <c r="D53" s="482"/>
      <c r="E53" s="482"/>
      <c r="F53" s="482"/>
      <c r="G53" s="482"/>
      <c r="H53" s="482"/>
      <c r="I53" s="482"/>
      <c r="J53" s="482"/>
      <c r="K53" s="489"/>
      <c r="L53" s="489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AB53" s="24">
        <v>58</v>
      </c>
    </row>
    <row r="54" spans="1:28" ht="12" customHeight="1" x14ac:dyDescent="0.3">
      <c r="A54" s="21"/>
      <c r="B54" s="201"/>
      <c r="C54" s="201"/>
      <c r="D54" s="201"/>
      <c r="E54" s="201"/>
      <c r="F54" s="201"/>
      <c r="G54" s="201"/>
      <c r="H54" s="201"/>
      <c r="I54" s="201"/>
      <c r="J54" s="201"/>
      <c r="K54" s="141"/>
      <c r="L54" s="14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AB54" s="24">
        <v>59</v>
      </c>
    </row>
    <row r="55" spans="1:28" ht="16.5" x14ac:dyDescent="0.3">
      <c r="A55" s="21"/>
      <c r="B55" s="482" t="s">
        <v>173</v>
      </c>
      <c r="C55" s="482"/>
      <c r="D55" s="482"/>
      <c r="E55" s="482"/>
      <c r="F55" s="482"/>
      <c r="G55" s="482"/>
      <c r="H55" s="482"/>
      <c r="I55" s="482"/>
      <c r="J55" s="482"/>
      <c r="K55" s="489"/>
      <c r="L55" s="489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AB55" s="24">
        <v>60</v>
      </c>
    </row>
    <row r="56" spans="1:28" ht="16.5" x14ac:dyDescent="0.3">
      <c r="A56" s="21"/>
      <c r="B56" s="482" t="str">
        <f>DAKOLNUN!D3</f>
        <v>Tahun Pelajaran 2016/2017</v>
      </c>
      <c r="C56" s="482"/>
      <c r="D56" s="482"/>
      <c r="E56" s="482"/>
      <c r="F56" s="482"/>
      <c r="G56" s="482"/>
      <c r="H56" s="482"/>
      <c r="I56" s="482"/>
      <c r="J56" s="482"/>
      <c r="K56" s="489"/>
      <c r="L56" s="489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AB56" s="24">
        <v>61</v>
      </c>
    </row>
    <row r="57" spans="1:28" ht="16.5" x14ac:dyDescent="0.3">
      <c r="A57" s="21"/>
      <c r="B57" s="202"/>
      <c r="C57" s="202"/>
      <c r="D57" s="202"/>
      <c r="E57" s="202"/>
      <c r="F57" s="202"/>
      <c r="G57" s="202"/>
      <c r="H57" s="202"/>
      <c r="I57" s="202"/>
      <c r="J57" s="202"/>
      <c r="K57" s="193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AB57" s="24">
        <v>62</v>
      </c>
    </row>
    <row r="58" spans="1:28" ht="30" customHeight="1" x14ac:dyDescent="0.3">
      <c r="A58" s="21"/>
      <c r="B58" s="496" t="str">
        <f>"yang bertanda tangan dibawah ini, "&amp;"Kepala "&amp;DEPAN!Y6&amp;" "&amp;DEPAN!E6&amp;" "&amp;PROPER(DEPAN!C12)&amp;" "&amp;PROPER(DEPAN!D12)&amp;" menerangkan bahwa :"</f>
        <v>yang bertanda tangan dibawah ini, Kepala Madrasah Ibtidaiyah Nurul Islam Labruk Kidul Kecamatan Sumbersuko menerangkan bahwa :</v>
      </c>
      <c r="C58" s="496"/>
      <c r="D58" s="496"/>
      <c r="E58" s="496"/>
      <c r="F58" s="496"/>
      <c r="G58" s="496"/>
      <c r="H58" s="496"/>
      <c r="I58" s="496"/>
      <c r="J58" s="496"/>
      <c r="K58" s="200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AB58" s="24">
        <v>63</v>
      </c>
    </row>
    <row r="59" spans="1:28" ht="9" customHeight="1" x14ac:dyDescent="0.3">
      <c r="A59" s="21"/>
      <c r="B59" s="203"/>
      <c r="C59" s="203"/>
      <c r="D59" s="203"/>
      <c r="E59" s="203"/>
      <c r="F59" s="204"/>
      <c r="G59" s="204"/>
      <c r="H59" s="203"/>
      <c r="I59" s="203"/>
      <c r="J59" s="203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AB59" s="24">
        <v>64</v>
      </c>
    </row>
    <row r="60" spans="1:28" ht="20.100000000000001" customHeight="1" x14ac:dyDescent="0.3">
      <c r="A60" s="21"/>
      <c r="B60" s="203" t="s">
        <v>22</v>
      </c>
      <c r="C60" s="203"/>
      <c r="D60" s="203"/>
      <c r="E60" s="203"/>
      <c r="F60" s="203" t="s">
        <v>33</v>
      </c>
      <c r="G60" s="203" t="str">
        <f>VLOOKUP(M12,DAKOLNUN!A9:'DAKOLNUN'!G208,5,0)</f>
        <v>ACHMAD ROZALI</v>
      </c>
      <c r="H60" s="203"/>
      <c r="I60" s="203"/>
      <c r="J60" s="203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AB60" s="24">
        <v>65</v>
      </c>
    </row>
    <row r="61" spans="1:28" ht="20.100000000000001" customHeight="1" x14ac:dyDescent="0.3">
      <c r="A61" s="21"/>
      <c r="B61" s="203" t="s">
        <v>23</v>
      </c>
      <c r="C61" s="203"/>
      <c r="D61" s="203"/>
      <c r="E61" s="203"/>
      <c r="F61" s="203" t="s">
        <v>33</v>
      </c>
      <c r="G61" s="203" t="str">
        <f>VLOOKUP(M12,DAKOLNUN!A9:'DAKOLNUN'!G208,6,0)</f>
        <v>, 00 Januari 1900</v>
      </c>
      <c r="H61" s="203"/>
      <c r="I61" s="203"/>
      <c r="J61" s="203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</row>
    <row r="62" spans="1:28" ht="20.100000000000001" customHeight="1" x14ac:dyDescent="0.3">
      <c r="A62" s="21"/>
      <c r="B62" s="203" t="s">
        <v>79</v>
      </c>
      <c r="C62" s="203"/>
      <c r="D62" s="203"/>
      <c r="E62" s="203"/>
      <c r="F62" s="203" t="s">
        <v>33</v>
      </c>
      <c r="G62" s="205">
        <f>VLOOKUP(M12,DAKOLNUN!A9:'DAKOLNUN'!G208,2,0)</f>
        <v>4144</v>
      </c>
      <c r="H62" s="203"/>
      <c r="I62" s="203"/>
      <c r="J62" s="203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8" ht="20.100000000000001" customHeight="1" x14ac:dyDescent="0.3">
      <c r="A63" s="21"/>
      <c r="B63" s="203" t="s">
        <v>25</v>
      </c>
      <c r="C63" s="203"/>
      <c r="D63" s="203"/>
      <c r="E63" s="203"/>
      <c r="F63" s="203" t="s">
        <v>33</v>
      </c>
      <c r="G63" s="205" t="str">
        <f>VLOOKUP(M12,DAKOLNUN!A9:'DAKOLNUN'!G208,3,0)</f>
        <v>0056985470</v>
      </c>
      <c r="H63" s="203"/>
      <c r="I63" s="203"/>
      <c r="J63" s="203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1:28" ht="16.5" x14ac:dyDescent="0.3">
      <c r="A64" s="21"/>
      <c r="B64" s="203"/>
      <c r="C64" s="203"/>
      <c r="D64" s="203"/>
      <c r="E64" s="203"/>
      <c r="F64" s="203"/>
      <c r="G64" s="203"/>
      <c r="H64" s="203"/>
      <c r="I64" s="203"/>
      <c r="J64" s="203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</row>
    <row r="65" spans="1:28" x14ac:dyDescent="0.3">
      <c r="A65" s="21"/>
      <c r="B65" s="500" t="s">
        <v>192</v>
      </c>
      <c r="C65" s="500"/>
      <c r="D65" s="500"/>
      <c r="E65" s="500"/>
      <c r="F65" s="500"/>
      <c r="G65" s="500"/>
      <c r="H65" s="500"/>
      <c r="I65" s="500"/>
      <c r="J65" s="500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8" x14ac:dyDescent="0.3">
      <c r="A66" s="21"/>
      <c r="B66" s="500"/>
      <c r="C66" s="500"/>
      <c r="D66" s="500"/>
      <c r="E66" s="500"/>
      <c r="F66" s="500"/>
      <c r="G66" s="500"/>
      <c r="H66" s="500"/>
      <c r="I66" s="500"/>
      <c r="J66" s="500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8" s="31" customFormat="1" ht="30.75" customHeight="1" x14ac:dyDescent="0.3">
      <c r="A67" s="28"/>
      <c r="B67" s="206" t="s">
        <v>83</v>
      </c>
      <c r="C67" s="483" t="s">
        <v>84</v>
      </c>
      <c r="D67" s="484"/>
      <c r="E67" s="484"/>
      <c r="F67" s="485"/>
      <c r="G67" s="207" t="s">
        <v>91</v>
      </c>
      <c r="H67" s="501" t="s">
        <v>85</v>
      </c>
      <c r="I67" s="502"/>
      <c r="J67" s="207" t="s">
        <v>202</v>
      </c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AB67" s="32"/>
    </row>
    <row r="68" spans="1:28" ht="19.5" customHeight="1" x14ac:dyDescent="0.3">
      <c r="A68" s="21"/>
      <c r="B68" s="208" t="s">
        <v>87</v>
      </c>
      <c r="C68" s="208"/>
      <c r="D68" s="209" t="s">
        <v>88</v>
      </c>
      <c r="E68" s="210"/>
      <c r="F68" s="211"/>
      <c r="G68" s="210"/>
      <c r="H68" s="212"/>
      <c r="I68" s="211"/>
      <c r="J68" s="21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8" ht="19.5" customHeight="1" x14ac:dyDescent="0.3">
      <c r="A69" s="21"/>
      <c r="B69" s="213"/>
      <c r="C69" s="214" t="s">
        <v>117</v>
      </c>
      <c r="D69" s="215" t="s">
        <v>51</v>
      </c>
      <c r="E69" s="216"/>
      <c r="F69" s="217"/>
      <c r="G69" s="218" t="e">
        <f>VLOOKUP($M$12,DAKOLNUN!$A$9:'DAKOLNUN'!$BK$208,8,0)</f>
        <v>#REF!</v>
      </c>
      <c r="H69" s="490" t="e">
        <f>VLOOKUP($M$12,DAKOLNUN!$A$9:'DAKOLNUN'!$BK$208,9,0)</f>
        <v>#REF!</v>
      </c>
      <c r="I69" s="491"/>
      <c r="J69" s="219" t="e">
        <f>VLOOKUP($M$12,DAKOLNUN!$A$9:'DAKOLNUN'!$BK$208,10,0)</f>
        <v>#REF!</v>
      </c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8" ht="19.5" customHeight="1" x14ac:dyDescent="0.3">
      <c r="A70" s="21"/>
      <c r="B70" s="213"/>
      <c r="C70" s="214"/>
      <c r="D70" s="215" t="s">
        <v>175</v>
      </c>
      <c r="E70" s="216"/>
      <c r="F70" s="217"/>
      <c r="G70" s="279">
        <f>VLOOKUP($M$12,DAKOLNUN!$A$9:'DAKOLNUN'!$CH$208,14,0)</f>
        <v>75</v>
      </c>
      <c r="H70" s="480">
        <f>VLOOKUP($M$12,DAKOLNUN!$A$9:'DAKOLNUN'!$CH$208,15,0)</f>
        <v>75</v>
      </c>
      <c r="I70" s="481"/>
      <c r="J70" s="280">
        <f>VLOOKUP($M$12,DAKOLNUN!$A$9:'DAKOLNUN'!$CH$208,16,0)</f>
        <v>75</v>
      </c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8" ht="19.5" customHeight="1" x14ac:dyDescent="0.3">
      <c r="A71" s="21"/>
      <c r="B71" s="213"/>
      <c r="C71" s="214"/>
      <c r="D71" s="215" t="s">
        <v>176</v>
      </c>
      <c r="E71" s="216"/>
      <c r="F71" s="217"/>
      <c r="G71" s="279">
        <f>VLOOKUP($M$12,DAKOLNUN!$A$9:'DAKOLNUN'!$CH$208,11,0)</f>
        <v>75</v>
      </c>
      <c r="H71" s="480">
        <f>VLOOKUP($M$12,DAKOLNUN!$A$9:'DAKOLNUN'!$CH$208,12,0)</f>
        <v>77</v>
      </c>
      <c r="I71" s="481"/>
      <c r="J71" s="280">
        <f>VLOOKUP($M$12,DAKOLNUN!$A$9:'DAKOLNUN'!$CH$208,13,0)</f>
        <v>75.8</v>
      </c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</row>
    <row r="72" spans="1:28" ht="19.5" customHeight="1" x14ac:dyDescent="0.3">
      <c r="A72" s="21"/>
      <c r="B72" s="213"/>
      <c r="C72" s="214"/>
      <c r="D72" s="215" t="s">
        <v>152</v>
      </c>
      <c r="E72" s="216"/>
      <c r="F72" s="217"/>
      <c r="G72" s="279">
        <f>VLOOKUP($M$12,DAKOLNUN!$A$9:'DAKOLNUN'!$CH$208,17,0)</f>
        <v>75.400000000000006</v>
      </c>
      <c r="H72" s="480">
        <f>VLOOKUP($M$12,DAKOLNUN!$A$9:'DAKOLNUN'!$CH$208,18,0)</f>
        <v>76.2</v>
      </c>
      <c r="I72" s="481"/>
      <c r="J72" s="280">
        <f>VLOOKUP($M$12,DAKOLNUN!$A$9:'DAKOLNUN'!$CH$208,19,0)</f>
        <v>75.72</v>
      </c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</row>
    <row r="73" spans="1:28" ht="19.5" customHeight="1" x14ac:dyDescent="0.3">
      <c r="A73" s="21"/>
      <c r="B73" s="213"/>
      <c r="C73" s="214"/>
      <c r="D73" s="215" t="s">
        <v>160</v>
      </c>
      <c r="E73" s="216"/>
      <c r="F73" s="217"/>
      <c r="G73" s="279">
        <f>VLOOKUP($M$12,DAKOLNUN!$A$9:'DAKOLNUN'!$CH$208,20,0)</f>
        <v>71.2</v>
      </c>
      <c r="H73" s="480">
        <f>VLOOKUP($M$12,DAKOLNUN!$A$9:'DAKOLNUN'!$CH$208,21,0)</f>
        <v>71.099999999999994</v>
      </c>
      <c r="I73" s="481"/>
      <c r="J73" s="280">
        <f>VLOOKUP($M$12,DAKOLNUN!$A$9:'DAKOLNUN'!$CH$208,22,0)</f>
        <v>71.16</v>
      </c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</row>
    <row r="74" spans="1:28" ht="19.5" customHeight="1" x14ac:dyDescent="0.3">
      <c r="A74" s="21"/>
      <c r="B74" s="220"/>
      <c r="C74" s="221" t="s">
        <v>118</v>
      </c>
      <c r="D74" s="222" t="s">
        <v>53</v>
      </c>
      <c r="E74" s="223"/>
      <c r="F74" s="224"/>
      <c r="G74" s="279">
        <f>VLOOKUP($M$12,DAKOLNUN!$A$9:'DAKOLNUN'!$CH$208,23,0)</f>
        <v>72</v>
      </c>
      <c r="H74" s="480">
        <f>VLOOKUP($M$12,DAKOLNUN!$A$9:'DAKOLNUN'!$CH$208,24,0)</f>
        <v>72</v>
      </c>
      <c r="I74" s="481"/>
      <c r="J74" s="280">
        <f>VLOOKUP($M$12,DAKOLNUN!$A$9:'DAKOLNUN'!$CH$208,25,0)</f>
        <v>72</v>
      </c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</row>
    <row r="75" spans="1:28" ht="19.5" customHeight="1" x14ac:dyDescent="0.3">
      <c r="A75" s="21"/>
      <c r="B75" s="220"/>
      <c r="C75" s="221" t="s">
        <v>119</v>
      </c>
      <c r="D75" s="222" t="s">
        <v>55</v>
      </c>
      <c r="E75" s="223"/>
      <c r="F75" s="224"/>
      <c r="G75" s="279" t="str">
        <f>VLOOKUP($M$12,DAKOLNUN!$A$9:'DAKOLNUN'!$CH$208,68,0)</f>
        <v>73,6</v>
      </c>
      <c r="H75" s="480">
        <f>VLOOKUP($M$12,DAKOLNUN!$A$9:'DAKOLNUN'!$CH$208,55,0)</f>
        <v>62</v>
      </c>
      <c r="I75" s="481"/>
      <c r="J75" s="280">
        <f>VLOOKUP($M$12,DAKOLNUN!$A$9:'DAKOLNUN'!$CH$208,56,0)</f>
        <v>68.576000000000008</v>
      </c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</row>
    <row r="76" spans="1:28" ht="19.5" customHeight="1" x14ac:dyDescent="0.3">
      <c r="A76" s="21"/>
      <c r="B76" s="220"/>
      <c r="C76" s="225">
        <v>4</v>
      </c>
      <c r="D76" s="222" t="s">
        <v>149</v>
      </c>
      <c r="E76" s="223"/>
      <c r="F76" s="224"/>
      <c r="G76" s="279">
        <f>VLOOKUP($M$12,DAKOLNUN!$A$9:'DAKOLNUN'!$CH$208,29,0)</f>
        <v>71.599999999999994</v>
      </c>
      <c r="H76" s="480">
        <f>VLOOKUP($M$12,DAKOLNUN!$A$9:'DAKOLNUN'!$CH$208,30,0)</f>
        <v>73.3</v>
      </c>
      <c r="I76" s="481"/>
      <c r="J76" s="280">
        <f>VLOOKUP($M$12,DAKOLNUN!$A$9:'DAKOLNUN'!$CH$208,31,0)</f>
        <v>72.28</v>
      </c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</row>
    <row r="77" spans="1:28" ht="19.5" customHeight="1" x14ac:dyDescent="0.3">
      <c r="A77" s="21"/>
      <c r="B77" s="220"/>
      <c r="C77" s="225">
        <v>5</v>
      </c>
      <c r="D77" s="222" t="s">
        <v>57</v>
      </c>
      <c r="E77" s="223"/>
      <c r="F77" s="224"/>
      <c r="G77" s="279" t="str">
        <f>VLOOKUP($M$12,DAKOLNUN!$A$9:'DAKOLNUN'!$CH$208,71,0)</f>
        <v>71,6</v>
      </c>
      <c r="H77" s="480">
        <f>VLOOKUP($M$12,DAKOLNUN!$A$9:'DAKOLNUN'!$CH$208,58,0)</f>
        <v>55</v>
      </c>
      <c r="I77" s="481"/>
      <c r="J77" s="280">
        <f>VLOOKUP($M$12,DAKOLNUN!$A$9:'DAKOLNUN'!$CH$208,59,0)</f>
        <v>64.575999999999993</v>
      </c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</row>
    <row r="78" spans="1:28" ht="19.5" customHeight="1" x14ac:dyDescent="0.3">
      <c r="A78" s="21"/>
      <c r="B78" s="220"/>
      <c r="C78" s="225">
        <v>6</v>
      </c>
      <c r="D78" s="222" t="s">
        <v>59</v>
      </c>
      <c r="E78" s="223"/>
      <c r="F78" s="224"/>
      <c r="G78" s="279" t="str">
        <f>VLOOKUP($M$12,DAKOLNUN!$A$9:'DAKOLNUN'!$CH$208,74,0)</f>
        <v>72,4</v>
      </c>
      <c r="H78" s="480">
        <f>VLOOKUP($M$12,DAKOLNUN!$A$9:'DAKOLNUN'!$CH$208,61,0)</f>
        <v>55</v>
      </c>
      <c r="I78" s="481"/>
      <c r="J78" s="280">
        <f>VLOOKUP($M$12,DAKOLNUN!$A$9:'DAKOLNUN'!$CH$208,62,0)</f>
        <v>65.463999999999999</v>
      </c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</row>
    <row r="79" spans="1:28" ht="19.5" customHeight="1" x14ac:dyDescent="0.3">
      <c r="A79" s="21"/>
      <c r="B79" s="220"/>
      <c r="C79" s="225">
        <v>7</v>
      </c>
      <c r="D79" s="222" t="s">
        <v>61</v>
      </c>
      <c r="E79" s="223"/>
      <c r="F79" s="224"/>
      <c r="G79" s="279">
        <f>VLOOKUP($M$12,DAKOLNUN!$A$9:'DAKOLNUN'!$CH$208,38,0)</f>
        <v>72.8</v>
      </c>
      <c r="H79" s="480">
        <f>VLOOKUP($M$12,DAKOLNUN!$A$9:'DAKOLNUN'!$CH$208,39,0)</f>
        <v>71</v>
      </c>
      <c r="I79" s="481"/>
      <c r="J79" s="280">
        <f>VLOOKUP($M$12,DAKOLNUN!$A$9:'DAKOLNUN'!$CH$208,40,0)</f>
        <v>72.08</v>
      </c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</row>
    <row r="80" spans="1:28" ht="19.5" customHeight="1" x14ac:dyDescent="0.3">
      <c r="A80" s="21"/>
      <c r="B80" s="220"/>
      <c r="C80" s="225">
        <v>8</v>
      </c>
      <c r="D80" s="222" t="s">
        <v>63</v>
      </c>
      <c r="E80" s="223"/>
      <c r="F80" s="224"/>
      <c r="G80" s="279">
        <f>VLOOKUP($M$12,DAKOLNUN!$A$9:'DAKOLNUN'!$CH$208,41,0)</f>
        <v>74.599999999999994</v>
      </c>
      <c r="H80" s="480">
        <f>VLOOKUP($M$12,DAKOLNUN!$A$9:'DAKOLNUN'!$CH$208,42,0)</f>
        <v>74.599999999999994</v>
      </c>
      <c r="I80" s="481"/>
      <c r="J80" s="280">
        <f>VLOOKUP($M$12,DAKOLNUN!$A$9:'DAKOLNUN'!$CH$208,43,0)</f>
        <v>74.599999999999994</v>
      </c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1:24" ht="19.5" customHeight="1" x14ac:dyDescent="0.3">
      <c r="A81" s="21"/>
      <c r="B81" s="226"/>
      <c r="C81" s="227">
        <v>9</v>
      </c>
      <c r="D81" s="499" t="s">
        <v>125</v>
      </c>
      <c r="E81" s="499"/>
      <c r="F81" s="228"/>
      <c r="G81" s="279">
        <f>VLOOKUP($M$12,DAKOLNUN!$A$9:'DAKOLNUN'!$CH$208,44,0)</f>
        <v>79.2</v>
      </c>
      <c r="H81" s="480">
        <f>VLOOKUP($M$12,DAKOLNUN!$A$9:'DAKOLNUN'!$CH$208,45,0)</f>
        <v>79.2</v>
      </c>
      <c r="I81" s="481"/>
      <c r="J81" s="280">
        <f>VLOOKUP($M$12,DAKOLNUN!$A$9:'DAKOLNUN'!$CH$208,46,0)</f>
        <v>79.2</v>
      </c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1:24" ht="19.5" customHeight="1" x14ac:dyDescent="0.3">
      <c r="A82" s="21"/>
      <c r="B82" s="208" t="s">
        <v>89</v>
      </c>
      <c r="C82" s="208"/>
      <c r="D82" s="209" t="s">
        <v>90</v>
      </c>
      <c r="E82" s="210"/>
      <c r="F82" s="211"/>
      <c r="G82" s="281"/>
      <c r="H82" s="494"/>
      <c r="I82" s="495"/>
      <c r="J82" s="282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</row>
    <row r="83" spans="1:24" ht="19.5" customHeight="1" x14ac:dyDescent="0.3">
      <c r="A83" s="21"/>
      <c r="B83" s="220"/>
      <c r="C83" s="214" t="s">
        <v>117</v>
      </c>
      <c r="D83" s="215" t="str">
        <f>SISWA!K16</f>
        <v>Bahasa Daerah</v>
      </c>
      <c r="E83" s="216"/>
      <c r="F83" s="217"/>
      <c r="G83" s="283">
        <f>VLOOKUP(M12,DAKOLNUN!A9:'DAKOLNUN'!CH208,47,0)</f>
        <v>66.2</v>
      </c>
      <c r="H83" s="497">
        <f>VLOOKUP(M12,DAKOLNUN!A9:'DAKOLNUN'!CH208,48,0)</f>
        <v>69.099999999999994</v>
      </c>
      <c r="I83" s="498"/>
      <c r="J83" s="284">
        <f>VLOOKUP(M12,DAKOLNUN!A9:'DAKOLNUN'!CH208,49,0)</f>
        <v>67.36</v>
      </c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</row>
    <row r="84" spans="1:24" ht="19.5" customHeight="1" x14ac:dyDescent="0.3">
      <c r="A84" s="21"/>
      <c r="B84" s="226"/>
      <c r="C84" s="229" t="s">
        <v>118</v>
      </c>
      <c r="D84" s="230" t="str">
        <f>SISWA!K17</f>
        <v>Bahasa Inggris</v>
      </c>
      <c r="E84" s="231"/>
      <c r="F84" s="232"/>
      <c r="G84" s="285">
        <f>VLOOKUP(M12,DAKOLNUN!A9:'DAKOLNUN'!CH208,50,0)</f>
        <v>68.599999999999994</v>
      </c>
      <c r="H84" s="492">
        <f>VLOOKUP(M12,DAKOLNUN!A9:'DAKOLNUN'!CH208,51,0)</f>
        <v>69.8</v>
      </c>
      <c r="I84" s="493"/>
      <c r="J84" s="286">
        <f>VLOOKUP(M12,DAKOLNUN!A9:'DAKOLNUN'!CH208,52,0)</f>
        <v>69.08</v>
      </c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</row>
    <row r="85" spans="1:24" ht="19.5" customHeight="1" x14ac:dyDescent="0.3">
      <c r="A85" s="21"/>
      <c r="B85" s="486" t="s">
        <v>136</v>
      </c>
      <c r="C85" s="487"/>
      <c r="D85" s="487"/>
      <c r="E85" s="487"/>
      <c r="F85" s="487"/>
      <c r="G85" s="487"/>
      <c r="H85" s="487"/>
      <c r="I85" s="488"/>
      <c r="J85" s="286">
        <f>AVERAGE(J70:J81,J83:J84)</f>
        <v>71.635428571428591</v>
      </c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</row>
    <row r="86" spans="1:24" ht="16.5" x14ac:dyDescent="0.3">
      <c r="A86" s="21"/>
      <c r="B86" s="233" t="s">
        <v>393</v>
      </c>
      <c r="C86" s="203"/>
      <c r="D86" s="203"/>
      <c r="E86" s="203"/>
      <c r="F86" s="203"/>
      <c r="G86" s="203"/>
      <c r="H86" s="203"/>
      <c r="I86" s="203"/>
      <c r="J86" s="203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</row>
    <row r="87" spans="1:24" ht="16.5" x14ac:dyDescent="0.3">
      <c r="A87" s="21"/>
      <c r="B87" s="233"/>
      <c r="C87" s="203"/>
      <c r="D87" s="203"/>
      <c r="E87" s="203"/>
      <c r="F87" s="203"/>
      <c r="G87" s="203"/>
      <c r="H87" s="203"/>
      <c r="I87" s="203"/>
      <c r="J87" s="203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</row>
    <row r="88" spans="1:24" ht="16.5" x14ac:dyDescent="0.3">
      <c r="A88" s="21"/>
      <c r="B88" s="203"/>
      <c r="C88" s="203"/>
      <c r="D88" s="203"/>
      <c r="E88" s="203"/>
      <c r="F88" s="203"/>
      <c r="G88" s="203"/>
      <c r="H88" s="203" t="str">
        <f>H27</f>
        <v>Lumajang, 10 Juni 2017</v>
      </c>
      <c r="I88" s="203"/>
      <c r="J88" s="203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</row>
    <row r="89" spans="1:24" ht="16.5" x14ac:dyDescent="0.3">
      <c r="A89" s="21"/>
      <c r="B89" s="203"/>
      <c r="C89" s="203"/>
      <c r="D89" s="203"/>
      <c r="E89" s="203"/>
      <c r="F89" s="203"/>
      <c r="G89" s="203"/>
      <c r="H89" s="203" t="s">
        <v>29</v>
      </c>
      <c r="I89" s="203"/>
      <c r="J89" s="203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</row>
    <row r="90" spans="1:24" ht="16.5" x14ac:dyDescent="0.3">
      <c r="A90" s="21"/>
      <c r="B90" s="203"/>
      <c r="C90" s="203"/>
      <c r="D90" s="203"/>
      <c r="E90" s="203"/>
      <c r="F90" s="203"/>
      <c r="G90" s="203"/>
      <c r="H90" s="203"/>
      <c r="I90" s="203"/>
      <c r="J90" s="203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</row>
    <row r="91" spans="1:24" ht="16.5" x14ac:dyDescent="0.3">
      <c r="A91" s="21"/>
      <c r="B91" s="203"/>
      <c r="C91" s="203"/>
      <c r="D91" s="203"/>
      <c r="E91" s="203"/>
      <c r="F91" s="203"/>
      <c r="G91" s="203"/>
      <c r="H91" s="203"/>
      <c r="I91" s="203"/>
      <c r="J91" s="203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</row>
    <row r="92" spans="1:24" ht="16.5" x14ac:dyDescent="0.3">
      <c r="A92" s="21"/>
      <c r="B92" s="203"/>
      <c r="C92" s="203"/>
      <c r="D92" s="203"/>
      <c r="E92" s="203"/>
      <c r="F92" s="203"/>
      <c r="G92" s="203"/>
      <c r="H92" s="203"/>
      <c r="I92" s="203"/>
      <c r="J92" s="203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</row>
    <row r="93" spans="1:24" ht="16.5" x14ac:dyDescent="0.3">
      <c r="A93" s="21"/>
      <c r="B93" s="203"/>
      <c r="C93" s="203"/>
      <c r="D93" s="203"/>
      <c r="E93" s="203"/>
      <c r="F93" s="203"/>
      <c r="G93" s="203"/>
      <c r="H93" s="203" t="str">
        <f>IF(KEPALA&lt;&gt;"",KEPALA,"")</f>
        <v>Sahroni,S.Pd.I</v>
      </c>
      <c r="I93" s="203"/>
      <c r="J93" s="203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</row>
    <row r="94" spans="1:24" ht="16.5" x14ac:dyDescent="0.3">
      <c r="A94" s="21"/>
      <c r="B94" s="203"/>
      <c r="C94" s="203"/>
      <c r="D94" s="203"/>
      <c r="E94" s="203"/>
      <c r="F94" s="203"/>
      <c r="G94" s="203"/>
      <c r="H94" s="203" t="s">
        <v>30</v>
      </c>
      <c r="I94" s="203" t="str">
        <f>IF(NIP&lt;&gt;"",NIP,"")</f>
        <v>-</v>
      </c>
      <c r="J94" s="203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</row>
    <row r="95" spans="1:24" x14ac:dyDescent="0.3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</row>
    <row r="96" spans="1:24" x14ac:dyDescent="0.3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</row>
    <row r="97" spans="1:24" x14ac:dyDescent="0.3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</row>
    <row r="98" spans="1:24" x14ac:dyDescent="0.3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</row>
    <row r="99" spans="1:24" ht="15.75" hidden="1" customHeight="1" x14ac:dyDescent="0.3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</row>
    <row r="100" spans="1:24" ht="15.75" hidden="1" customHeight="1" x14ac:dyDescent="0.3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</row>
    <row r="101" spans="1:24" ht="15.75" hidden="1" customHeight="1" x14ac:dyDescent="0.3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</row>
    <row r="102" spans="1:24" x14ac:dyDescent="0.3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1:24" x14ac:dyDescent="0.3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1:24" x14ac:dyDescent="0.3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</row>
    <row r="105" spans="1:24" x14ac:dyDescent="0.3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</row>
    <row r="106" spans="1:24" x14ac:dyDescent="0.3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</row>
    <row r="107" spans="1:24" x14ac:dyDescent="0.3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</row>
    <row r="108" spans="1:24" x14ac:dyDescent="0.3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</row>
    <row r="109" spans="1:24" x14ac:dyDescent="0.3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</row>
    <row r="110" spans="1:24" x14ac:dyDescent="0.3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</row>
    <row r="111" spans="1:24" x14ac:dyDescent="0.3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</row>
    <row r="112" spans="1:24" x14ac:dyDescent="0.3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</row>
    <row r="113" spans="1:24" x14ac:dyDescent="0.3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</row>
    <row r="114" spans="1:24" x14ac:dyDescent="0.3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</row>
    <row r="115" spans="1:24" x14ac:dyDescent="0.3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</row>
    <row r="116" spans="1:24" x14ac:dyDescent="0.3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</row>
    <row r="117" spans="1:24" x14ac:dyDescent="0.3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</row>
    <row r="118" spans="1:24" x14ac:dyDescent="0.3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</row>
    <row r="119" spans="1:24" x14ac:dyDescent="0.3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</row>
    <row r="120" spans="1:24" x14ac:dyDescent="0.3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</row>
    <row r="121" spans="1:24" x14ac:dyDescent="0.3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</row>
    <row r="122" spans="1:24" x14ac:dyDescent="0.3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</row>
    <row r="123" spans="1:24" x14ac:dyDescent="0.3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</row>
    <row r="124" spans="1:24" x14ac:dyDescent="0.3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</row>
    <row r="125" spans="1:24" x14ac:dyDescent="0.3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</row>
    <row r="126" spans="1:24" x14ac:dyDescent="0.3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</row>
    <row r="127" spans="1:24" x14ac:dyDescent="0.3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</row>
    <row r="128" spans="1:24" x14ac:dyDescent="0.3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</row>
    <row r="129" spans="1:24" x14ac:dyDescent="0.3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</row>
    <row r="130" spans="1:24" x14ac:dyDescent="0.3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</row>
    <row r="131" spans="1:24" x14ac:dyDescent="0.3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</row>
    <row r="132" spans="1:24" x14ac:dyDescent="0.3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</row>
    <row r="133" spans="1:24" x14ac:dyDescent="0.3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</row>
    <row r="134" spans="1:24" x14ac:dyDescent="0.3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</row>
    <row r="135" spans="1:24" x14ac:dyDescent="0.3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</row>
    <row r="136" spans="1:24" x14ac:dyDescent="0.3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</row>
    <row r="137" spans="1:24" x14ac:dyDescent="0.3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</row>
    <row r="138" spans="1:24" x14ac:dyDescent="0.3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</row>
    <row r="139" spans="1:24" x14ac:dyDescent="0.3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</row>
    <row r="140" spans="1:24" x14ac:dyDescent="0.3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</row>
    <row r="141" spans="1:24" x14ac:dyDescent="0.3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</row>
    <row r="142" spans="1:24" x14ac:dyDescent="0.3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</row>
    <row r="143" spans="1:24" x14ac:dyDescent="0.3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</row>
    <row r="144" spans="1:24" x14ac:dyDescent="0.3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</row>
    <row r="145" spans="1:24" x14ac:dyDescent="0.3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</row>
    <row r="146" spans="1:24" x14ac:dyDescent="0.3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</row>
    <row r="147" spans="1:24" x14ac:dyDescent="0.3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</row>
    <row r="148" spans="1:24" x14ac:dyDescent="0.3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</row>
    <row r="149" spans="1:24" x14ac:dyDescent="0.3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</row>
    <row r="150" spans="1:24" x14ac:dyDescent="0.3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</row>
    <row r="151" spans="1:24" x14ac:dyDescent="0.3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1:24" x14ac:dyDescent="0.3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</row>
    <row r="153" spans="1:24" x14ac:dyDescent="0.3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</row>
    <row r="154" spans="1:24" x14ac:dyDescent="0.3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</row>
    <row r="155" spans="1:24" x14ac:dyDescent="0.3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</row>
    <row r="156" spans="1:24" x14ac:dyDescent="0.3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</row>
    <row r="157" spans="1:24" x14ac:dyDescent="0.3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</row>
    <row r="158" spans="1:24" x14ac:dyDescent="0.3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</row>
    <row r="159" spans="1:24" x14ac:dyDescent="0.3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</row>
    <row r="160" spans="1:24" x14ac:dyDescent="0.3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</row>
    <row r="161" spans="1:24" x14ac:dyDescent="0.3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</row>
    <row r="162" spans="1:24" x14ac:dyDescent="0.3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</row>
    <row r="163" spans="1:24" x14ac:dyDescent="0.3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</row>
    <row r="164" spans="1:24" x14ac:dyDescent="0.3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</row>
    <row r="165" spans="1:24" x14ac:dyDescent="0.3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</row>
    <row r="166" spans="1:24" x14ac:dyDescent="0.3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</row>
    <row r="167" spans="1:24" x14ac:dyDescent="0.3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</row>
    <row r="168" spans="1:24" x14ac:dyDescent="0.3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</row>
    <row r="169" spans="1:24" x14ac:dyDescent="0.3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</row>
    <row r="170" spans="1:24" x14ac:dyDescent="0.3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</row>
    <row r="171" spans="1:24" x14ac:dyDescent="0.3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</row>
    <row r="172" spans="1:24" x14ac:dyDescent="0.3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</row>
    <row r="173" spans="1:24" x14ac:dyDescent="0.3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</row>
    <row r="174" spans="1:24" x14ac:dyDescent="0.3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</row>
    <row r="175" spans="1:24" x14ac:dyDescent="0.3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</row>
    <row r="176" spans="1:24" x14ac:dyDescent="0.3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</row>
    <row r="177" spans="1:24" x14ac:dyDescent="0.3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</row>
    <row r="178" spans="1:24" x14ac:dyDescent="0.3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</row>
    <row r="179" spans="1:24" x14ac:dyDescent="0.3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</row>
    <row r="180" spans="1:24" x14ac:dyDescent="0.3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</row>
    <row r="181" spans="1:24" x14ac:dyDescent="0.3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</row>
    <row r="182" spans="1:24" x14ac:dyDescent="0.3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</row>
    <row r="183" spans="1:24" x14ac:dyDescent="0.3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</row>
    <row r="184" spans="1:24" x14ac:dyDescent="0.3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</row>
    <row r="185" spans="1:24" x14ac:dyDescent="0.3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</row>
    <row r="186" spans="1:24" x14ac:dyDescent="0.3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</row>
    <row r="187" spans="1:24" x14ac:dyDescent="0.3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</row>
    <row r="188" spans="1:24" x14ac:dyDescent="0.3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</row>
    <row r="189" spans="1:24" x14ac:dyDescent="0.3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</row>
    <row r="190" spans="1:24" x14ac:dyDescent="0.3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</row>
    <row r="191" spans="1:24" x14ac:dyDescent="0.3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</row>
    <row r="192" spans="1:24" x14ac:dyDescent="0.3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</row>
    <row r="193" spans="1:24" x14ac:dyDescent="0.3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</row>
    <row r="194" spans="1:24" x14ac:dyDescent="0.3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</row>
    <row r="195" spans="1:24" x14ac:dyDescent="0.3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</row>
    <row r="196" spans="1:24" x14ac:dyDescent="0.3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</row>
    <row r="197" spans="1:24" x14ac:dyDescent="0.3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</row>
    <row r="198" spans="1:24" x14ac:dyDescent="0.3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</row>
    <row r="199" spans="1:24" x14ac:dyDescent="0.3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</row>
    <row r="200" spans="1:24" x14ac:dyDescent="0.3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</row>
    <row r="201" spans="1:24" x14ac:dyDescent="0.3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</row>
    <row r="202" spans="1:24" x14ac:dyDescent="0.3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</row>
    <row r="203" spans="1:24" x14ac:dyDescent="0.3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</row>
    <row r="204" spans="1:24" x14ac:dyDescent="0.3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</row>
  </sheetData>
  <mergeCells count="42">
    <mergeCell ref="B23:B24"/>
    <mergeCell ref="B10:J10"/>
    <mergeCell ref="K10:L10"/>
    <mergeCell ref="B11:J11"/>
    <mergeCell ref="K11:L11"/>
    <mergeCell ref="B22:J22"/>
    <mergeCell ref="K22:L22"/>
    <mergeCell ref="B13:B20"/>
    <mergeCell ref="C13:J14"/>
    <mergeCell ref="B6:J6"/>
    <mergeCell ref="B7:J7"/>
    <mergeCell ref="K7:L7"/>
    <mergeCell ref="B9:J9"/>
    <mergeCell ref="K9:L9"/>
    <mergeCell ref="B85:I85"/>
    <mergeCell ref="K53:L53"/>
    <mergeCell ref="B55:J55"/>
    <mergeCell ref="K55:L55"/>
    <mergeCell ref="K56:L56"/>
    <mergeCell ref="H69:I69"/>
    <mergeCell ref="H74:I74"/>
    <mergeCell ref="H84:I84"/>
    <mergeCell ref="H81:I81"/>
    <mergeCell ref="H82:I82"/>
    <mergeCell ref="H75:I75"/>
    <mergeCell ref="B58:J58"/>
    <mergeCell ref="H83:I83"/>
    <mergeCell ref="D81:E81"/>
    <mergeCell ref="B65:J66"/>
    <mergeCell ref="H67:I67"/>
    <mergeCell ref="B56:J56"/>
    <mergeCell ref="B53:J53"/>
    <mergeCell ref="C67:F67"/>
    <mergeCell ref="H76:I76"/>
    <mergeCell ref="H72:I72"/>
    <mergeCell ref="H73:I73"/>
    <mergeCell ref="H77:I77"/>
    <mergeCell ref="H78:I78"/>
    <mergeCell ref="H79:I79"/>
    <mergeCell ref="H80:I80"/>
    <mergeCell ref="H70:I70"/>
    <mergeCell ref="H71:I71"/>
  </mergeCells>
  <dataValidations count="1">
    <dataValidation allowBlank="1" showInputMessage="1" showErrorMessage="1" prompt="UBAH TANGGAL IJASAH" sqref="M20" xr:uid="{00000000-0002-0000-1100-000000000000}"/>
  </dataValidations>
  <printOptions horizontalCentered="1"/>
  <pageMargins left="0" right="0.15748031496062992" top="0.78740157480314965" bottom="2.3228346456692917" header="0.31496062992125984" footer="0.31496062992125984"/>
  <pageSetup paperSize="256" orientation="portrait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2" r:id="rId4" name="Spinner 2">
              <controlPr defaultSize="0" autoPict="0">
                <anchor moveWithCells="1" sizeWithCells="1">
                  <from>
                    <xdr:col>13</xdr:col>
                    <xdr:colOff>9525</xdr:colOff>
                    <xdr:row>11</xdr:row>
                    <xdr:rowOff>0</xdr:rowOff>
                  </from>
                  <to>
                    <xdr:col>13</xdr:col>
                    <xdr:colOff>381000</xdr:colOff>
                    <xdr:row>12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U148"/>
  <sheetViews>
    <sheetView view="pageBreakPreview" zoomScale="40" zoomScaleNormal="90" zoomScaleSheetLayoutView="40" workbookViewId="0">
      <selection activeCell="AI20" sqref="AI20"/>
    </sheetView>
  </sheetViews>
  <sheetFormatPr defaultRowHeight="16.5" x14ac:dyDescent="0.3"/>
  <cols>
    <col min="1" max="1" width="3.25" style="321" customWidth="1"/>
    <col min="2" max="2" width="1.875" style="321" customWidth="1"/>
    <col min="3" max="3" width="8.5" style="321" customWidth="1"/>
    <col min="4" max="4" width="18.5" style="321" customWidth="1"/>
    <col min="5" max="5" width="2.25" style="321" customWidth="1"/>
    <col min="6" max="6" width="13.625" style="370" customWidth="1"/>
    <col min="7" max="7" width="5.375" style="370" customWidth="1"/>
    <col min="8" max="8" width="9.5" style="370" customWidth="1"/>
    <col min="9" max="9" width="13.625" style="370" customWidth="1"/>
    <col min="10" max="10" width="11.625" style="321" customWidth="1"/>
    <col min="11" max="11" width="3.25" style="321" customWidth="1"/>
    <col min="12" max="12" width="1.875" style="321" customWidth="1"/>
    <col min="13" max="13" width="8.5" style="321" customWidth="1"/>
    <col min="14" max="14" width="18.5" style="321" customWidth="1"/>
    <col min="15" max="15" width="2.25" style="321" customWidth="1"/>
    <col min="16" max="16" width="13.625" style="370" customWidth="1"/>
    <col min="17" max="17" width="5.375" style="370" customWidth="1"/>
    <col min="18" max="18" width="9.5" style="370" customWidth="1"/>
    <col min="19" max="19" width="13.625" style="370" customWidth="1"/>
    <col min="20" max="20" width="11.25" style="321" customWidth="1"/>
    <col min="21" max="21" width="3.25" style="321" customWidth="1"/>
    <col min="22" max="22" width="1.875" style="321" customWidth="1"/>
    <col min="23" max="23" width="8.5" style="321" customWidth="1"/>
    <col min="24" max="24" width="18.5" style="321" customWidth="1"/>
    <col min="25" max="25" width="2.25" style="321" customWidth="1"/>
    <col min="26" max="26" width="13.625" style="370" customWidth="1"/>
    <col min="27" max="27" width="5.375" style="370" customWidth="1"/>
    <col min="28" max="28" width="9.5" style="370" customWidth="1"/>
    <col min="29" max="29" width="13.625" style="370" customWidth="1"/>
    <col min="30" max="30" width="11.625" style="321" customWidth="1"/>
    <col min="31" max="31" width="11" style="321" customWidth="1"/>
    <col min="32" max="32" width="11.125" style="321" customWidth="1"/>
    <col min="33" max="42" width="9" style="321"/>
    <col min="43" max="43" width="25.125" style="321" customWidth="1"/>
    <col min="44" max="44" width="9" style="321"/>
    <col min="45" max="45" width="0" style="321" hidden="1" customWidth="1"/>
    <col min="46" max="46" width="9" style="321" hidden="1" customWidth="1"/>
    <col min="47" max="47" width="9" style="149" hidden="1" customWidth="1"/>
    <col min="48" max="48" width="9" style="321" customWidth="1"/>
    <col min="49" max="16384" width="9" style="321"/>
  </cols>
  <sheetData>
    <row r="1" spans="1:47" ht="17.25" customHeight="1" x14ac:dyDescent="0.3">
      <c r="A1" s="318">
        <f>AE3</f>
        <v>1</v>
      </c>
      <c r="B1" s="318"/>
      <c r="C1" s="318"/>
      <c r="D1" s="318"/>
      <c r="E1" s="319"/>
      <c r="F1" s="354"/>
      <c r="G1" s="355"/>
      <c r="H1" s="355"/>
      <c r="I1" s="355"/>
      <c r="J1" s="320"/>
      <c r="K1" s="318">
        <f>AE5</f>
        <v>2</v>
      </c>
      <c r="L1" s="318"/>
      <c r="M1" s="318"/>
      <c r="N1" s="318"/>
      <c r="O1" s="319"/>
      <c r="P1" s="354"/>
      <c r="Q1" s="355"/>
      <c r="R1" s="355"/>
      <c r="S1" s="355"/>
      <c r="T1" s="320"/>
      <c r="U1" s="318">
        <f>AE7</f>
        <v>3</v>
      </c>
      <c r="V1" s="318"/>
      <c r="W1" s="318"/>
      <c r="X1" s="318"/>
      <c r="Y1" s="319"/>
      <c r="Z1" s="354"/>
      <c r="AA1" s="355"/>
      <c r="AB1" s="355"/>
      <c r="AC1" s="355"/>
      <c r="AD1" s="320"/>
      <c r="AE1" s="320"/>
      <c r="AF1" s="320"/>
      <c r="AG1" s="320"/>
      <c r="AH1" s="320"/>
      <c r="AI1" s="320"/>
      <c r="AJ1" s="320"/>
      <c r="AK1" s="320"/>
      <c r="AL1" s="320"/>
      <c r="AM1" s="320"/>
      <c r="AN1" s="320"/>
      <c r="AO1" s="320"/>
      <c r="AP1" s="320"/>
      <c r="AQ1" s="320"/>
      <c r="AU1" s="322">
        <v>64</v>
      </c>
    </row>
    <row r="2" spans="1:47" ht="20.100000000000001" customHeight="1" x14ac:dyDescent="0.3">
      <c r="A2" s="318" t="s">
        <v>22</v>
      </c>
      <c r="B2" s="318"/>
      <c r="C2" s="318"/>
      <c r="D2" s="318"/>
      <c r="E2" s="318" t="s">
        <v>33</v>
      </c>
      <c r="F2" s="355" t="str">
        <f>VLOOKUP(AE3,DAKOLNUN!A9:'DAKOLNUN'!G208,5,0)</f>
        <v>ACHMAD ROZALI</v>
      </c>
      <c r="G2" s="355"/>
      <c r="H2" s="355"/>
      <c r="I2" s="355"/>
      <c r="J2" s="320"/>
      <c r="K2" s="318" t="s">
        <v>22</v>
      </c>
      <c r="L2" s="318"/>
      <c r="M2" s="318"/>
      <c r="N2" s="318"/>
      <c r="O2" s="318" t="s">
        <v>33</v>
      </c>
      <c r="P2" s="355" t="str">
        <f>VLOOKUP(AE5,DAKOLNUN!A9:'DAKOLNUN'!G208,5,0)</f>
        <v>ADELIA SEPTI BERTHA ANANDA</v>
      </c>
      <c r="Q2" s="355"/>
      <c r="R2" s="355"/>
      <c r="S2" s="355"/>
      <c r="T2" s="320"/>
      <c r="U2" s="318" t="s">
        <v>22</v>
      </c>
      <c r="V2" s="318"/>
      <c r="W2" s="318"/>
      <c r="X2" s="318"/>
      <c r="Y2" s="318" t="s">
        <v>33</v>
      </c>
      <c r="Z2" s="355" t="str">
        <f>VLOOKUP(AE7,DAKOLNUN!A9:'DAKOLNUN'!G208,5,0)</f>
        <v>ADELINA KHILYATUL MILLAH</v>
      </c>
      <c r="AA2" s="355"/>
      <c r="AB2" s="355"/>
      <c r="AC2" s="355"/>
      <c r="AD2" s="320"/>
      <c r="AE2" s="323" t="s">
        <v>110</v>
      </c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U2" s="322">
        <v>65</v>
      </c>
    </row>
    <row r="3" spans="1:47" ht="20.100000000000001" customHeight="1" x14ac:dyDescent="0.3">
      <c r="A3" s="318" t="s">
        <v>23</v>
      </c>
      <c r="B3" s="318"/>
      <c r="C3" s="318"/>
      <c r="D3" s="318"/>
      <c r="E3" s="318" t="s">
        <v>33</v>
      </c>
      <c r="F3" s="355" t="str">
        <f>VLOOKUP(AE3,DAKOLNUN!A9:'DAKOLNUN'!G208,6,0)</f>
        <v>, 00 Januari 1900</v>
      </c>
      <c r="G3" s="355"/>
      <c r="H3" s="355"/>
      <c r="I3" s="355"/>
      <c r="J3" s="320"/>
      <c r="K3" s="318" t="s">
        <v>23</v>
      </c>
      <c r="L3" s="318"/>
      <c r="M3" s="318"/>
      <c r="N3" s="318"/>
      <c r="O3" s="318" t="s">
        <v>33</v>
      </c>
      <c r="P3" s="355" t="str">
        <f>VLOOKUP(AE5,DAKOLNUN!A9:'DAKOLNUN'!G208,6,0)</f>
        <v>, 00 Januari 1900</v>
      </c>
      <c r="Q3" s="355"/>
      <c r="R3" s="355"/>
      <c r="S3" s="355"/>
      <c r="T3" s="320"/>
      <c r="U3" s="318" t="s">
        <v>23</v>
      </c>
      <c r="V3" s="318"/>
      <c r="W3" s="318"/>
      <c r="X3" s="318"/>
      <c r="Y3" s="318" t="s">
        <v>33</v>
      </c>
      <c r="Z3" s="355" t="str">
        <f>VLOOKUP(AE7,DAKOLNUN!A9:'DAKOLNUN'!G208,6,0)</f>
        <v>, 00 Januari 1900</v>
      </c>
      <c r="AA3" s="355"/>
      <c r="AB3" s="355"/>
      <c r="AC3" s="355"/>
      <c r="AD3" s="320"/>
      <c r="AE3" s="508">
        <v>1</v>
      </c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</row>
    <row r="4" spans="1:47" ht="20.100000000000001" customHeight="1" x14ac:dyDescent="0.3">
      <c r="A4" s="318" t="s">
        <v>79</v>
      </c>
      <c r="B4" s="318"/>
      <c r="C4" s="318"/>
      <c r="D4" s="318"/>
      <c r="E4" s="318" t="s">
        <v>33</v>
      </c>
      <c r="F4" s="356">
        <f>VLOOKUP(AE3,DAKOLNUN!A9:'DAKOLNUN'!G208,2,0)</f>
        <v>4144</v>
      </c>
      <c r="G4" s="355"/>
      <c r="H4" s="355"/>
      <c r="I4" s="355"/>
      <c r="J4" s="320"/>
      <c r="K4" s="318" t="s">
        <v>79</v>
      </c>
      <c r="L4" s="318"/>
      <c r="M4" s="318"/>
      <c r="N4" s="318"/>
      <c r="O4" s="318" t="s">
        <v>33</v>
      </c>
      <c r="P4" s="356">
        <f>VLOOKUP(AE5,DAKOLNUN!A9:'DAKOLNUN'!G208,2,0)</f>
        <v>4177</v>
      </c>
      <c r="Q4" s="355"/>
      <c r="R4" s="355"/>
      <c r="S4" s="355"/>
      <c r="T4" s="320"/>
      <c r="U4" s="318" t="s">
        <v>79</v>
      </c>
      <c r="V4" s="318"/>
      <c r="W4" s="318"/>
      <c r="X4" s="318"/>
      <c r="Y4" s="318" t="s">
        <v>33</v>
      </c>
      <c r="Z4" s="356">
        <f>VLOOKUP(AE7,DAKOLNUN!A9:'DAKOLNUN'!G208,2,0)</f>
        <v>4178</v>
      </c>
      <c r="AA4" s="355"/>
      <c r="AB4" s="355"/>
      <c r="AC4" s="355"/>
      <c r="AD4" s="320"/>
      <c r="AE4" s="509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</row>
    <row r="5" spans="1:47" ht="20.100000000000001" customHeight="1" x14ac:dyDescent="0.3">
      <c r="A5" s="318" t="s">
        <v>25</v>
      </c>
      <c r="B5" s="318"/>
      <c r="C5" s="318"/>
      <c r="D5" s="318"/>
      <c r="E5" s="318" t="s">
        <v>33</v>
      </c>
      <c r="F5" s="356" t="str">
        <f>VLOOKUP(AE3,DAKOLNUN!A9:'DAKOLNUN'!G208,3,0)</f>
        <v>0056985470</v>
      </c>
      <c r="G5" s="355"/>
      <c r="H5" s="355"/>
      <c r="I5" s="355"/>
      <c r="J5" s="320"/>
      <c r="K5" s="318" t="s">
        <v>25</v>
      </c>
      <c r="L5" s="318"/>
      <c r="M5" s="318"/>
      <c r="N5" s="318"/>
      <c r="O5" s="318" t="s">
        <v>33</v>
      </c>
      <c r="P5" s="356" t="str">
        <f>VLOOKUP(AE5,DAKOLNUN!A9:'DAKOLNUN'!G208,3,0)</f>
        <v>0046378836</v>
      </c>
      <c r="Q5" s="355"/>
      <c r="R5" s="355"/>
      <c r="S5" s="355"/>
      <c r="T5" s="320"/>
      <c r="U5" s="318" t="s">
        <v>25</v>
      </c>
      <c r="V5" s="318"/>
      <c r="W5" s="318"/>
      <c r="X5" s="318"/>
      <c r="Y5" s="318" t="s">
        <v>33</v>
      </c>
      <c r="Z5" s="356" t="str">
        <f>VLOOKUP(AE7,DAKOLNUN!A9:'DAKOLNUN'!G208,3,0)</f>
        <v>0045705633</v>
      </c>
      <c r="AA5" s="355"/>
      <c r="AB5" s="355"/>
      <c r="AC5" s="355"/>
      <c r="AD5" s="320"/>
      <c r="AE5" s="508">
        <f>AE3+1</f>
        <v>2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</row>
    <row r="6" spans="1:47" ht="16.5" customHeight="1" x14ac:dyDescent="0.3">
      <c r="A6" s="318"/>
      <c r="B6" s="318"/>
      <c r="C6" s="318"/>
      <c r="D6" s="318"/>
      <c r="E6" s="318"/>
      <c r="F6" s="355"/>
      <c r="G6" s="355"/>
      <c r="H6" s="355"/>
      <c r="I6" s="355"/>
      <c r="J6" s="320"/>
      <c r="K6" s="318"/>
      <c r="L6" s="318"/>
      <c r="M6" s="318"/>
      <c r="N6" s="318"/>
      <c r="O6" s="318"/>
      <c r="P6" s="355"/>
      <c r="Q6" s="355"/>
      <c r="R6" s="355"/>
      <c r="S6" s="355"/>
      <c r="T6" s="320"/>
      <c r="U6" s="318"/>
      <c r="V6" s="318"/>
      <c r="W6" s="318"/>
      <c r="X6" s="318"/>
      <c r="Y6" s="318"/>
      <c r="Z6" s="355"/>
      <c r="AA6" s="355"/>
      <c r="AB6" s="355"/>
      <c r="AC6" s="355"/>
      <c r="AD6" s="320"/>
      <c r="AE6" s="509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</row>
    <row r="7" spans="1:47" ht="16.5" customHeight="1" x14ac:dyDescent="0.3">
      <c r="A7" s="515" t="s">
        <v>192</v>
      </c>
      <c r="B7" s="515"/>
      <c r="C7" s="515"/>
      <c r="D7" s="515"/>
      <c r="E7" s="515"/>
      <c r="F7" s="515"/>
      <c r="G7" s="515"/>
      <c r="H7" s="515"/>
      <c r="I7" s="515"/>
      <c r="J7" s="320"/>
      <c r="K7" s="515" t="s">
        <v>192</v>
      </c>
      <c r="L7" s="515"/>
      <c r="M7" s="515"/>
      <c r="N7" s="515"/>
      <c r="O7" s="515"/>
      <c r="P7" s="515"/>
      <c r="Q7" s="515"/>
      <c r="R7" s="515"/>
      <c r="S7" s="515"/>
      <c r="T7" s="320"/>
      <c r="U7" s="515" t="s">
        <v>192</v>
      </c>
      <c r="V7" s="515"/>
      <c r="W7" s="515"/>
      <c r="X7" s="515"/>
      <c r="Y7" s="515"/>
      <c r="Z7" s="515"/>
      <c r="AA7" s="515"/>
      <c r="AB7" s="515"/>
      <c r="AC7" s="515"/>
      <c r="AD7" s="320"/>
      <c r="AE7" s="508">
        <f t="shared" ref="AE7" si="0">AE5+1</f>
        <v>3</v>
      </c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</row>
    <row r="8" spans="1:47" ht="16.5" customHeight="1" x14ac:dyDescent="0.3">
      <c r="A8" s="515"/>
      <c r="B8" s="515"/>
      <c r="C8" s="515"/>
      <c r="D8" s="515"/>
      <c r="E8" s="515"/>
      <c r="F8" s="515"/>
      <c r="G8" s="515"/>
      <c r="H8" s="515"/>
      <c r="I8" s="515"/>
      <c r="J8" s="320"/>
      <c r="K8" s="515"/>
      <c r="L8" s="515"/>
      <c r="M8" s="515"/>
      <c r="N8" s="515"/>
      <c r="O8" s="515"/>
      <c r="P8" s="515"/>
      <c r="Q8" s="515"/>
      <c r="R8" s="515"/>
      <c r="S8" s="515"/>
      <c r="T8" s="320"/>
      <c r="U8" s="515"/>
      <c r="V8" s="515"/>
      <c r="W8" s="515"/>
      <c r="X8" s="515"/>
      <c r="Y8" s="515"/>
      <c r="Z8" s="515"/>
      <c r="AA8" s="515"/>
      <c r="AB8" s="515"/>
      <c r="AC8" s="515"/>
      <c r="AD8" s="320"/>
      <c r="AE8" s="509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</row>
    <row r="9" spans="1:47" s="326" customFormat="1" ht="30.75" customHeight="1" x14ac:dyDescent="0.3">
      <c r="A9" s="324" t="s">
        <v>83</v>
      </c>
      <c r="B9" s="516" t="s">
        <v>84</v>
      </c>
      <c r="C9" s="517"/>
      <c r="D9" s="517"/>
      <c r="E9" s="518"/>
      <c r="F9" s="357" t="s">
        <v>91</v>
      </c>
      <c r="G9" s="519" t="s">
        <v>85</v>
      </c>
      <c r="H9" s="520"/>
      <c r="I9" s="357" t="s">
        <v>202</v>
      </c>
      <c r="J9" s="325"/>
      <c r="K9" s="324" t="s">
        <v>83</v>
      </c>
      <c r="L9" s="516" t="s">
        <v>84</v>
      </c>
      <c r="M9" s="517"/>
      <c r="N9" s="517"/>
      <c r="O9" s="518"/>
      <c r="P9" s="357" t="s">
        <v>91</v>
      </c>
      <c r="Q9" s="519" t="s">
        <v>85</v>
      </c>
      <c r="R9" s="520"/>
      <c r="S9" s="357" t="s">
        <v>202</v>
      </c>
      <c r="T9" s="325"/>
      <c r="U9" s="324" t="s">
        <v>83</v>
      </c>
      <c r="V9" s="516" t="s">
        <v>84</v>
      </c>
      <c r="W9" s="517"/>
      <c r="X9" s="517"/>
      <c r="Y9" s="518"/>
      <c r="Z9" s="357" t="s">
        <v>91</v>
      </c>
      <c r="AA9" s="519" t="s">
        <v>85</v>
      </c>
      <c r="AB9" s="520"/>
      <c r="AC9" s="357" t="s">
        <v>202</v>
      </c>
      <c r="AD9" s="325"/>
      <c r="AE9" s="508">
        <f t="shared" ref="AE9" si="1">AE7+1</f>
        <v>4</v>
      </c>
      <c r="AF9" s="325"/>
      <c r="AG9" s="325"/>
      <c r="AH9" s="325"/>
      <c r="AI9" s="325"/>
      <c r="AJ9" s="325"/>
      <c r="AK9" s="325"/>
      <c r="AL9" s="325"/>
      <c r="AM9" s="325"/>
      <c r="AN9" s="325"/>
      <c r="AO9" s="325"/>
      <c r="AP9" s="325"/>
      <c r="AQ9" s="325"/>
      <c r="AU9" s="327"/>
    </row>
    <row r="10" spans="1:47" ht="16.5" customHeight="1" x14ac:dyDescent="0.3">
      <c r="A10" s="328" t="s">
        <v>87</v>
      </c>
      <c r="B10" s="328"/>
      <c r="C10" s="329" t="s">
        <v>88</v>
      </c>
      <c r="D10" s="330"/>
      <c r="E10" s="331"/>
      <c r="F10" s="358"/>
      <c r="G10" s="359"/>
      <c r="H10" s="360"/>
      <c r="I10" s="360"/>
      <c r="J10" s="320"/>
      <c r="K10" s="328" t="s">
        <v>87</v>
      </c>
      <c r="L10" s="328"/>
      <c r="M10" s="329" t="s">
        <v>88</v>
      </c>
      <c r="N10" s="330"/>
      <c r="O10" s="331"/>
      <c r="P10" s="358"/>
      <c r="Q10" s="359"/>
      <c r="R10" s="360"/>
      <c r="S10" s="360"/>
      <c r="T10" s="320"/>
      <c r="U10" s="328" t="s">
        <v>87</v>
      </c>
      <c r="V10" s="328"/>
      <c r="W10" s="329" t="s">
        <v>88</v>
      </c>
      <c r="X10" s="330"/>
      <c r="Y10" s="331"/>
      <c r="Z10" s="358"/>
      <c r="AA10" s="359"/>
      <c r="AB10" s="360"/>
      <c r="AC10" s="360"/>
      <c r="AD10" s="320"/>
      <c r="AE10" s="509"/>
      <c r="AF10" s="320"/>
      <c r="AG10" s="320"/>
      <c r="AH10" s="320"/>
      <c r="AI10" s="320"/>
      <c r="AJ10" s="320"/>
      <c r="AK10" s="320"/>
      <c r="AL10" s="320"/>
      <c r="AM10" s="320"/>
      <c r="AN10" s="320"/>
      <c r="AO10" s="320"/>
      <c r="AP10" s="320"/>
      <c r="AQ10" s="320"/>
    </row>
    <row r="11" spans="1:47" ht="16.5" customHeight="1" x14ac:dyDescent="0.3">
      <c r="A11" s="332"/>
      <c r="B11" s="333" t="s">
        <v>117</v>
      </c>
      <c r="C11" s="334" t="s">
        <v>51</v>
      </c>
      <c r="D11" s="335"/>
      <c r="E11" s="336"/>
      <c r="F11" s="337" t="e">
        <f>VLOOKUP($AE$3,DAKOLNUN!$A$9:'DAKOLNUN'!$BK$208,8,0)</f>
        <v>#REF!</v>
      </c>
      <c r="G11" s="521" t="e">
        <f>VLOOKUP($AE$3,DAKOLNUN!$A$9:'DAKOLNUN'!$BK$208,9,0)</f>
        <v>#REF!</v>
      </c>
      <c r="H11" s="522"/>
      <c r="I11" s="338" t="e">
        <f>VLOOKUP($AE$3,DAKOLNUN!$A$9:'DAKOLNUN'!$BK$208,10,0)</f>
        <v>#REF!</v>
      </c>
      <c r="J11" s="320"/>
      <c r="K11" s="332"/>
      <c r="L11" s="333" t="s">
        <v>117</v>
      </c>
      <c r="M11" s="334" t="s">
        <v>51</v>
      </c>
      <c r="N11" s="335"/>
      <c r="O11" s="336"/>
      <c r="P11" s="337" t="e">
        <f>VLOOKUP($AE$3,DAKOLNUN!$A$9:'DAKOLNUN'!$BK$208,8,0)</f>
        <v>#REF!</v>
      </c>
      <c r="Q11" s="521" t="e">
        <f>VLOOKUP($AE$3,DAKOLNUN!$A$9:'DAKOLNUN'!$BK$208,9,0)</f>
        <v>#REF!</v>
      </c>
      <c r="R11" s="522"/>
      <c r="S11" s="338" t="e">
        <f>VLOOKUP($AE$3,DAKOLNUN!$A$9:'DAKOLNUN'!$BK$208,10,0)</f>
        <v>#REF!</v>
      </c>
      <c r="T11" s="320"/>
      <c r="U11" s="332"/>
      <c r="V11" s="333" t="s">
        <v>117</v>
      </c>
      <c r="W11" s="334" t="s">
        <v>51</v>
      </c>
      <c r="X11" s="335"/>
      <c r="Y11" s="336"/>
      <c r="Z11" s="337" t="e">
        <f>VLOOKUP($AE$3,DAKOLNUN!$A$9:'DAKOLNUN'!$BK$208,8,0)</f>
        <v>#REF!</v>
      </c>
      <c r="AA11" s="521" t="e">
        <f>VLOOKUP($AE$3,DAKOLNUN!$A$9:'DAKOLNUN'!$BK$208,9,0)</f>
        <v>#REF!</v>
      </c>
      <c r="AB11" s="522"/>
      <c r="AC11" s="338" t="e">
        <f>VLOOKUP($AE$3,DAKOLNUN!$A$9:'DAKOLNUN'!$BK$208,10,0)</f>
        <v>#REF!</v>
      </c>
      <c r="AD11" s="320"/>
      <c r="AE11" s="508">
        <f t="shared" ref="AE11" si="2">AE9+1</f>
        <v>5</v>
      </c>
      <c r="AF11" s="320"/>
      <c r="AG11" s="320"/>
      <c r="AH11" s="320"/>
      <c r="AI11" s="320"/>
      <c r="AJ11" s="320"/>
      <c r="AK11" s="320"/>
      <c r="AL11" s="320"/>
      <c r="AM11" s="320"/>
      <c r="AN11" s="320"/>
      <c r="AO11" s="320"/>
      <c r="AP11" s="320"/>
      <c r="AQ11" s="320"/>
    </row>
    <row r="12" spans="1:47" ht="16.5" customHeight="1" x14ac:dyDescent="0.3">
      <c r="A12" s="332"/>
      <c r="B12" s="333"/>
      <c r="C12" s="334" t="s">
        <v>175</v>
      </c>
      <c r="D12" s="335"/>
      <c r="E12" s="336"/>
      <c r="F12" s="361">
        <f>VLOOKUP($AE$3,DAKOLNUN!$A$9:'DAKOLNUN'!$CH$208,14,0)</f>
        <v>75</v>
      </c>
      <c r="G12" s="511">
        <f>VLOOKUP($AE$3,DAKOLNUN!$A$9:'DAKOLNUN'!$CH$208,15,0)</f>
        <v>75</v>
      </c>
      <c r="H12" s="512"/>
      <c r="I12" s="362">
        <f>VLOOKUP($AE$3,DAKOLNUN!$A$9:'DAKOLNUN'!$CH$208,16,0)</f>
        <v>75</v>
      </c>
      <c r="J12" s="320"/>
      <c r="K12" s="332"/>
      <c r="L12" s="333"/>
      <c r="M12" s="334" t="s">
        <v>175</v>
      </c>
      <c r="N12" s="335"/>
      <c r="O12" s="336"/>
      <c r="P12" s="361">
        <f>VLOOKUP($AE$5,DAKOLNUN!$A$9:'DAKOLNUN'!$CH$208,14,0)</f>
        <v>76.8</v>
      </c>
      <c r="Q12" s="511">
        <f>VLOOKUP($AE$5,DAKOLNUN!$A$9:'DAKOLNUN'!$CH$208,15,0)</f>
        <v>78.900000000000006</v>
      </c>
      <c r="R12" s="512"/>
      <c r="S12" s="362">
        <f>VLOOKUP($AE$5,DAKOLNUN!$A$9:'DAKOLNUN'!$CH$208,16,0)</f>
        <v>77.64</v>
      </c>
      <c r="T12" s="320"/>
      <c r="U12" s="332"/>
      <c r="V12" s="333"/>
      <c r="W12" s="334" t="s">
        <v>175</v>
      </c>
      <c r="X12" s="335"/>
      <c r="Y12" s="336"/>
      <c r="Z12" s="361">
        <f>VLOOKUP($AE$7,DAKOLNUN!$A$9:'DAKOLNUN'!$CH$208,14,0)</f>
        <v>74.8</v>
      </c>
      <c r="AA12" s="511">
        <f>VLOOKUP($AE$7,DAKOLNUN!$A$9:'DAKOLNUN'!$CH$208,15,0)</f>
        <v>74.900000000000006</v>
      </c>
      <c r="AB12" s="512"/>
      <c r="AC12" s="362">
        <f>VLOOKUP($AE$7,DAKOLNUN!$A$9:'DAKOLNUN'!$CH$208,16,0)</f>
        <v>74.84</v>
      </c>
      <c r="AD12" s="320"/>
      <c r="AE12" s="509"/>
      <c r="AF12" s="320"/>
      <c r="AG12" s="320"/>
      <c r="AH12" s="320"/>
      <c r="AI12" s="320"/>
      <c r="AJ12" s="320"/>
      <c r="AK12" s="320"/>
      <c r="AL12" s="320"/>
      <c r="AM12" s="320"/>
      <c r="AN12" s="320"/>
      <c r="AO12" s="320"/>
      <c r="AP12" s="320"/>
      <c r="AQ12" s="320"/>
    </row>
    <row r="13" spans="1:47" ht="16.5" customHeight="1" x14ac:dyDescent="0.3">
      <c r="A13" s="332"/>
      <c r="B13" s="333"/>
      <c r="C13" s="334" t="s">
        <v>176</v>
      </c>
      <c r="D13" s="335"/>
      <c r="E13" s="336"/>
      <c r="F13" s="361">
        <f>VLOOKUP($AE$3,DAKOLNUN!$A$9:'DAKOLNUN'!$CH$208,11,0)</f>
        <v>75</v>
      </c>
      <c r="G13" s="511">
        <f>VLOOKUP($AE$3,DAKOLNUN!$A$9:'DAKOLNUN'!$CH$208,12,0)</f>
        <v>77</v>
      </c>
      <c r="H13" s="512"/>
      <c r="I13" s="362">
        <f>VLOOKUP($AE$3,DAKOLNUN!$A$9:'DAKOLNUN'!$CH$208,13,0)</f>
        <v>75.8</v>
      </c>
      <c r="J13" s="320"/>
      <c r="K13" s="332"/>
      <c r="L13" s="333"/>
      <c r="M13" s="334" t="s">
        <v>176</v>
      </c>
      <c r="N13" s="335"/>
      <c r="O13" s="336"/>
      <c r="P13" s="361">
        <f>VLOOKUP($AE$5,DAKOLNUN!$A$9:'DAKOLNUN'!$CH$208,11,0)</f>
        <v>80</v>
      </c>
      <c r="Q13" s="511">
        <f>VLOOKUP($AE$5,DAKOLNUN!$A$9:'DAKOLNUN'!$CH$208,12,0)</f>
        <v>82</v>
      </c>
      <c r="R13" s="512"/>
      <c r="S13" s="362">
        <f>VLOOKUP($AE$5,DAKOLNUN!$A$9:'DAKOLNUN'!$CH$208,13,0)</f>
        <v>80.800000000000011</v>
      </c>
      <c r="T13" s="320"/>
      <c r="U13" s="332"/>
      <c r="V13" s="333"/>
      <c r="W13" s="334" t="s">
        <v>176</v>
      </c>
      <c r="X13" s="335"/>
      <c r="Y13" s="336"/>
      <c r="Z13" s="361">
        <f>VLOOKUP($AE$7,DAKOLNUN!$A$9:'DAKOLNUN'!$CH$208,11,0)</f>
        <v>79</v>
      </c>
      <c r="AA13" s="511">
        <f>VLOOKUP($AE$7,DAKOLNUN!$A$9:'DAKOLNUN'!$CH$208,12,0)</f>
        <v>78</v>
      </c>
      <c r="AB13" s="512"/>
      <c r="AC13" s="362">
        <f>VLOOKUP($AE$7,DAKOLNUN!$A$9:'DAKOLNUN'!$CH$208,13,0)</f>
        <v>78.599999999999994</v>
      </c>
      <c r="AD13" s="320"/>
      <c r="AE13" s="508">
        <f t="shared" ref="AE13" si="3">AE11+1</f>
        <v>6</v>
      </c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</row>
    <row r="14" spans="1:47" ht="16.5" customHeight="1" x14ac:dyDescent="0.3">
      <c r="A14" s="332"/>
      <c r="B14" s="333"/>
      <c r="C14" s="334" t="s">
        <v>152</v>
      </c>
      <c r="D14" s="335"/>
      <c r="E14" s="336"/>
      <c r="F14" s="361">
        <f>VLOOKUP($AE$3,DAKOLNUN!$A$9:'DAKOLNUN'!$CH$208,17,0)</f>
        <v>75.400000000000006</v>
      </c>
      <c r="G14" s="511">
        <f>VLOOKUP($AE$3,DAKOLNUN!$A$9:'DAKOLNUN'!$CH$208,18,0)</f>
        <v>76.2</v>
      </c>
      <c r="H14" s="512"/>
      <c r="I14" s="362">
        <f>VLOOKUP($AE$3,DAKOLNUN!$A$9:'DAKOLNUN'!$CH$208,19,0)</f>
        <v>75.72</v>
      </c>
      <c r="J14" s="320"/>
      <c r="K14" s="332"/>
      <c r="L14" s="333"/>
      <c r="M14" s="334" t="s">
        <v>152</v>
      </c>
      <c r="N14" s="335"/>
      <c r="O14" s="336"/>
      <c r="P14" s="361">
        <f>VLOOKUP($AE$5,DAKOLNUN!$A$9:'DAKOLNUN'!$CH$208,17,0)</f>
        <v>78.8</v>
      </c>
      <c r="Q14" s="511">
        <f>VLOOKUP($AE$5,DAKOLNUN!$A$9:'DAKOLNUN'!$CH$208,18,0)</f>
        <v>81.400000000000006</v>
      </c>
      <c r="R14" s="512"/>
      <c r="S14" s="362">
        <f>VLOOKUP($AE$5,DAKOLNUN!$A$9:'DAKOLNUN'!$CH$208,19,0)</f>
        <v>79.84</v>
      </c>
      <c r="T14" s="320"/>
      <c r="U14" s="332"/>
      <c r="V14" s="333"/>
      <c r="W14" s="334" t="s">
        <v>152</v>
      </c>
      <c r="X14" s="335"/>
      <c r="Y14" s="336"/>
      <c r="Z14" s="361">
        <f>VLOOKUP($AE$7,DAKOLNUN!$A$9:'DAKOLNUN'!$CH$208,17,0)</f>
        <v>74.599999999999994</v>
      </c>
      <c r="AA14" s="511">
        <f>VLOOKUP($AE$7,DAKOLNUN!$A$9:'DAKOLNUN'!$CH$208,18,0)</f>
        <v>77.8</v>
      </c>
      <c r="AB14" s="512"/>
      <c r="AC14" s="362">
        <f>VLOOKUP($AE$7,DAKOLNUN!$A$9:'DAKOLNUN'!$CH$208,19,0)</f>
        <v>75.88</v>
      </c>
      <c r="AD14" s="320"/>
      <c r="AE14" s="509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</row>
    <row r="15" spans="1:47" ht="16.5" customHeight="1" x14ac:dyDescent="0.3">
      <c r="A15" s="332"/>
      <c r="B15" s="333"/>
      <c r="C15" s="334" t="s">
        <v>160</v>
      </c>
      <c r="D15" s="335"/>
      <c r="E15" s="336"/>
      <c r="F15" s="361">
        <f>VLOOKUP($AE$3,DAKOLNUN!$A$9:'DAKOLNUN'!$CH$208,20,0)</f>
        <v>71.2</v>
      </c>
      <c r="G15" s="511">
        <f>VLOOKUP($AE$3,DAKOLNUN!$A$9:'DAKOLNUN'!$CH$208,21,0)</f>
        <v>71.099999999999994</v>
      </c>
      <c r="H15" s="512"/>
      <c r="I15" s="362">
        <f>VLOOKUP($AE$3,DAKOLNUN!$A$9:'DAKOLNUN'!$CH$208,22,0)</f>
        <v>71.16</v>
      </c>
      <c r="J15" s="320"/>
      <c r="K15" s="332"/>
      <c r="L15" s="333"/>
      <c r="M15" s="334" t="s">
        <v>160</v>
      </c>
      <c r="N15" s="335"/>
      <c r="O15" s="336"/>
      <c r="P15" s="361">
        <f>VLOOKUP($AE$5,DAKOLNUN!$A$9:'DAKOLNUN'!$CH$208,20,0)</f>
        <v>77.8</v>
      </c>
      <c r="Q15" s="511">
        <f>VLOOKUP($AE$5,DAKOLNUN!$A$9:'DAKOLNUN'!$CH$208,21,0)</f>
        <v>74.400000000000006</v>
      </c>
      <c r="R15" s="512"/>
      <c r="S15" s="362">
        <f>VLOOKUP($AE$5,DAKOLNUN!$A$9:'DAKOLNUN'!$CH$208,22,0)</f>
        <v>76.44</v>
      </c>
      <c r="T15" s="320"/>
      <c r="U15" s="332"/>
      <c r="V15" s="333"/>
      <c r="W15" s="334" t="s">
        <v>160</v>
      </c>
      <c r="X15" s="335"/>
      <c r="Y15" s="336"/>
      <c r="Z15" s="361">
        <f>VLOOKUP($AE$7,DAKOLNUN!$A$9:'DAKOLNUN'!$CH$208,20,0)</f>
        <v>71.2</v>
      </c>
      <c r="AA15" s="511">
        <f>VLOOKUP($AE$7,DAKOLNUN!$A$9:'DAKOLNUN'!$CH$208,21,0)</f>
        <v>71.099999999999994</v>
      </c>
      <c r="AB15" s="512"/>
      <c r="AC15" s="362">
        <f>VLOOKUP($AE$7,DAKOLNUN!$A$9:'DAKOLNUN'!$CH$208,22,0)</f>
        <v>71.16</v>
      </c>
      <c r="AD15" s="320"/>
      <c r="AE15" s="320"/>
      <c r="AF15" s="320"/>
      <c r="AG15" s="320"/>
      <c r="AH15" s="320"/>
      <c r="AI15" s="320"/>
      <c r="AJ15" s="320"/>
      <c r="AK15" s="320"/>
      <c r="AL15" s="320"/>
      <c r="AM15" s="320"/>
      <c r="AN15" s="320"/>
      <c r="AO15" s="320"/>
      <c r="AP15" s="320"/>
      <c r="AQ15" s="320"/>
    </row>
    <row r="16" spans="1:47" ht="16.5" customHeight="1" x14ac:dyDescent="0.3">
      <c r="A16" s="339"/>
      <c r="B16" s="340" t="s">
        <v>118</v>
      </c>
      <c r="C16" s="341" t="s">
        <v>53</v>
      </c>
      <c r="D16" s="342"/>
      <c r="E16" s="343"/>
      <c r="F16" s="361">
        <f>VLOOKUP($AE$3,DAKOLNUN!$A$9:'DAKOLNUN'!$CH$208,23,0)</f>
        <v>72</v>
      </c>
      <c r="G16" s="511">
        <f>VLOOKUP($AE$3,DAKOLNUN!$A$9:'DAKOLNUN'!$CH$208,24,0)</f>
        <v>72</v>
      </c>
      <c r="H16" s="512"/>
      <c r="I16" s="362">
        <f>VLOOKUP($AE$3,DAKOLNUN!$A$9:'DAKOLNUN'!$CH$208,25,0)</f>
        <v>72</v>
      </c>
      <c r="J16" s="320"/>
      <c r="K16" s="339"/>
      <c r="L16" s="340" t="s">
        <v>118</v>
      </c>
      <c r="M16" s="341" t="s">
        <v>53</v>
      </c>
      <c r="N16" s="342"/>
      <c r="O16" s="343"/>
      <c r="P16" s="361">
        <f>VLOOKUP($AE$5,DAKOLNUN!$A$9:'DAKOLNUN'!$CH$208,23,0)</f>
        <v>73.400000000000006</v>
      </c>
      <c r="Q16" s="511">
        <f>VLOOKUP($AE$5,DAKOLNUN!$A$9:'DAKOLNUN'!$CH$208,24,0)</f>
        <v>74</v>
      </c>
      <c r="R16" s="512"/>
      <c r="S16" s="362">
        <f>VLOOKUP($AE$5,DAKOLNUN!$A$9:'DAKOLNUN'!$CH$208,25,0)</f>
        <v>73.64</v>
      </c>
      <c r="T16" s="320"/>
      <c r="U16" s="339"/>
      <c r="V16" s="340" t="s">
        <v>118</v>
      </c>
      <c r="W16" s="341" t="s">
        <v>53</v>
      </c>
      <c r="X16" s="342"/>
      <c r="Y16" s="343"/>
      <c r="Z16" s="361">
        <f>VLOOKUP($AE$7,DAKOLNUN!$A$9:'DAKOLNUN'!$CH$208,23,0)</f>
        <v>70.400000000000006</v>
      </c>
      <c r="AA16" s="511">
        <f>VLOOKUP($AE$7,DAKOLNUN!$A$9:'DAKOLNUN'!$CH$208,24,0)</f>
        <v>72</v>
      </c>
      <c r="AB16" s="512"/>
      <c r="AC16" s="362">
        <f>VLOOKUP($AE$7,DAKOLNUN!$A$9:'DAKOLNUN'!$CH$208,25,0)</f>
        <v>71.040000000000006</v>
      </c>
      <c r="AD16" s="320"/>
      <c r="AE16" s="320"/>
      <c r="AF16" s="320"/>
      <c r="AG16" s="320"/>
      <c r="AH16" s="320"/>
      <c r="AI16" s="320"/>
      <c r="AJ16" s="320"/>
      <c r="AK16" s="320"/>
      <c r="AL16" s="320"/>
      <c r="AM16" s="320"/>
      <c r="AN16" s="320"/>
      <c r="AO16" s="320"/>
      <c r="AP16" s="320"/>
      <c r="AQ16" s="320"/>
    </row>
    <row r="17" spans="1:43" ht="16.5" customHeight="1" x14ac:dyDescent="0.3">
      <c r="A17" s="339"/>
      <c r="B17" s="340" t="s">
        <v>119</v>
      </c>
      <c r="C17" s="341" t="s">
        <v>55</v>
      </c>
      <c r="D17" s="342"/>
      <c r="E17" s="343"/>
      <c r="F17" s="361" t="str">
        <f>VLOOKUP($AE$3,DAKOLNUN!$A$9:'DAKOLNUN'!$CH$208,68,0)</f>
        <v>73,6</v>
      </c>
      <c r="G17" s="511">
        <f>VLOOKUP($AE$3,DAKOLNUN!$A$9:'DAKOLNUN'!$CH$208,55,0)</f>
        <v>62</v>
      </c>
      <c r="H17" s="512"/>
      <c r="I17" s="362">
        <f>VLOOKUP($AE$3,DAKOLNUN!$A$9:'DAKOLNUN'!$CH$208,56,0)</f>
        <v>68.576000000000008</v>
      </c>
      <c r="J17" s="320"/>
      <c r="K17" s="339"/>
      <c r="L17" s="340" t="s">
        <v>119</v>
      </c>
      <c r="M17" s="341" t="s">
        <v>55</v>
      </c>
      <c r="N17" s="342"/>
      <c r="O17" s="343"/>
      <c r="P17" s="361" t="str">
        <f>VLOOKUP($AE$5,DAKOLNUN!$A$9:'DAKOLNUN'!$CH$208,68,0)</f>
        <v>74,2</v>
      </c>
      <c r="Q17" s="511">
        <f>VLOOKUP($AE$5,DAKOLNUN!$A$9:'DAKOLNUN'!$CH$208,55,0)</f>
        <v>66</v>
      </c>
      <c r="R17" s="512"/>
      <c r="S17" s="362">
        <f>VLOOKUP($AE$5,DAKOLNUN!$A$9:'DAKOLNUN'!$CH$208,56,0)</f>
        <v>70.872</v>
      </c>
      <c r="T17" s="320"/>
      <c r="U17" s="339"/>
      <c r="V17" s="340" t="s">
        <v>119</v>
      </c>
      <c r="W17" s="341" t="s">
        <v>55</v>
      </c>
      <c r="X17" s="342"/>
      <c r="Y17" s="343"/>
      <c r="Z17" s="361" t="str">
        <f>VLOOKUP($AE$7,DAKOLNUN!$A$9:'DAKOLNUN'!$CH$208,68,0)</f>
        <v>72,6</v>
      </c>
      <c r="AA17" s="511">
        <f>VLOOKUP($AE$7,DAKOLNUN!$A$9:'DAKOLNUN'!$CH$208,55,0)</f>
        <v>58</v>
      </c>
      <c r="AB17" s="512"/>
      <c r="AC17" s="362">
        <f>VLOOKUP($AE$7,DAKOLNUN!$A$9:'DAKOLNUN'!$CH$208,56,0)</f>
        <v>66.496000000000009</v>
      </c>
      <c r="AD17" s="320"/>
      <c r="AE17" s="320"/>
      <c r="AF17" s="320"/>
      <c r="AG17" s="320"/>
      <c r="AH17" s="320"/>
      <c r="AI17" s="320"/>
      <c r="AJ17" s="320"/>
      <c r="AK17" s="320"/>
      <c r="AL17" s="320"/>
      <c r="AM17" s="320"/>
      <c r="AN17" s="320"/>
      <c r="AO17" s="320"/>
      <c r="AP17" s="320"/>
      <c r="AQ17" s="320"/>
    </row>
    <row r="18" spans="1:43" ht="16.5" customHeight="1" x14ac:dyDescent="0.3">
      <c r="A18" s="339"/>
      <c r="B18" s="344">
        <v>4</v>
      </c>
      <c r="C18" s="341" t="s">
        <v>149</v>
      </c>
      <c r="D18" s="342"/>
      <c r="E18" s="343"/>
      <c r="F18" s="361">
        <f>VLOOKUP($AE$3,DAKOLNUN!$A$9:'DAKOLNUN'!$CH$208,29,0)</f>
        <v>71.599999999999994</v>
      </c>
      <c r="G18" s="511">
        <f>VLOOKUP($AE$3,DAKOLNUN!$A$9:'DAKOLNUN'!$CH$208,30,0)</f>
        <v>73.3</v>
      </c>
      <c r="H18" s="512"/>
      <c r="I18" s="362">
        <f>VLOOKUP($AE$3,DAKOLNUN!$A$9:'DAKOLNUN'!$CH$208,31,0)</f>
        <v>72.28</v>
      </c>
      <c r="J18" s="320"/>
      <c r="K18" s="339"/>
      <c r="L18" s="344">
        <v>4</v>
      </c>
      <c r="M18" s="341" t="s">
        <v>149</v>
      </c>
      <c r="N18" s="342"/>
      <c r="O18" s="343"/>
      <c r="P18" s="361">
        <f>VLOOKUP($AE$5,DAKOLNUN!$A$9:'DAKOLNUN'!$CH$208,29,0)</f>
        <v>75.2</v>
      </c>
      <c r="Q18" s="511">
        <f>VLOOKUP($AE$5,DAKOLNUN!$A$9:'DAKOLNUN'!$CH$208,30,0)</f>
        <v>76.599999999999994</v>
      </c>
      <c r="R18" s="512"/>
      <c r="S18" s="362">
        <f>VLOOKUP($AE$5,DAKOLNUN!$A$9:'DAKOLNUN'!$CH$208,31,0)</f>
        <v>75.759999999999991</v>
      </c>
      <c r="T18" s="320"/>
      <c r="U18" s="339"/>
      <c r="V18" s="344">
        <v>4</v>
      </c>
      <c r="W18" s="341" t="s">
        <v>149</v>
      </c>
      <c r="X18" s="342"/>
      <c r="Y18" s="343"/>
      <c r="Z18" s="361">
        <f>VLOOKUP($AE$7,DAKOLNUN!$A$9:'DAKOLNUN'!$CH$208,29,0)</f>
        <v>71.599999999999994</v>
      </c>
      <c r="AA18" s="511">
        <f>VLOOKUP($AE$7,DAKOLNUN!$A$9:'DAKOLNUN'!$CH$208,30,0)</f>
        <v>73.3</v>
      </c>
      <c r="AB18" s="512"/>
      <c r="AC18" s="362">
        <f>VLOOKUP($AE$7,DAKOLNUN!$A$9:'DAKOLNUN'!$CH$208,31,0)</f>
        <v>72.28</v>
      </c>
      <c r="AD18" s="320"/>
      <c r="AE18" s="320"/>
      <c r="AF18" s="320"/>
      <c r="AG18" s="320"/>
      <c r="AH18" s="320"/>
      <c r="AI18" s="320"/>
      <c r="AJ18" s="320"/>
      <c r="AK18" s="320"/>
      <c r="AL18" s="320"/>
      <c r="AM18" s="320"/>
      <c r="AN18" s="320"/>
      <c r="AO18" s="320"/>
      <c r="AP18" s="320"/>
      <c r="AQ18" s="320"/>
    </row>
    <row r="19" spans="1:43" ht="16.5" customHeight="1" x14ac:dyDescent="0.3">
      <c r="A19" s="339"/>
      <c r="B19" s="344">
        <v>5</v>
      </c>
      <c r="C19" s="341" t="s">
        <v>57</v>
      </c>
      <c r="D19" s="342"/>
      <c r="E19" s="343"/>
      <c r="F19" s="361" t="str">
        <f>VLOOKUP($AE$3,DAKOLNUN!$A$9:'DAKOLNUN'!$CH$208,71,0)</f>
        <v>71,6</v>
      </c>
      <c r="G19" s="511">
        <f>VLOOKUP($AE$3,DAKOLNUN!$A$9:'DAKOLNUN'!$CH$208,58,0)</f>
        <v>55</v>
      </c>
      <c r="H19" s="512"/>
      <c r="I19" s="362">
        <f>VLOOKUP($AE$3,DAKOLNUN!$A$9:'DAKOLNUN'!$CH$208,59,0)</f>
        <v>64.575999999999993</v>
      </c>
      <c r="J19" s="320"/>
      <c r="K19" s="339"/>
      <c r="L19" s="344">
        <v>5</v>
      </c>
      <c r="M19" s="341" t="s">
        <v>57</v>
      </c>
      <c r="N19" s="342"/>
      <c r="O19" s="343"/>
      <c r="P19" s="361" t="str">
        <f>VLOOKUP($AE$5,DAKOLNUN!$A$9:'DAKOLNUN'!$CH$208,71,0)</f>
        <v>73,6</v>
      </c>
      <c r="Q19" s="511">
        <f>VLOOKUP($AE$5,DAKOLNUN!$A$9:'DAKOLNUN'!$CH$208,58,0)</f>
        <v>22.5</v>
      </c>
      <c r="R19" s="512"/>
      <c r="S19" s="362">
        <f>VLOOKUP($AE$5,DAKOLNUN!$A$9:'DAKOLNUN'!$CH$208,59,0)</f>
        <v>52.655999999999992</v>
      </c>
      <c r="T19" s="320"/>
      <c r="U19" s="339"/>
      <c r="V19" s="344">
        <v>5</v>
      </c>
      <c r="W19" s="341" t="s">
        <v>57</v>
      </c>
      <c r="X19" s="342"/>
      <c r="Y19" s="343"/>
      <c r="Z19" s="361" t="str">
        <f>VLOOKUP($AE$7,DAKOLNUN!$A$9:'DAKOLNUN'!$CH$208,71,0)</f>
        <v>71,2</v>
      </c>
      <c r="AA19" s="511">
        <f>VLOOKUP($AE$7,DAKOLNUN!$A$9:'DAKOLNUN'!$CH$208,58,0)</f>
        <v>27.5</v>
      </c>
      <c r="AB19" s="512"/>
      <c r="AC19" s="362">
        <f>VLOOKUP($AE$7,DAKOLNUN!$A$9:'DAKOLNUN'!$CH$208,59,0)</f>
        <v>53.431999999999995</v>
      </c>
      <c r="AD19" s="320"/>
      <c r="AE19" s="320"/>
      <c r="AF19" s="320"/>
      <c r="AG19" s="320"/>
      <c r="AH19" s="320"/>
      <c r="AI19" s="320"/>
      <c r="AJ19" s="320"/>
      <c r="AK19" s="320"/>
      <c r="AL19" s="320"/>
      <c r="AM19" s="320"/>
      <c r="AN19" s="320"/>
      <c r="AO19" s="320"/>
      <c r="AP19" s="320"/>
      <c r="AQ19" s="320"/>
    </row>
    <row r="20" spans="1:43" ht="16.5" customHeight="1" x14ac:dyDescent="0.3">
      <c r="A20" s="339"/>
      <c r="B20" s="344">
        <v>6</v>
      </c>
      <c r="C20" s="341" t="s">
        <v>59</v>
      </c>
      <c r="D20" s="342"/>
      <c r="E20" s="343"/>
      <c r="F20" s="361" t="str">
        <f>VLOOKUP($AE$3,DAKOLNUN!$A$9:'DAKOLNUN'!$CH$208,74,0)</f>
        <v>72,4</v>
      </c>
      <c r="G20" s="511">
        <f>VLOOKUP($AE$3,DAKOLNUN!$A$9:'DAKOLNUN'!$CH$208,61,0)</f>
        <v>55</v>
      </c>
      <c r="H20" s="512"/>
      <c r="I20" s="362">
        <f>VLOOKUP($AE$3,DAKOLNUN!$A$9:'DAKOLNUN'!$CH$208,62,0)</f>
        <v>65.463999999999999</v>
      </c>
      <c r="J20" s="320"/>
      <c r="K20" s="339"/>
      <c r="L20" s="344">
        <v>6</v>
      </c>
      <c r="M20" s="341" t="s">
        <v>59</v>
      </c>
      <c r="N20" s="342"/>
      <c r="O20" s="343"/>
      <c r="P20" s="361" t="str">
        <f>VLOOKUP($AE$5,DAKOLNUN!$A$9:'DAKOLNUN'!$CH$208,74,0)</f>
        <v>75,6</v>
      </c>
      <c r="Q20" s="511">
        <f>VLOOKUP($AE$5,DAKOLNUN!$A$9:'DAKOLNUN'!$CH$208,61,0)</f>
        <v>52.5</v>
      </c>
      <c r="R20" s="512"/>
      <c r="S20" s="362">
        <f>VLOOKUP($AE$5,DAKOLNUN!$A$9:'DAKOLNUN'!$CH$208,62,0)</f>
        <v>65.73599999999999</v>
      </c>
      <c r="T20" s="320"/>
      <c r="U20" s="339"/>
      <c r="V20" s="344">
        <v>6</v>
      </c>
      <c r="W20" s="341" t="s">
        <v>59</v>
      </c>
      <c r="X20" s="342"/>
      <c r="Y20" s="343"/>
      <c r="Z20" s="361" t="str">
        <f>VLOOKUP($AE$7,DAKOLNUN!$A$9:'DAKOLNUN'!$CH$208,74,0)</f>
        <v>71,4</v>
      </c>
      <c r="AA20" s="511">
        <f>VLOOKUP($AE$7,DAKOLNUN!$A$9:'DAKOLNUN'!$CH$208,61,0)</f>
        <v>55</v>
      </c>
      <c r="AB20" s="512"/>
      <c r="AC20" s="362">
        <f>VLOOKUP($AE$7,DAKOLNUN!$A$9:'DAKOLNUN'!$CH$208,62,0)</f>
        <v>64.503999999999991</v>
      </c>
      <c r="AD20" s="320"/>
      <c r="AE20" s="320"/>
      <c r="AF20" s="320"/>
      <c r="AG20" s="320"/>
      <c r="AH20" s="320"/>
      <c r="AI20" s="320"/>
      <c r="AJ20" s="320"/>
      <c r="AK20" s="320"/>
      <c r="AL20" s="320"/>
      <c r="AM20" s="320"/>
      <c r="AN20" s="320"/>
      <c r="AO20" s="320"/>
      <c r="AP20" s="320"/>
      <c r="AQ20" s="320"/>
    </row>
    <row r="21" spans="1:43" ht="16.5" customHeight="1" x14ac:dyDescent="0.3">
      <c r="A21" s="339"/>
      <c r="B21" s="344">
        <v>7</v>
      </c>
      <c r="C21" s="341" t="s">
        <v>61</v>
      </c>
      <c r="D21" s="342"/>
      <c r="E21" s="343"/>
      <c r="F21" s="361">
        <f>VLOOKUP($AE$3,DAKOLNUN!$A$9:'DAKOLNUN'!$CH$208,38,0)</f>
        <v>72.8</v>
      </c>
      <c r="G21" s="511">
        <f>VLOOKUP($AE$3,DAKOLNUN!$A$9:'DAKOLNUN'!$CH$208,39,0)</f>
        <v>71</v>
      </c>
      <c r="H21" s="512"/>
      <c r="I21" s="362">
        <f>VLOOKUP($AE$3,DAKOLNUN!$A$9:'DAKOLNUN'!$CH$208,40,0)</f>
        <v>72.08</v>
      </c>
      <c r="J21" s="320"/>
      <c r="K21" s="339"/>
      <c r="L21" s="344">
        <v>7</v>
      </c>
      <c r="M21" s="341" t="s">
        <v>61</v>
      </c>
      <c r="N21" s="342"/>
      <c r="O21" s="343"/>
      <c r="P21" s="361">
        <f>VLOOKUP($AE$5,DAKOLNUN!$A$9:'DAKOLNUN'!$CH$208,38,0)</f>
        <v>73.8</v>
      </c>
      <c r="Q21" s="511">
        <f>VLOOKUP($AE$5,DAKOLNUN!$A$9:'DAKOLNUN'!$CH$208,39,0)</f>
        <v>73</v>
      </c>
      <c r="R21" s="512"/>
      <c r="S21" s="362">
        <f>VLOOKUP($AE$5,DAKOLNUN!$A$9:'DAKOLNUN'!$CH$208,40,0)</f>
        <v>73.47999999999999</v>
      </c>
      <c r="T21" s="320"/>
      <c r="U21" s="339"/>
      <c r="V21" s="344">
        <v>7</v>
      </c>
      <c r="W21" s="341" t="s">
        <v>61</v>
      </c>
      <c r="X21" s="342"/>
      <c r="Y21" s="343"/>
      <c r="Z21" s="361">
        <f>VLOOKUP($AE$7,DAKOLNUN!$A$9:'DAKOLNUN'!$CH$208,38,0)</f>
        <v>72.2</v>
      </c>
      <c r="AA21" s="511">
        <f>VLOOKUP($AE$7,DAKOLNUN!$A$9:'DAKOLNUN'!$CH$208,39,0)</f>
        <v>71</v>
      </c>
      <c r="AB21" s="512"/>
      <c r="AC21" s="362">
        <f>VLOOKUP($AE$7,DAKOLNUN!$A$9:'DAKOLNUN'!$CH$208,40,0)</f>
        <v>71.72</v>
      </c>
      <c r="AD21" s="320"/>
      <c r="AE21" s="320"/>
      <c r="AF21" s="320"/>
      <c r="AG21" s="320"/>
      <c r="AH21" s="320"/>
      <c r="AI21" s="320"/>
      <c r="AJ21" s="320"/>
      <c r="AK21" s="320"/>
      <c r="AL21" s="320"/>
      <c r="AM21" s="320"/>
      <c r="AN21" s="320"/>
      <c r="AO21" s="320"/>
      <c r="AP21" s="320"/>
      <c r="AQ21" s="320"/>
    </row>
    <row r="22" spans="1:43" ht="16.5" customHeight="1" x14ac:dyDescent="0.3">
      <c r="A22" s="339"/>
      <c r="B22" s="344">
        <v>8</v>
      </c>
      <c r="C22" s="341" t="s">
        <v>63</v>
      </c>
      <c r="D22" s="342"/>
      <c r="E22" s="343"/>
      <c r="F22" s="361">
        <f>VLOOKUP($AE$3,DAKOLNUN!$A$9:'DAKOLNUN'!$CH$208,41,0)</f>
        <v>74.599999999999994</v>
      </c>
      <c r="G22" s="511">
        <f>VLOOKUP($AE$3,DAKOLNUN!$A$9:'DAKOLNUN'!$CH$208,42,0)</f>
        <v>74.599999999999994</v>
      </c>
      <c r="H22" s="512"/>
      <c r="I22" s="362">
        <f>VLOOKUP($AE$3,DAKOLNUN!$A$9:'DAKOLNUN'!$CH$208,43,0)</f>
        <v>74.599999999999994</v>
      </c>
      <c r="J22" s="320"/>
      <c r="K22" s="339"/>
      <c r="L22" s="344">
        <v>8</v>
      </c>
      <c r="M22" s="341" t="s">
        <v>63</v>
      </c>
      <c r="N22" s="342"/>
      <c r="O22" s="343"/>
      <c r="P22" s="361">
        <f>VLOOKUP($AE$5,DAKOLNUN!$A$9:'DAKOLNUN'!$CH$208,41,0)</f>
        <v>78.2</v>
      </c>
      <c r="Q22" s="511">
        <f>VLOOKUP($AE$5,DAKOLNUN!$A$9:'DAKOLNUN'!$CH$208,42,0)</f>
        <v>78.2</v>
      </c>
      <c r="R22" s="512"/>
      <c r="S22" s="362">
        <f>VLOOKUP($AE$5,DAKOLNUN!$A$9:'DAKOLNUN'!$CH$208,43,0)</f>
        <v>78.2</v>
      </c>
      <c r="T22" s="320"/>
      <c r="U22" s="339"/>
      <c r="V22" s="344">
        <v>8</v>
      </c>
      <c r="W22" s="341" t="s">
        <v>63</v>
      </c>
      <c r="X22" s="342"/>
      <c r="Y22" s="343"/>
      <c r="Z22" s="361">
        <f>VLOOKUP($AE$7,DAKOLNUN!$A$9:'DAKOLNUN'!$CH$208,41,0)</f>
        <v>75.2</v>
      </c>
      <c r="AA22" s="511">
        <f>VLOOKUP($AE$7,DAKOLNUN!$A$9:'DAKOLNUN'!$CH$208,42,0)</f>
        <v>75.2</v>
      </c>
      <c r="AB22" s="512"/>
      <c r="AC22" s="362">
        <f>VLOOKUP($AE$7,DAKOLNUN!$A$9:'DAKOLNUN'!$CH$208,43,0)</f>
        <v>75.2</v>
      </c>
      <c r="AD22" s="320"/>
      <c r="AE22" s="320"/>
      <c r="AF22" s="320"/>
      <c r="AG22" s="320"/>
      <c r="AH22" s="320"/>
      <c r="AI22" s="320"/>
      <c r="AJ22" s="320"/>
      <c r="AK22" s="320"/>
      <c r="AL22" s="320"/>
      <c r="AM22" s="320"/>
      <c r="AN22" s="320"/>
      <c r="AO22" s="320"/>
      <c r="AP22" s="320"/>
      <c r="AQ22" s="320"/>
    </row>
    <row r="23" spans="1:43" ht="16.5" customHeight="1" x14ac:dyDescent="0.3">
      <c r="A23" s="345"/>
      <c r="B23" s="346">
        <v>9</v>
      </c>
      <c r="C23" s="510" t="s">
        <v>125</v>
      </c>
      <c r="D23" s="510"/>
      <c r="E23" s="347"/>
      <c r="F23" s="361">
        <f>VLOOKUP($AE$3,DAKOLNUN!$A$9:'DAKOLNUN'!$CH$208,44,0)</f>
        <v>79.2</v>
      </c>
      <c r="G23" s="511">
        <f>VLOOKUP($AE$3,DAKOLNUN!$A$9:'DAKOLNUN'!$CH$208,45,0)</f>
        <v>79.2</v>
      </c>
      <c r="H23" s="512"/>
      <c r="I23" s="362">
        <f>VLOOKUP($AE$3,DAKOLNUN!$A$9:'DAKOLNUN'!$CH$208,46,0)</f>
        <v>79.2</v>
      </c>
      <c r="J23" s="320"/>
      <c r="K23" s="345"/>
      <c r="L23" s="346">
        <v>9</v>
      </c>
      <c r="M23" s="510" t="s">
        <v>125</v>
      </c>
      <c r="N23" s="510"/>
      <c r="O23" s="347"/>
      <c r="P23" s="361">
        <f>VLOOKUP($AE$5,DAKOLNUN!$A$9:'DAKOLNUN'!$CH$208,44,0)</f>
        <v>79.400000000000006</v>
      </c>
      <c r="Q23" s="511">
        <f>VLOOKUP($AE$5,DAKOLNUN!$A$9:'DAKOLNUN'!$CH$208,45,0)</f>
        <v>79.400000000000006</v>
      </c>
      <c r="R23" s="512"/>
      <c r="S23" s="362">
        <f>VLOOKUP($AE$5,DAKOLNUN!$A$9:'DAKOLNUN'!$CH$208,46,0)</f>
        <v>79.400000000000006</v>
      </c>
      <c r="T23" s="320"/>
      <c r="U23" s="345"/>
      <c r="V23" s="346">
        <v>9</v>
      </c>
      <c r="W23" s="510" t="s">
        <v>125</v>
      </c>
      <c r="X23" s="510"/>
      <c r="Y23" s="347"/>
      <c r="Z23" s="361">
        <f>VLOOKUP($AE$7,DAKOLNUN!$A$9:'DAKOLNUN'!$CH$208,44,0)</f>
        <v>78.599999999999994</v>
      </c>
      <c r="AA23" s="511">
        <f>VLOOKUP($AE$7,DAKOLNUN!$A$9:'DAKOLNUN'!$CH$208,45,0)</f>
        <v>78.599999999999994</v>
      </c>
      <c r="AB23" s="512"/>
      <c r="AC23" s="362">
        <f>VLOOKUP($AE$7,DAKOLNUN!$A$9:'DAKOLNUN'!$CH$208,46,0)</f>
        <v>78.599999999999994</v>
      </c>
      <c r="AD23" s="320"/>
      <c r="AE23" s="320"/>
      <c r="AF23" s="320"/>
      <c r="AG23" s="320"/>
      <c r="AH23" s="320"/>
      <c r="AI23" s="320"/>
      <c r="AJ23" s="320"/>
      <c r="AK23" s="320"/>
      <c r="AL23" s="320"/>
      <c r="AM23" s="320"/>
      <c r="AN23" s="320"/>
      <c r="AO23" s="320"/>
      <c r="AP23" s="320"/>
      <c r="AQ23" s="320"/>
    </row>
    <row r="24" spans="1:43" ht="16.5" customHeight="1" x14ac:dyDescent="0.3">
      <c r="A24" s="328" t="s">
        <v>89</v>
      </c>
      <c r="B24" s="328"/>
      <c r="C24" s="329" t="s">
        <v>90</v>
      </c>
      <c r="D24" s="330"/>
      <c r="E24" s="331"/>
      <c r="F24" s="363"/>
      <c r="G24" s="513"/>
      <c r="H24" s="514"/>
      <c r="I24" s="364"/>
      <c r="J24" s="320"/>
      <c r="K24" s="328" t="s">
        <v>89</v>
      </c>
      <c r="L24" s="328"/>
      <c r="M24" s="329" t="s">
        <v>90</v>
      </c>
      <c r="N24" s="330"/>
      <c r="O24" s="331"/>
      <c r="P24" s="363"/>
      <c r="Q24" s="513"/>
      <c r="R24" s="514"/>
      <c r="S24" s="364"/>
      <c r="T24" s="320"/>
      <c r="U24" s="328" t="s">
        <v>89</v>
      </c>
      <c r="V24" s="328"/>
      <c r="W24" s="329" t="s">
        <v>90</v>
      </c>
      <c r="X24" s="330"/>
      <c r="Y24" s="331"/>
      <c r="Z24" s="363"/>
      <c r="AA24" s="513"/>
      <c r="AB24" s="514"/>
      <c r="AC24" s="364"/>
      <c r="AD24" s="320"/>
      <c r="AE24" s="320"/>
      <c r="AF24" s="320"/>
      <c r="AG24" s="320"/>
      <c r="AH24" s="320"/>
      <c r="AI24" s="320"/>
      <c r="AJ24" s="320"/>
      <c r="AK24" s="320"/>
      <c r="AL24" s="320"/>
      <c r="AM24" s="320"/>
      <c r="AN24" s="320"/>
      <c r="AO24" s="320"/>
      <c r="AP24" s="320"/>
      <c r="AQ24" s="320"/>
    </row>
    <row r="25" spans="1:43" ht="16.5" customHeight="1" x14ac:dyDescent="0.3">
      <c r="A25" s="339"/>
      <c r="B25" s="333" t="s">
        <v>117</v>
      </c>
      <c r="C25" s="334" t="str">
        <f>SISWA!K16</f>
        <v>Bahasa Daerah</v>
      </c>
      <c r="D25" s="335"/>
      <c r="E25" s="336"/>
      <c r="F25" s="365">
        <f>VLOOKUP($AE$3,DAKOLNUN!$A$9:'DAKOLNUN'!$CH$208,47,0)</f>
        <v>66.2</v>
      </c>
      <c r="G25" s="523">
        <f>VLOOKUP($AE$3,DAKOLNUN!$A$9:'DAKOLNUN'!$CH$208,48,0)</f>
        <v>69.099999999999994</v>
      </c>
      <c r="H25" s="524"/>
      <c r="I25" s="366">
        <f>VLOOKUP($AE$3,DAKOLNUN!$A$9:'DAKOLNUN'!$CH$208,49,0)</f>
        <v>67.36</v>
      </c>
      <c r="J25" s="320"/>
      <c r="K25" s="339"/>
      <c r="L25" s="333" t="s">
        <v>117</v>
      </c>
      <c r="M25" s="334" t="str">
        <f>C25</f>
        <v>Bahasa Daerah</v>
      </c>
      <c r="N25" s="335"/>
      <c r="O25" s="336"/>
      <c r="P25" s="365">
        <f>VLOOKUP($AE$5,DAKOLNUN!$A$9:'DAKOLNUN'!$CH$208,47,0)</f>
        <v>72.8</v>
      </c>
      <c r="Q25" s="523">
        <f>VLOOKUP($AE$5,DAKOLNUN!$A$9:'DAKOLNUN'!$CH$208,48,0)</f>
        <v>75.400000000000006</v>
      </c>
      <c r="R25" s="524"/>
      <c r="S25" s="366">
        <f>VLOOKUP($AE$5,DAKOLNUN!$A$9:'DAKOLNUN'!$CH$208,49,0)</f>
        <v>73.84</v>
      </c>
      <c r="T25" s="320"/>
      <c r="U25" s="339"/>
      <c r="V25" s="333" t="s">
        <v>117</v>
      </c>
      <c r="W25" s="334" t="str">
        <f>SISWA!K16</f>
        <v>Bahasa Daerah</v>
      </c>
      <c r="X25" s="335"/>
      <c r="Y25" s="336"/>
      <c r="Z25" s="365">
        <f>VLOOKUP($AE$7,DAKOLNUN!$A$9:'DAKOLNUN'!$CH$208,47,0)</f>
        <v>69</v>
      </c>
      <c r="AA25" s="523">
        <f>VLOOKUP($AE$7,DAKOLNUN!$A$9:'DAKOLNUN'!$CH$208,48,0)</f>
        <v>71</v>
      </c>
      <c r="AB25" s="524"/>
      <c r="AC25" s="366">
        <f>VLOOKUP($AE$7,DAKOLNUN!$A$9:'DAKOLNUN'!$CH$208,49,0)</f>
        <v>69.8</v>
      </c>
      <c r="AD25" s="320"/>
      <c r="AE25" s="320"/>
      <c r="AF25" s="320"/>
      <c r="AG25" s="320"/>
      <c r="AH25" s="320"/>
      <c r="AI25" s="320"/>
      <c r="AJ25" s="320"/>
      <c r="AK25" s="320"/>
      <c r="AL25" s="320"/>
      <c r="AM25" s="320"/>
      <c r="AN25" s="320"/>
      <c r="AO25" s="320"/>
      <c r="AP25" s="320"/>
      <c r="AQ25" s="320"/>
    </row>
    <row r="26" spans="1:43" ht="16.5" customHeight="1" x14ac:dyDescent="0.3">
      <c r="A26" s="345"/>
      <c r="B26" s="348" t="s">
        <v>118</v>
      </c>
      <c r="C26" s="349" t="str">
        <f>SISWA!K17</f>
        <v>Bahasa Inggris</v>
      </c>
      <c r="D26" s="350"/>
      <c r="E26" s="351"/>
      <c r="F26" s="367">
        <f>VLOOKUP($AE$3,DAKOLNUN!$A$9:'DAKOLNUN'!$CH$208,50,0)</f>
        <v>68.599999999999994</v>
      </c>
      <c r="G26" s="525">
        <f>VLOOKUP($AE$3,DAKOLNUN!$A$9:'DAKOLNUN'!$CH$208,51,0)</f>
        <v>69.8</v>
      </c>
      <c r="H26" s="526"/>
      <c r="I26" s="368">
        <f>VLOOKUP($AE$3,DAKOLNUN!$A$9:'DAKOLNUN'!$CH$208,52,0)</f>
        <v>69.08</v>
      </c>
      <c r="J26" s="320"/>
      <c r="K26" s="345"/>
      <c r="L26" s="348" t="s">
        <v>118</v>
      </c>
      <c r="M26" s="349" t="str">
        <f>C26</f>
        <v>Bahasa Inggris</v>
      </c>
      <c r="N26" s="350"/>
      <c r="O26" s="351"/>
      <c r="P26" s="367">
        <f>VLOOKUP($AE$5,DAKOLNUN!$A$9:'DAKOLNUN'!$CH$208,50,0)</f>
        <v>77</v>
      </c>
      <c r="Q26" s="525">
        <f>VLOOKUP($AE$5,DAKOLNUN!$A$9:'DAKOLNUN'!$CH$208,51,0)</f>
        <v>78.5</v>
      </c>
      <c r="R26" s="526"/>
      <c r="S26" s="368">
        <f>VLOOKUP($AE$5,DAKOLNUN!$A$9:'DAKOLNUN'!$CH$208,52,0)</f>
        <v>77.599999999999994</v>
      </c>
      <c r="T26" s="320"/>
      <c r="U26" s="345"/>
      <c r="V26" s="348" t="s">
        <v>118</v>
      </c>
      <c r="W26" s="349" t="str">
        <f>SISWA!K17</f>
        <v>Bahasa Inggris</v>
      </c>
      <c r="X26" s="350"/>
      <c r="Y26" s="351"/>
      <c r="Z26" s="367">
        <f>VLOOKUP($AE$7,DAKOLNUN!$A$9:'DAKOLNUN'!$CH$208,50,0)</f>
        <v>68.2</v>
      </c>
      <c r="AA26" s="525">
        <f>VLOOKUP($AE$7,DAKOLNUN!$A$9:'DAKOLNUN'!$CH$208,51,0)</f>
        <v>69.099999999999994</v>
      </c>
      <c r="AB26" s="526"/>
      <c r="AC26" s="368">
        <f>VLOOKUP($AE$7,DAKOLNUN!$A$9:'DAKOLNUN'!$CH$208,52,0)</f>
        <v>68.56</v>
      </c>
      <c r="AD26" s="320"/>
      <c r="AE26" s="320"/>
      <c r="AF26" s="320"/>
      <c r="AG26" s="320"/>
      <c r="AH26" s="320"/>
      <c r="AI26" s="320"/>
      <c r="AJ26" s="320"/>
      <c r="AK26" s="320"/>
      <c r="AL26" s="320"/>
      <c r="AM26" s="320"/>
      <c r="AN26" s="320"/>
      <c r="AO26" s="320"/>
      <c r="AP26" s="320"/>
      <c r="AQ26" s="320"/>
    </row>
    <row r="27" spans="1:43" ht="16.5" customHeight="1" x14ac:dyDescent="0.3">
      <c r="A27" s="527" t="s">
        <v>136</v>
      </c>
      <c r="B27" s="528"/>
      <c r="C27" s="528"/>
      <c r="D27" s="528"/>
      <c r="E27" s="528"/>
      <c r="F27" s="528"/>
      <c r="G27" s="528"/>
      <c r="H27" s="529"/>
      <c r="I27" s="368">
        <f>AVERAGE(I12:I23,I25:I26)</f>
        <v>71.635428571428591</v>
      </c>
      <c r="J27" s="320"/>
      <c r="K27" s="527" t="s">
        <v>136</v>
      </c>
      <c r="L27" s="528"/>
      <c r="M27" s="528"/>
      <c r="N27" s="528"/>
      <c r="O27" s="528"/>
      <c r="P27" s="528"/>
      <c r="Q27" s="528"/>
      <c r="R27" s="529"/>
      <c r="S27" s="368">
        <f>AVERAGE(S12:S23,S25:S26)</f>
        <v>73.993142857142857</v>
      </c>
      <c r="T27" s="320"/>
      <c r="U27" s="527" t="s">
        <v>136</v>
      </c>
      <c r="V27" s="528"/>
      <c r="W27" s="528"/>
      <c r="X27" s="528"/>
      <c r="Y27" s="528"/>
      <c r="Z27" s="528"/>
      <c r="AA27" s="528"/>
      <c r="AB27" s="529"/>
      <c r="AC27" s="368">
        <f>AVERAGE(AC12:AC23,AC25:AC26)</f>
        <v>70.865142857142857</v>
      </c>
      <c r="AD27" s="320"/>
      <c r="AE27" s="320"/>
      <c r="AF27" s="320"/>
      <c r="AG27" s="320"/>
      <c r="AH27" s="320"/>
      <c r="AI27" s="320"/>
      <c r="AJ27" s="320"/>
      <c r="AK27" s="320"/>
      <c r="AL27" s="320"/>
      <c r="AM27" s="320"/>
      <c r="AN27" s="320"/>
      <c r="AO27" s="320"/>
      <c r="AP27" s="320"/>
      <c r="AQ27" s="320"/>
    </row>
    <row r="28" spans="1:43" x14ac:dyDescent="0.3">
      <c r="A28" s="352" t="s">
        <v>393</v>
      </c>
      <c r="B28" s="318"/>
      <c r="C28" s="318"/>
      <c r="D28" s="318"/>
      <c r="E28" s="318"/>
      <c r="F28" s="355"/>
      <c r="G28" s="355"/>
      <c r="H28" s="355"/>
      <c r="I28" s="355"/>
      <c r="J28" s="320"/>
      <c r="K28" s="352" t="s">
        <v>393</v>
      </c>
      <c r="L28" s="318"/>
      <c r="M28" s="318"/>
      <c r="N28" s="318"/>
      <c r="O28" s="318"/>
      <c r="P28" s="355"/>
      <c r="Q28" s="355"/>
      <c r="R28" s="355"/>
      <c r="S28" s="355"/>
      <c r="T28" s="320"/>
      <c r="U28" s="352" t="s">
        <v>393</v>
      </c>
      <c r="V28" s="318"/>
      <c r="W28" s="318"/>
      <c r="X28" s="318"/>
      <c r="Y28" s="318"/>
      <c r="Z28" s="355"/>
      <c r="AA28" s="355"/>
      <c r="AB28" s="355"/>
      <c r="AC28" s="355"/>
      <c r="AD28" s="320"/>
      <c r="AE28" s="320"/>
      <c r="AF28" s="320"/>
      <c r="AG28" s="320"/>
      <c r="AH28" s="320"/>
      <c r="AI28" s="320"/>
      <c r="AJ28" s="320"/>
      <c r="AK28" s="320"/>
      <c r="AL28" s="320"/>
      <c r="AM28" s="320"/>
      <c r="AN28" s="320"/>
      <c r="AO28" s="320"/>
      <c r="AP28" s="320"/>
      <c r="AQ28" s="320"/>
    </row>
    <row r="29" spans="1:43" x14ac:dyDescent="0.3">
      <c r="A29" s="352"/>
      <c r="B29" s="318"/>
      <c r="C29" s="318"/>
      <c r="D29" s="318"/>
      <c r="E29" s="318"/>
      <c r="F29" s="355"/>
      <c r="G29" s="355"/>
      <c r="H29" s="355"/>
      <c r="I29" s="355"/>
      <c r="J29" s="320"/>
      <c r="K29" s="352"/>
      <c r="L29" s="318"/>
      <c r="M29" s="318"/>
      <c r="N29" s="318"/>
      <c r="O29" s="318"/>
      <c r="P29" s="355"/>
      <c r="Q29" s="355"/>
      <c r="R29" s="355"/>
      <c r="S29" s="355"/>
      <c r="T29" s="320"/>
      <c r="U29" s="352"/>
      <c r="V29" s="318"/>
      <c r="W29" s="318"/>
      <c r="X29" s="318"/>
      <c r="Y29" s="318"/>
      <c r="Z29" s="355"/>
      <c r="AA29" s="355"/>
      <c r="AB29" s="355"/>
      <c r="AC29" s="355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</row>
    <row r="30" spans="1:43" x14ac:dyDescent="0.3">
      <c r="A30" s="352"/>
      <c r="B30" s="318"/>
      <c r="C30" s="318"/>
      <c r="D30" s="318"/>
      <c r="E30" s="318"/>
      <c r="F30" s="355"/>
      <c r="G30" s="355"/>
      <c r="H30" s="355"/>
      <c r="I30" s="355"/>
      <c r="J30" s="320"/>
      <c r="K30" s="352"/>
      <c r="L30" s="318"/>
      <c r="M30" s="318"/>
      <c r="N30" s="318"/>
      <c r="O30" s="318"/>
      <c r="P30" s="355"/>
      <c r="Q30" s="355"/>
      <c r="R30" s="355"/>
      <c r="S30" s="355"/>
      <c r="T30" s="320"/>
      <c r="U30" s="352"/>
      <c r="V30" s="318"/>
      <c r="W30" s="318"/>
      <c r="X30" s="318"/>
      <c r="Y30" s="318"/>
      <c r="Z30" s="355"/>
      <c r="AA30" s="355"/>
      <c r="AB30" s="355"/>
      <c r="AC30" s="355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</row>
    <row r="31" spans="1:43" x14ac:dyDescent="0.3">
      <c r="A31" s="352">
        <f>AE9</f>
        <v>4</v>
      </c>
      <c r="B31" s="318"/>
      <c r="C31" s="318"/>
      <c r="D31" s="318"/>
      <c r="E31" s="318"/>
      <c r="F31" s="355"/>
      <c r="G31" s="355"/>
      <c r="H31" s="355"/>
      <c r="I31" s="355"/>
      <c r="J31" s="320"/>
      <c r="K31" s="352">
        <f>AE11</f>
        <v>5</v>
      </c>
      <c r="L31" s="318"/>
      <c r="M31" s="318"/>
      <c r="N31" s="318"/>
      <c r="O31" s="318"/>
      <c r="P31" s="355"/>
      <c r="Q31" s="355"/>
      <c r="R31" s="355"/>
      <c r="S31" s="355"/>
      <c r="T31" s="320"/>
      <c r="U31" s="352">
        <f>AE13</f>
        <v>6</v>
      </c>
      <c r="V31" s="318"/>
      <c r="W31" s="318"/>
      <c r="X31" s="318"/>
      <c r="Y31" s="318"/>
      <c r="Z31" s="355"/>
      <c r="AA31" s="355"/>
      <c r="AB31" s="355"/>
      <c r="AC31" s="355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</row>
    <row r="32" spans="1:43" x14ac:dyDescent="0.3">
      <c r="A32" s="318" t="s">
        <v>22</v>
      </c>
      <c r="B32" s="318"/>
      <c r="C32" s="318"/>
      <c r="D32" s="318"/>
      <c r="E32" s="318" t="s">
        <v>33</v>
      </c>
      <c r="F32" s="356" t="str">
        <f>VLOOKUP(AE9,DAKOLNUN!A9:'DAKOLNUN'!G208,5,0)</f>
        <v>AHMAD RIZKI JAELANI</v>
      </c>
      <c r="G32" s="355"/>
      <c r="H32" s="355"/>
      <c r="I32" s="355"/>
      <c r="J32" s="320"/>
      <c r="K32" s="318" t="s">
        <v>22</v>
      </c>
      <c r="L32" s="318"/>
      <c r="M32" s="318"/>
      <c r="N32" s="318"/>
      <c r="O32" s="318" t="s">
        <v>33</v>
      </c>
      <c r="P32" s="355" t="str">
        <f>VLOOKUP(AE11,DAKOLNUN!A9:'DAKOLNUN'!G208,5,0)</f>
        <v>AHMAD SHOHIBI</v>
      </c>
      <c r="Q32" s="355"/>
      <c r="R32" s="355"/>
      <c r="S32" s="355"/>
      <c r="T32" s="320"/>
      <c r="U32" s="318" t="s">
        <v>22</v>
      </c>
      <c r="V32" s="318"/>
      <c r="W32" s="318"/>
      <c r="X32" s="318"/>
      <c r="Y32" s="318" t="s">
        <v>33</v>
      </c>
      <c r="Z32" s="355" t="str">
        <f>VLOOKUP(AE13,DAKOLNUN!A9:'DAKOLNUN'!G208,5,0)</f>
        <v>AHMAD ZAINURI</v>
      </c>
      <c r="AA32" s="355"/>
      <c r="AB32" s="355"/>
      <c r="AC32" s="355"/>
      <c r="AD32" s="320"/>
      <c r="AE32" s="320"/>
      <c r="AF32" s="320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</row>
    <row r="33" spans="1:43" x14ac:dyDescent="0.3">
      <c r="A33" s="318" t="s">
        <v>23</v>
      </c>
      <c r="B33" s="318"/>
      <c r="C33" s="318"/>
      <c r="D33" s="318"/>
      <c r="E33" s="318" t="s">
        <v>33</v>
      </c>
      <c r="F33" s="356" t="str">
        <f>VLOOKUP(AE9,DAKOLNUN!A9:'DAKOLNUN'!G208,6,0)</f>
        <v>, 00 Januari 1900</v>
      </c>
      <c r="G33" s="355"/>
      <c r="H33" s="355"/>
      <c r="I33" s="355"/>
      <c r="J33" s="320"/>
      <c r="K33" s="318" t="s">
        <v>23</v>
      </c>
      <c r="L33" s="318"/>
      <c r="M33" s="318"/>
      <c r="N33" s="318"/>
      <c r="O33" s="318" t="s">
        <v>33</v>
      </c>
      <c r="P33" s="355" t="str">
        <f>VLOOKUP(AE11,DAKOLNUN!A9:'DAKOLNUN'!G208,6,0)</f>
        <v>, 00 Januari 1900</v>
      </c>
      <c r="Q33" s="355"/>
      <c r="R33" s="355"/>
      <c r="S33" s="355"/>
      <c r="T33" s="320"/>
      <c r="U33" s="318" t="s">
        <v>23</v>
      </c>
      <c r="V33" s="318"/>
      <c r="W33" s="318"/>
      <c r="X33" s="318"/>
      <c r="Y33" s="318" t="s">
        <v>33</v>
      </c>
      <c r="Z33" s="355" t="str">
        <f>VLOOKUP(AE13,DAKOLNUN!A9:'DAKOLNUN'!G208,6,0)</f>
        <v>, 00 Januari 1900</v>
      </c>
      <c r="AA33" s="355"/>
      <c r="AB33" s="355"/>
      <c r="AC33" s="355"/>
      <c r="AD33" s="320"/>
      <c r="AE33" s="320"/>
      <c r="AF33" s="320"/>
      <c r="AG33" s="320"/>
      <c r="AH33" s="320"/>
      <c r="AI33" s="320"/>
      <c r="AJ33" s="320"/>
      <c r="AK33" s="320"/>
      <c r="AL33" s="320"/>
      <c r="AM33" s="320"/>
      <c r="AN33" s="320"/>
      <c r="AO33" s="320"/>
      <c r="AP33" s="320"/>
      <c r="AQ33" s="320"/>
    </row>
    <row r="34" spans="1:43" x14ac:dyDescent="0.3">
      <c r="A34" s="318" t="s">
        <v>79</v>
      </c>
      <c r="B34" s="318"/>
      <c r="C34" s="318"/>
      <c r="D34" s="318"/>
      <c r="E34" s="318" t="s">
        <v>33</v>
      </c>
      <c r="F34" s="356">
        <f>VLOOKUP(AE9,DAKOLNUN!A9:'DAKOLNUN'!G208,2,0)</f>
        <v>4145</v>
      </c>
      <c r="G34" s="355"/>
      <c r="H34" s="355"/>
      <c r="I34" s="355"/>
      <c r="J34" s="320"/>
      <c r="K34" s="318" t="s">
        <v>79</v>
      </c>
      <c r="L34" s="318"/>
      <c r="M34" s="318"/>
      <c r="N34" s="318"/>
      <c r="O34" s="318" t="s">
        <v>33</v>
      </c>
      <c r="P34" s="356">
        <f>VLOOKUP(AE11,DAKOLNUN!A9:'DAKOLNUN'!G208,2,0)</f>
        <v>4174</v>
      </c>
      <c r="Q34" s="355"/>
      <c r="R34" s="355"/>
      <c r="S34" s="355"/>
      <c r="T34" s="320"/>
      <c r="U34" s="318" t="s">
        <v>79</v>
      </c>
      <c r="V34" s="318"/>
      <c r="W34" s="318"/>
      <c r="X34" s="318"/>
      <c r="Y34" s="318" t="s">
        <v>33</v>
      </c>
      <c r="Z34" s="356">
        <f>VLOOKUP(AE13,DAKOLNUN!A9:'DAKOLNUN'!G208,2,0)</f>
        <v>4146</v>
      </c>
      <c r="AA34" s="355"/>
      <c r="AB34" s="355"/>
      <c r="AC34" s="355"/>
      <c r="AD34" s="320"/>
      <c r="AE34" s="320"/>
      <c r="AF34" s="320"/>
      <c r="AG34" s="320"/>
      <c r="AH34" s="320"/>
      <c r="AI34" s="320"/>
      <c r="AJ34" s="320"/>
      <c r="AK34" s="320"/>
      <c r="AL34" s="320"/>
      <c r="AM34" s="320"/>
      <c r="AN34" s="320"/>
      <c r="AO34" s="320"/>
      <c r="AP34" s="320"/>
      <c r="AQ34" s="320"/>
    </row>
    <row r="35" spans="1:43" x14ac:dyDescent="0.3">
      <c r="A35" s="318" t="s">
        <v>25</v>
      </c>
      <c r="B35" s="318"/>
      <c r="C35" s="318"/>
      <c r="D35" s="318"/>
      <c r="E35" s="318" t="s">
        <v>33</v>
      </c>
      <c r="F35" s="356" t="str">
        <f>VLOOKUP(AE9,DAKOLNUN!A9:'DAKOLNUN'!G208,3,0)</f>
        <v>0049232525</v>
      </c>
      <c r="G35" s="355"/>
      <c r="H35" s="355"/>
      <c r="I35" s="355"/>
      <c r="J35" s="320"/>
      <c r="K35" s="318" t="s">
        <v>25</v>
      </c>
      <c r="L35" s="318"/>
      <c r="M35" s="318"/>
      <c r="N35" s="318"/>
      <c r="O35" s="318" t="s">
        <v>33</v>
      </c>
      <c r="P35" s="356" t="str">
        <f>VLOOKUP(AE11,DAKOLNUN!A9:'DAKOLNUN'!G208,3,0)</f>
        <v xml:space="preserve">0044118618 </v>
      </c>
      <c r="Q35" s="355"/>
      <c r="R35" s="355"/>
      <c r="S35" s="355"/>
      <c r="T35" s="320"/>
      <c r="U35" s="318" t="s">
        <v>25</v>
      </c>
      <c r="V35" s="318"/>
      <c r="W35" s="318"/>
      <c r="X35" s="318"/>
      <c r="Y35" s="318" t="s">
        <v>33</v>
      </c>
      <c r="Z35" s="356" t="str">
        <f>VLOOKUP(AE13,DAKOLNUN!A9:'DAKOLNUN'!G208,3,0)</f>
        <v>0049865303</v>
      </c>
      <c r="AA35" s="355"/>
      <c r="AB35" s="355"/>
      <c r="AC35" s="355"/>
      <c r="AD35" s="320"/>
      <c r="AE35" s="320"/>
      <c r="AF35" s="320"/>
      <c r="AG35" s="320"/>
      <c r="AH35" s="320"/>
      <c r="AI35" s="320"/>
      <c r="AJ35" s="320"/>
      <c r="AK35" s="320"/>
      <c r="AL35" s="320"/>
      <c r="AM35" s="320"/>
      <c r="AN35" s="320"/>
      <c r="AO35" s="320"/>
      <c r="AP35" s="320"/>
      <c r="AQ35" s="320"/>
    </row>
    <row r="36" spans="1:43" x14ac:dyDescent="0.3">
      <c r="A36" s="318"/>
      <c r="B36" s="318"/>
      <c r="C36" s="318"/>
      <c r="D36" s="318"/>
      <c r="E36" s="318"/>
      <c r="F36" s="355"/>
      <c r="G36" s="355"/>
      <c r="H36" s="355"/>
      <c r="I36" s="355"/>
      <c r="J36" s="320"/>
      <c r="K36" s="318"/>
      <c r="L36" s="318"/>
      <c r="M36" s="318"/>
      <c r="N36" s="318"/>
      <c r="O36" s="318"/>
      <c r="P36" s="355"/>
      <c r="Q36" s="355"/>
      <c r="R36" s="355"/>
      <c r="S36" s="355"/>
      <c r="T36" s="320"/>
      <c r="U36" s="318"/>
      <c r="V36" s="318"/>
      <c r="W36" s="318"/>
      <c r="X36" s="318"/>
      <c r="Y36" s="318"/>
      <c r="Z36" s="355"/>
      <c r="AA36" s="355"/>
      <c r="AB36" s="355"/>
      <c r="AC36" s="355"/>
      <c r="AD36" s="320"/>
      <c r="AE36" s="320"/>
      <c r="AF36" s="320"/>
      <c r="AG36" s="320"/>
      <c r="AH36" s="320"/>
      <c r="AI36" s="320"/>
      <c r="AJ36" s="320"/>
      <c r="AK36" s="320"/>
      <c r="AL36" s="320"/>
      <c r="AM36" s="320"/>
      <c r="AN36" s="320"/>
      <c r="AO36" s="320"/>
      <c r="AP36" s="320"/>
      <c r="AQ36" s="320"/>
    </row>
    <row r="37" spans="1:43" x14ac:dyDescent="0.3">
      <c r="A37" s="515" t="s">
        <v>192</v>
      </c>
      <c r="B37" s="515"/>
      <c r="C37" s="515"/>
      <c r="D37" s="515"/>
      <c r="E37" s="515"/>
      <c r="F37" s="515"/>
      <c r="G37" s="515"/>
      <c r="H37" s="515"/>
      <c r="I37" s="515"/>
      <c r="J37" s="320"/>
      <c r="K37" s="515" t="s">
        <v>192</v>
      </c>
      <c r="L37" s="515"/>
      <c r="M37" s="515"/>
      <c r="N37" s="515"/>
      <c r="O37" s="515"/>
      <c r="P37" s="515"/>
      <c r="Q37" s="515"/>
      <c r="R37" s="515"/>
      <c r="S37" s="515"/>
      <c r="T37" s="320"/>
      <c r="U37" s="515" t="s">
        <v>192</v>
      </c>
      <c r="V37" s="515"/>
      <c r="W37" s="515"/>
      <c r="X37" s="515"/>
      <c r="Y37" s="515"/>
      <c r="Z37" s="515"/>
      <c r="AA37" s="515"/>
      <c r="AB37" s="515"/>
      <c r="AC37" s="515"/>
      <c r="AD37" s="320"/>
      <c r="AE37" s="320"/>
      <c r="AF37" s="320"/>
      <c r="AG37" s="320"/>
      <c r="AH37" s="320"/>
      <c r="AI37" s="320"/>
      <c r="AJ37" s="320"/>
      <c r="AK37" s="320"/>
      <c r="AL37" s="320"/>
      <c r="AM37" s="320"/>
      <c r="AN37" s="320"/>
      <c r="AO37" s="320"/>
      <c r="AP37" s="320"/>
      <c r="AQ37" s="320"/>
    </row>
    <row r="38" spans="1:43" x14ac:dyDescent="0.3">
      <c r="A38" s="515"/>
      <c r="B38" s="515"/>
      <c r="C38" s="515"/>
      <c r="D38" s="515"/>
      <c r="E38" s="515"/>
      <c r="F38" s="515"/>
      <c r="G38" s="515"/>
      <c r="H38" s="515"/>
      <c r="I38" s="515"/>
      <c r="J38" s="320"/>
      <c r="K38" s="515"/>
      <c r="L38" s="515"/>
      <c r="M38" s="515"/>
      <c r="N38" s="515"/>
      <c r="O38" s="515"/>
      <c r="P38" s="515"/>
      <c r="Q38" s="515"/>
      <c r="R38" s="515"/>
      <c r="S38" s="515"/>
      <c r="T38" s="320"/>
      <c r="U38" s="515"/>
      <c r="V38" s="515"/>
      <c r="W38" s="515"/>
      <c r="X38" s="515"/>
      <c r="Y38" s="515"/>
      <c r="Z38" s="515"/>
      <c r="AA38" s="515"/>
      <c r="AB38" s="515"/>
      <c r="AC38" s="515"/>
      <c r="AD38" s="320"/>
      <c r="AE38" s="320"/>
      <c r="AF38" s="320"/>
      <c r="AG38" s="320"/>
      <c r="AH38" s="320"/>
      <c r="AI38" s="320"/>
      <c r="AJ38" s="320"/>
      <c r="AK38" s="320"/>
      <c r="AL38" s="320"/>
      <c r="AM38" s="320"/>
      <c r="AN38" s="320"/>
      <c r="AO38" s="320"/>
      <c r="AP38" s="320"/>
      <c r="AQ38" s="320"/>
    </row>
    <row r="39" spans="1:43" ht="31.5" x14ac:dyDescent="0.3">
      <c r="A39" s="324" t="s">
        <v>83</v>
      </c>
      <c r="B39" s="516" t="s">
        <v>84</v>
      </c>
      <c r="C39" s="517"/>
      <c r="D39" s="517"/>
      <c r="E39" s="518"/>
      <c r="F39" s="357" t="s">
        <v>91</v>
      </c>
      <c r="G39" s="519" t="s">
        <v>85</v>
      </c>
      <c r="H39" s="520"/>
      <c r="I39" s="357" t="s">
        <v>202</v>
      </c>
      <c r="J39" s="325"/>
      <c r="K39" s="324" t="s">
        <v>83</v>
      </c>
      <c r="L39" s="516" t="s">
        <v>84</v>
      </c>
      <c r="M39" s="517"/>
      <c r="N39" s="517"/>
      <c r="O39" s="518"/>
      <c r="P39" s="357" t="s">
        <v>91</v>
      </c>
      <c r="Q39" s="519" t="s">
        <v>85</v>
      </c>
      <c r="R39" s="520"/>
      <c r="S39" s="357" t="s">
        <v>202</v>
      </c>
      <c r="T39" s="325"/>
      <c r="U39" s="324" t="s">
        <v>83</v>
      </c>
      <c r="V39" s="516" t="s">
        <v>84</v>
      </c>
      <c r="W39" s="517"/>
      <c r="X39" s="517"/>
      <c r="Y39" s="518"/>
      <c r="Z39" s="357" t="s">
        <v>91</v>
      </c>
      <c r="AA39" s="519" t="s">
        <v>85</v>
      </c>
      <c r="AB39" s="520"/>
      <c r="AC39" s="357" t="s">
        <v>202</v>
      </c>
      <c r="AD39" s="320"/>
      <c r="AE39" s="320"/>
      <c r="AF39" s="320"/>
      <c r="AG39" s="320"/>
      <c r="AH39" s="320"/>
      <c r="AI39" s="320"/>
      <c r="AJ39" s="320"/>
      <c r="AK39" s="320"/>
      <c r="AL39" s="320"/>
      <c r="AM39" s="320"/>
      <c r="AN39" s="320"/>
      <c r="AO39" s="320"/>
      <c r="AP39" s="320"/>
      <c r="AQ39" s="320"/>
    </row>
    <row r="40" spans="1:43" ht="16.5" customHeight="1" x14ac:dyDescent="0.3">
      <c r="A40" s="328" t="s">
        <v>87</v>
      </c>
      <c r="B40" s="328"/>
      <c r="C40" s="329" t="s">
        <v>88</v>
      </c>
      <c r="D40" s="330"/>
      <c r="E40" s="331"/>
      <c r="F40" s="358"/>
      <c r="G40" s="359"/>
      <c r="H40" s="360"/>
      <c r="I40" s="360"/>
      <c r="J40" s="320"/>
      <c r="K40" s="328" t="s">
        <v>87</v>
      </c>
      <c r="L40" s="328"/>
      <c r="M40" s="329" t="s">
        <v>88</v>
      </c>
      <c r="N40" s="330"/>
      <c r="O40" s="331"/>
      <c r="P40" s="358"/>
      <c r="Q40" s="359"/>
      <c r="R40" s="360"/>
      <c r="S40" s="360"/>
      <c r="T40" s="320"/>
      <c r="U40" s="328" t="s">
        <v>87</v>
      </c>
      <c r="V40" s="328"/>
      <c r="W40" s="329" t="s">
        <v>88</v>
      </c>
      <c r="X40" s="330"/>
      <c r="Y40" s="331"/>
      <c r="Z40" s="358"/>
      <c r="AA40" s="359"/>
      <c r="AB40" s="360"/>
      <c r="AC40" s="360"/>
      <c r="AD40" s="320"/>
      <c r="AE40" s="320"/>
      <c r="AF40" s="320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</row>
    <row r="41" spans="1:43" ht="16.5" customHeight="1" x14ac:dyDescent="0.3">
      <c r="A41" s="332"/>
      <c r="B41" s="333" t="s">
        <v>117</v>
      </c>
      <c r="C41" s="334" t="s">
        <v>51</v>
      </c>
      <c r="D41" s="335"/>
      <c r="E41" s="336"/>
      <c r="F41" s="337" t="e">
        <f>VLOOKUP($AE$3,DAKOLNUN!$A$9:'DAKOLNUN'!$BK$208,8,0)</f>
        <v>#REF!</v>
      </c>
      <c r="G41" s="521" t="e">
        <f>VLOOKUP($AE$3,DAKOLNUN!$A$9:'DAKOLNUN'!$BK$208,9,0)</f>
        <v>#REF!</v>
      </c>
      <c r="H41" s="522"/>
      <c r="I41" s="338" t="e">
        <f>VLOOKUP($AE$3,DAKOLNUN!$A$9:'DAKOLNUN'!$BK$208,10,0)</f>
        <v>#REF!</v>
      </c>
      <c r="J41" s="320"/>
      <c r="K41" s="332"/>
      <c r="L41" s="333" t="s">
        <v>117</v>
      </c>
      <c r="M41" s="334" t="s">
        <v>51</v>
      </c>
      <c r="N41" s="335"/>
      <c r="O41" s="336"/>
      <c r="P41" s="337" t="e">
        <f>VLOOKUP($AE$3,DAKOLNUN!$A$9:'DAKOLNUN'!$BK$208,8,0)</f>
        <v>#REF!</v>
      </c>
      <c r="Q41" s="521" t="e">
        <f>VLOOKUP($AE$3,DAKOLNUN!$A$9:'DAKOLNUN'!$BK$208,9,0)</f>
        <v>#REF!</v>
      </c>
      <c r="R41" s="522"/>
      <c r="S41" s="338" t="e">
        <f>VLOOKUP($AE$3,DAKOLNUN!$A$9:'DAKOLNUN'!$BK$208,10,0)</f>
        <v>#REF!</v>
      </c>
      <c r="T41" s="320"/>
      <c r="U41" s="332"/>
      <c r="V41" s="333" t="s">
        <v>117</v>
      </c>
      <c r="W41" s="334" t="s">
        <v>51</v>
      </c>
      <c r="X41" s="335"/>
      <c r="Y41" s="336"/>
      <c r="Z41" s="337" t="e">
        <f>VLOOKUP($AE$3,DAKOLNUN!$A$9:'DAKOLNUN'!$BK$208,8,0)</f>
        <v>#REF!</v>
      </c>
      <c r="AA41" s="521" t="e">
        <f>VLOOKUP($AE$3,DAKOLNUN!$A$9:'DAKOLNUN'!$BK$208,9,0)</f>
        <v>#REF!</v>
      </c>
      <c r="AB41" s="522"/>
      <c r="AC41" s="338" t="e">
        <f>VLOOKUP($AE$3,DAKOLNUN!$A$9:'DAKOLNUN'!$BK$208,10,0)</f>
        <v>#REF!</v>
      </c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</row>
    <row r="42" spans="1:43" ht="16.5" customHeight="1" x14ac:dyDescent="0.3">
      <c r="A42" s="332"/>
      <c r="B42" s="333"/>
      <c r="C42" s="334" t="s">
        <v>175</v>
      </c>
      <c r="D42" s="335"/>
      <c r="E42" s="336"/>
      <c r="F42" s="361">
        <f>VLOOKUP($AE$9,DAKOLNUN!$A$9:'DAKOLNUN'!$CH$208,14,0)</f>
        <v>76.2</v>
      </c>
      <c r="G42" s="511">
        <f>VLOOKUP($AE$9,DAKOLNUN!$A$9:'DAKOLNUN'!$CH$208,15,0)</f>
        <v>77.599999999999994</v>
      </c>
      <c r="H42" s="512"/>
      <c r="I42" s="362">
        <f>VLOOKUP($AE$9,DAKOLNUN!$A$9:'DAKOLNUN'!$CH$208,16,0)</f>
        <v>76.759999999999991</v>
      </c>
      <c r="J42" s="320"/>
      <c r="K42" s="332"/>
      <c r="L42" s="333"/>
      <c r="M42" s="334" t="s">
        <v>175</v>
      </c>
      <c r="N42" s="335"/>
      <c r="O42" s="336"/>
      <c r="P42" s="361">
        <f>VLOOKUP($AE$11,DAKOLNUN!$A$9:'DAKOLNUN'!$CH$208,14,0)</f>
        <v>77.400000000000006</v>
      </c>
      <c r="Q42" s="511">
        <f>VLOOKUP($AE$11,DAKOLNUN!$A$9:'DAKOLNUN'!$CH$208,15,0)</f>
        <v>76.2</v>
      </c>
      <c r="R42" s="512"/>
      <c r="S42" s="362">
        <f>VLOOKUP($AE$11,DAKOLNUN!$A$9:'DAKOLNUN'!$CH$208,16,0)</f>
        <v>76.920000000000016</v>
      </c>
      <c r="T42" s="320"/>
      <c r="U42" s="332"/>
      <c r="V42" s="333"/>
      <c r="W42" s="334" t="s">
        <v>175</v>
      </c>
      <c r="X42" s="335"/>
      <c r="Y42" s="336"/>
      <c r="Z42" s="361">
        <f>VLOOKUP($AE$13,DAKOLNUN!$A$9:'DAKOLNUN'!$CH$208,14,0)</f>
        <v>76</v>
      </c>
      <c r="AA42" s="511">
        <f>VLOOKUP($AE$13,DAKOLNUN!$A$9:'DAKOLNUN'!$CH$208,15,0)</f>
        <v>77</v>
      </c>
      <c r="AB42" s="512"/>
      <c r="AC42" s="362">
        <f>VLOOKUP($AE$13,DAKOLNUN!$A$9:'DAKOLNUN'!$CH$208,16,0)</f>
        <v>76.400000000000006</v>
      </c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</row>
    <row r="43" spans="1:43" ht="16.5" customHeight="1" x14ac:dyDescent="0.3">
      <c r="A43" s="332"/>
      <c r="B43" s="333"/>
      <c r="C43" s="334" t="s">
        <v>176</v>
      </c>
      <c r="D43" s="335"/>
      <c r="E43" s="336"/>
      <c r="F43" s="361">
        <f>VLOOKUP($AE$9,DAKOLNUN!$A$9:'DAKOLNUN'!$CH$208,11,0)</f>
        <v>76</v>
      </c>
      <c r="G43" s="511">
        <f>VLOOKUP($AE$9,DAKOLNUN!$A$9:'DAKOLNUN'!$CH$208,12,0)</f>
        <v>76.5</v>
      </c>
      <c r="H43" s="512"/>
      <c r="I43" s="362">
        <f>VLOOKUP($AE$9,DAKOLNUN!$A$9:'DAKOLNUN'!$CH$208,13,0)</f>
        <v>76.2</v>
      </c>
      <c r="J43" s="320"/>
      <c r="K43" s="332"/>
      <c r="L43" s="333"/>
      <c r="M43" s="334" t="s">
        <v>176</v>
      </c>
      <c r="N43" s="335"/>
      <c r="O43" s="336"/>
      <c r="P43" s="361">
        <f>VLOOKUP($AE$11,DAKOLNUN!$A$9:'DAKOLNUN'!$CH$208,11,0)</f>
        <v>77.599999999999994</v>
      </c>
      <c r="Q43" s="511">
        <f>VLOOKUP($AE$11,DAKOLNUN!$A$9:'DAKOLNUN'!$CH$208,12,0)</f>
        <v>76.8</v>
      </c>
      <c r="R43" s="512"/>
      <c r="S43" s="362">
        <f>VLOOKUP($AE$11,DAKOLNUN!$A$9:'DAKOLNUN'!$CH$208,13,0)</f>
        <v>77.28</v>
      </c>
      <c r="T43" s="320"/>
      <c r="U43" s="332"/>
      <c r="V43" s="333"/>
      <c r="W43" s="334" t="s">
        <v>176</v>
      </c>
      <c r="X43" s="335"/>
      <c r="Y43" s="336"/>
      <c r="Z43" s="361">
        <f>VLOOKUP($AE$13,DAKOLNUN!$A$9:'DAKOLNUN'!$CH$208,11,0)</f>
        <v>74.8</v>
      </c>
      <c r="AA43" s="511">
        <f>VLOOKUP($AE$13,DAKOLNUN!$A$9:'DAKOLNUN'!$CH$208,12,0)</f>
        <v>78.900000000000006</v>
      </c>
      <c r="AB43" s="512"/>
      <c r="AC43" s="362">
        <f>VLOOKUP($AE$13,DAKOLNUN!$A$9:'DAKOLNUN'!$CH$208,13,0)</f>
        <v>76.44</v>
      </c>
      <c r="AD43" s="320"/>
      <c r="AE43" s="320"/>
      <c r="AF43" s="320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</row>
    <row r="44" spans="1:43" ht="16.5" customHeight="1" x14ac:dyDescent="0.3">
      <c r="A44" s="332"/>
      <c r="B44" s="333"/>
      <c r="C44" s="334" t="s">
        <v>152</v>
      </c>
      <c r="D44" s="335"/>
      <c r="E44" s="336"/>
      <c r="F44" s="361">
        <f>VLOOKUP($AE$9,DAKOLNUN!$A$9:'DAKOLNUN'!$CH$208,17,0)</f>
        <v>75.599999999999994</v>
      </c>
      <c r="G44" s="511">
        <f>VLOOKUP($AE$9,DAKOLNUN!$A$9:'DAKOLNUN'!$CH$208,18,0)</f>
        <v>75.8</v>
      </c>
      <c r="H44" s="512"/>
      <c r="I44" s="362">
        <f>VLOOKUP($AE$9,DAKOLNUN!$A$9:'DAKOLNUN'!$CH$208,19,0)</f>
        <v>75.679999999999993</v>
      </c>
      <c r="J44" s="320"/>
      <c r="K44" s="332"/>
      <c r="L44" s="333"/>
      <c r="M44" s="334" t="s">
        <v>152</v>
      </c>
      <c r="N44" s="335"/>
      <c r="O44" s="336"/>
      <c r="P44" s="361">
        <f>VLOOKUP($AE$11,DAKOLNUN!$A$9:'DAKOLNUN'!$CH$208,17,0)</f>
        <v>77</v>
      </c>
      <c r="Q44" s="511">
        <f>VLOOKUP($AE$11,DAKOLNUN!$A$9:'DAKOLNUN'!$CH$208,18,0)</f>
        <v>76.5</v>
      </c>
      <c r="R44" s="512"/>
      <c r="S44" s="362">
        <f>VLOOKUP($AE$11,DAKOLNUN!$A$9:'DAKOLNUN'!$CH$208,19,0)</f>
        <v>76.8</v>
      </c>
      <c r="T44" s="320"/>
      <c r="U44" s="332"/>
      <c r="V44" s="333"/>
      <c r="W44" s="334" t="s">
        <v>152</v>
      </c>
      <c r="X44" s="335"/>
      <c r="Y44" s="336"/>
      <c r="Z44" s="361">
        <f>VLOOKUP($AE$13,DAKOLNUN!$A$9:'DAKOLNUN'!$CH$208,17,0)</f>
        <v>75</v>
      </c>
      <c r="AA44" s="511">
        <f>VLOOKUP($AE$13,DAKOLNUN!$A$9:'DAKOLNUN'!$CH$208,18,0)</f>
        <v>76.5</v>
      </c>
      <c r="AB44" s="512"/>
      <c r="AC44" s="362">
        <f>VLOOKUP($AE$13,DAKOLNUN!$A$9:'DAKOLNUN'!$CH$208,19,0)</f>
        <v>75.599999999999994</v>
      </c>
      <c r="AD44" s="320"/>
      <c r="AE44" s="320"/>
      <c r="AF44" s="320"/>
      <c r="AG44" s="320"/>
      <c r="AH44" s="320"/>
      <c r="AI44" s="320"/>
      <c r="AJ44" s="320"/>
      <c r="AK44" s="320"/>
      <c r="AL44" s="320"/>
      <c r="AM44" s="320"/>
      <c r="AN44" s="320"/>
      <c r="AO44" s="320"/>
      <c r="AP44" s="320"/>
      <c r="AQ44" s="320"/>
    </row>
    <row r="45" spans="1:43" ht="16.5" customHeight="1" x14ac:dyDescent="0.3">
      <c r="A45" s="332"/>
      <c r="B45" s="333"/>
      <c r="C45" s="334" t="s">
        <v>160</v>
      </c>
      <c r="D45" s="335"/>
      <c r="E45" s="336"/>
      <c r="F45" s="361">
        <f>VLOOKUP($AE$9,DAKOLNUN!$A$9:'DAKOLNUN'!$CH$208,20,0)</f>
        <v>72.599999999999994</v>
      </c>
      <c r="G45" s="511">
        <f>VLOOKUP($AE$9,DAKOLNUN!$A$9:'DAKOLNUN'!$CH$208,21,0)</f>
        <v>72.3</v>
      </c>
      <c r="H45" s="512"/>
      <c r="I45" s="362">
        <f>VLOOKUP($AE$9,DAKOLNUN!$A$9:'DAKOLNUN'!$CH$208,22,0)</f>
        <v>72.47999999999999</v>
      </c>
      <c r="J45" s="320"/>
      <c r="K45" s="332"/>
      <c r="L45" s="333"/>
      <c r="M45" s="334" t="s">
        <v>160</v>
      </c>
      <c r="N45" s="335"/>
      <c r="O45" s="336"/>
      <c r="P45" s="361">
        <f>VLOOKUP($AE$11,DAKOLNUN!$A$9:'DAKOLNUN'!$CH$208,20,0)</f>
        <v>72.2</v>
      </c>
      <c r="Q45" s="511">
        <f>VLOOKUP($AE$11,DAKOLNUN!$A$9:'DAKOLNUN'!$CH$208,21,0)</f>
        <v>71.599999999999994</v>
      </c>
      <c r="R45" s="512"/>
      <c r="S45" s="362">
        <f>VLOOKUP($AE$11,DAKOLNUN!$A$9:'DAKOLNUN'!$CH$208,22,0)</f>
        <v>71.960000000000008</v>
      </c>
      <c r="T45" s="320"/>
      <c r="U45" s="332"/>
      <c r="V45" s="333"/>
      <c r="W45" s="334" t="s">
        <v>160</v>
      </c>
      <c r="X45" s="335"/>
      <c r="Y45" s="336"/>
      <c r="Z45" s="361">
        <f>VLOOKUP($AE$13,DAKOLNUN!$A$9:'DAKOLNUN'!$CH$208,20,0)</f>
        <v>72</v>
      </c>
      <c r="AA45" s="511">
        <f>VLOOKUP($AE$13,DAKOLNUN!$A$9:'DAKOLNUN'!$CH$208,21,0)</f>
        <v>72</v>
      </c>
      <c r="AB45" s="512"/>
      <c r="AC45" s="362">
        <f>VLOOKUP($AE$13,DAKOLNUN!$A$9:'DAKOLNUN'!$CH$208,22,0)</f>
        <v>72</v>
      </c>
      <c r="AD45" s="320"/>
      <c r="AE45" s="320"/>
      <c r="AF45" s="320"/>
      <c r="AG45" s="320"/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</row>
    <row r="46" spans="1:43" ht="16.5" customHeight="1" x14ac:dyDescent="0.3">
      <c r="A46" s="339"/>
      <c r="B46" s="340" t="s">
        <v>118</v>
      </c>
      <c r="C46" s="341" t="s">
        <v>53</v>
      </c>
      <c r="D46" s="342"/>
      <c r="E46" s="343"/>
      <c r="F46" s="361">
        <f>VLOOKUP($AE$9,DAKOLNUN!$A$9:'DAKOLNUN'!$CH$208,23,0)</f>
        <v>71.8</v>
      </c>
      <c r="G46" s="511">
        <f>VLOOKUP($AE$9,DAKOLNUN!$A$9:'DAKOLNUN'!$CH$208,24,0)</f>
        <v>72</v>
      </c>
      <c r="H46" s="512"/>
      <c r="I46" s="362">
        <f>VLOOKUP($AE$9,DAKOLNUN!$A$9:'DAKOLNUN'!$CH$208,25,0)</f>
        <v>71.88</v>
      </c>
      <c r="J46" s="320"/>
      <c r="K46" s="339"/>
      <c r="L46" s="340" t="s">
        <v>118</v>
      </c>
      <c r="M46" s="341" t="s">
        <v>53</v>
      </c>
      <c r="N46" s="342"/>
      <c r="O46" s="343"/>
      <c r="P46" s="361">
        <f>VLOOKUP($AE$11,DAKOLNUN!$A$9:'DAKOLNUN'!$CH$208,23,0)</f>
        <v>74.400000000000006</v>
      </c>
      <c r="Q46" s="511">
        <f>VLOOKUP($AE$11,DAKOLNUN!$A$9:'DAKOLNUN'!$CH$208,24,0)</f>
        <v>71</v>
      </c>
      <c r="R46" s="512"/>
      <c r="S46" s="362">
        <f>VLOOKUP($AE$11,DAKOLNUN!$A$9:'DAKOLNUN'!$CH$208,25,0)</f>
        <v>73.040000000000006</v>
      </c>
      <c r="T46" s="320"/>
      <c r="U46" s="339"/>
      <c r="V46" s="340" t="s">
        <v>118</v>
      </c>
      <c r="W46" s="341" t="s">
        <v>53</v>
      </c>
      <c r="X46" s="342"/>
      <c r="Y46" s="343"/>
      <c r="Z46" s="361">
        <f>VLOOKUP($AE$13,DAKOLNUN!$A$9:'DAKOLNUN'!$CH$208,23,0)</f>
        <v>71.400000000000006</v>
      </c>
      <c r="AA46" s="511">
        <f>VLOOKUP($AE$13,DAKOLNUN!$A$9:'DAKOLNUN'!$CH$208,24,0)</f>
        <v>72</v>
      </c>
      <c r="AB46" s="512"/>
      <c r="AC46" s="362">
        <f>VLOOKUP($AE$13,DAKOLNUN!$A$9:'DAKOLNUN'!$CH$208,25,0)</f>
        <v>71.64</v>
      </c>
      <c r="AD46" s="320"/>
      <c r="AE46" s="320"/>
      <c r="AF46" s="320"/>
      <c r="AG46" s="320"/>
      <c r="AH46" s="320"/>
      <c r="AI46" s="320"/>
      <c r="AJ46" s="320"/>
      <c r="AK46" s="320"/>
      <c r="AL46" s="320"/>
      <c r="AM46" s="320"/>
      <c r="AN46" s="320"/>
      <c r="AO46" s="320"/>
      <c r="AP46" s="320"/>
      <c r="AQ46" s="320"/>
    </row>
    <row r="47" spans="1:43" ht="16.5" customHeight="1" x14ac:dyDescent="0.3">
      <c r="A47" s="339"/>
      <c r="B47" s="340" t="s">
        <v>119</v>
      </c>
      <c r="C47" s="341" t="s">
        <v>55</v>
      </c>
      <c r="D47" s="342"/>
      <c r="E47" s="343"/>
      <c r="F47" s="361" t="str">
        <f>VLOOKUP($AE$9,DAKOLNUN!$A$9:'DAKOLNUN'!$CH$208,68,0)</f>
        <v>74,6</v>
      </c>
      <c r="G47" s="511">
        <f>VLOOKUP($AE$9,DAKOLNUN!$A$9:'DAKOLNUN'!$CH$208,55,0)</f>
        <v>68</v>
      </c>
      <c r="H47" s="512"/>
      <c r="I47" s="362">
        <f>VLOOKUP($AE$9,DAKOLNUN!$A$9:'DAKOLNUN'!$CH$208,56,0)</f>
        <v>71.36</v>
      </c>
      <c r="J47" s="320"/>
      <c r="K47" s="339"/>
      <c r="L47" s="340" t="s">
        <v>119</v>
      </c>
      <c r="M47" s="341" t="s">
        <v>55</v>
      </c>
      <c r="N47" s="342"/>
      <c r="O47" s="343"/>
      <c r="P47" s="361" t="str">
        <f>VLOOKUP($AE$11,DAKOLNUN!$A$9:'DAKOLNUN'!$CH$208,68,0)</f>
        <v>74,2</v>
      </c>
      <c r="Q47" s="511">
        <f>VLOOKUP($AE$11,DAKOLNUN!$A$9:'DAKOLNUN'!$CH$208,55,0)</f>
        <v>40</v>
      </c>
      <c r="R47" s="512"/>
      <c r="S47" s="362">
        <f>VLOOKUP($AE$11,DAKOLNUN!$A$9:'DAKOLNUN'!$CH$208,56,0)</f>
        <v>60.52</v>
      </c>
      <c r="T47" s="320"/>
      <c r="U47" s="339"/>
      <c r="V47" s="340" t="s">
        <v>119</v>
      </c>
      <c r="W47" s="341" t="s">
        <v>55</v>
      </c>
      <c r="X47" s="342"/>
      <c r="Y47" s="343"/>
      <c r="Z47" s="361" t="str">
        <f>VLOOKUP($AE$13,DAKOLNUN!$A$9:'DAKOLNUN'!$CH$208,68,0)</f>
        <v>73,6</v>
      </c>
      <c r="AA47" s="511">
        <f>VLOOKUP($AE$13,DAKOLNUN!$A$9:'DAKOLNUN'!$CH$208,55,0)</f>
        <v>72</v>
      </c>
      <c r="AB47" s="512"/>
      <c r="AC47" s="362">
        <f>VLOOKUP($AE$13,DAKOLNUN!$A$9:'DAKOLNUN'!$CH$208,56,0)</f>
        <v>72.576000000000008</v>
      </c>
      <c r="AD47" s="320"/>
      <c r="AE47" s="320"/>
      <c r="AF47" s="320"/>
      <c r="AG47" s="320"/>
      <c r="AH47" s="320"/>
      <c r="AI47" s="320"/>
      <c r="AJ47" s="320"/>
      <c r="AK47" s="320"/>
      <c r="AL47" s="320"/>
      <c r="AM47" s="320"/>
      <c r="AN47" s="320"/>
      <c r="AO47" s="320"/>
      <c r="AP47" s="320"/>
      <c r="AQ47" s="320"/>
    </row>
    <row r="48" spans="1:43" ht="16.5" customHeight="1" x14ac:dyDescent="0.3">
      <c r="A48" s="339"/>
      <c r="B48" s="344">
        <v>4</v>
      </c>
      <c r="C48" s="341" t="s">
        <v>149</v>
      </c>
      <c r="D48" s="342"/>
      <c r="E48" s="343"/>
      <c r="F48" s="361">
        <f>VLOOKUP($AE$9,DAKOLNUN!$A$9:'DAKOLNUN'!$CH$208,29,0)</f>
        <v>71.599999999999994</v>
      </c>
      <c r="G48" s="511">
        <f>VLOOKUP($AE$9,DAKOLNUN!$A$9:'DAKOLNUN'!$CH$208,30,0)</f>
        <v>73.8</v>
      </c>
      <c r="H48" s="512"/>
      <c r="I48" s="362">
        <f>VLOOKUP($AE$9,DAKOLNUN!$A$9:'DAKOLNUN'!$CH$208,31,0)</f>
        <v>72.47999999999999</v>
      </c>
      <c r="J48" s="320"/>
      <c r="K48" s="339"/>
      <c r="L48" s="344">
        <v>4</v>
      </c>
      <c r="M48" s="341" t="s">
        <v>149</v>
      </c>
      <c r="N48" s="342"/>
      <c r="O48" s="343"/>
      <c r="P48" s="361">
        <f>VLOOKUP($AE$11,DAKOLNUN!$A$9:'DAKOLNUN'!$CH$208,29,0)</f>
        <v>70.8</v>
      </c>
      <c r="Q48" s="511">
        <f>VLOOKUP($AE$11,DAKOLNUN!$A$9:'DAKOLNUN'!$CH$208,30,0)</f>
        <v>72.900000000000006</v>
      </c>
      <c r="R48" s="512"/>
      <c r="S48" s="362">
        <f>VLOOKUP($AE$11,DAKOLNUN!$A$9:'DAKOLNUN'!$CH$208,31,0)</f>
        <v>71.64</v>
      </c>
      <c r="T48" s="320"/>
      <c r="U48" s="339"/>
      <c r="V48" s="344">
        <v>4</v>
      </c>
      <c r="W48" s="341" t="s">
        <v>149</v>
      </c>
      <c r="X48" s="342"/>
      <c r="Y48" s="343"/>
      <c r="Z48" s="361">
        <f>VLOOKUP($AE$13,DAKOLNUN!$A$9:'DAKOLNUN'!$CH$208,29,0)</f>
        <v>73</v>
      </c>
      <c r="AA48" s="511">
        <f>VLOOKUP($AE$13,DAKOLNUN!$A$9:'DAKOLNUN'!$CH$208,30,0)</f>
        <v>74</v>
      </c>
      <c r="AB48" s="512"/>
      <c r="AC48" s="362">
        <f>VLOOKUP($AE$13,DAKOLNUN!$A$9:'DAKOLNUN'!$CH$208,31,0)</f>
        <v>73.400000000000006</v>
      </c>
      <c r="AD48" s="320"/>
      <c r="AE48" s="320"/>
      <c r="AF48" s="320"/>
      <c r="AG48" s="320"/>
      <c r="AH48" s="320"/>
      <c r="AI48" s="320"/>
      <c r="AJ48" s="320"/>
      <c r="AK48" s="320"/>
      <c r="AL48" s="320"/>
      <c r="AM48" s="320"/>
      <c r="AN48" s="320"/>
      <c r="AO48" s="320"/>
      <c r="AP48" s="320"/>
      <c r="AQ48" s="320"/>
    </row>
    <row r="49" spans="1:43" ht="16.5" customHeight="1" x14ac:dyDescent="0.3">
      <c r="A49" s="339"/>
      <c r="B49" s="344">
        <v>5</v>
      </c>
      <c r="C49" s="341" t="s">
        <v>57</v>
      </c>
      <c r="D49" s="342"/>
      <c r="E49" s="343"/>
      <c r="F49" s="361" t="str">
        <f>VLOOKUP($AE$9,DAKOLNUN!$A$9:'DAKOLNUN'!$CH$208,71,0)</f>
        <v>71,6</v>
      </c>
      <c r="G49" s="511">
        <f>VLOOKUP($AE$9,DAKOLNUN!$A$9:'DAKOLNUN'!$CH$208,58,0)</f>
        <v>52.5</v>
      </c>
      <c r="H49" s="512"/>
      <c r="I49" s="362">
        <f>VLOOKUP($AE$9,DAKOLNUN!$A$9:'DAKOLNUN'!$CH$208,59,0)</f>
        <v>63.815999999999995</v>
      </c>
      <c r="J49" s="320"/>
      <c r="K49" s="339"/>
      <c r="L49" s="344">
        <v>5</v>
      </c>
      <c r="M49" s="341" t="s">
        <v>57</v>
      </c>
      <c r="N49" s="342"/>
      <c r="O49" s="343"/>
      <c r="P49" s="361" t="str">
        <f>VLOOKUP($AE$11,DAKOLNUN!$A$9:'DAKOLNUN'!$CH$208,71,0)</f>
        <v>71,4</v>
      </c>
      <c r="Q49" s="511">
        <f>VLOOKUP($AE$11,DAKOLNUN!$A$9:'DAKOLNUN'!$CH$208,58,0)</f>
        <v>35</v>
      </c>
      <c r="R49" s="512"/>
      <c r="S49" s="362">
        <f>VLOOKUP($AE$11,DAKOLNUN!$A$9:'DAKOLNUN'!$CH$208,59,0)</f>
        <v>56.863999999999997</v>
      </c>
      <c r="T49" s="320"/>
      <c r="U49" s="339"/>
      <c r="V49" s="344">
        <v>5</v>
      </c>
      <c r="W49" s="341" t="s">
        <v>57</v>
      </c>
      <c r="X49" s="342"/>
      <c r="Y49" s="343"/>
      <c r="Z49" s="361" t="str">
        <f>VLOOKUP($AE$13,DAKOLNUN!$A$9:'DAKOLNUN'!$CH$208,71,0)</f>
        <v>71,8</v>
      </c>
      <c r="AA49" s="511">
        <f>VLOOKUP($AE$13,DAKOLNUN!$A$9:'DAKOLNUN'!$CH$208,58,0)</f>
        <v>32.5</v>
      </c>
      <c r="AB49" s="512"/>
      <c r="AC49" s="362">
        <f>VLOOKUP($AE$13,DAKOLNUN!$A$9:'DAKOLNUN'!$CH$208,59,0)</f>
        <v>55.647999999999996</v>
      </c>
      <c r="AD49" s="320"/>
      <c r="AE49" s="320"/>
      <c r="AF49" s="320"/>
      <c r="AG49" s="320"/>
      <c r="AH49" s="320"/>
      <c r="AI49" s="320"/>
      <c r="AJ49" s="320"/>
      <c r="AK49" s="320"/>
      <c r="AL49" s="320"/>
      <c r="AM49" s="320"/>
      <c r="AN49" s="320"/>
      <c r="AO49" s="320"/>
      <c r="AP49" s="320"/>
      <c r="AQ49" s="320"/>
    </row>
    <row r="50" spans="1:43" ht="16.5" customHeight="1" x14ac:dyDescent="0.3">
      <c r="A50" s="339"/>
      <c r="B50" s="344">
        <v>6</v>
      </c>
      <c r="C50" s="341" t="s">
        <v>59</v>
      </c>
      <c r="D50" s="342"/>
      <c r="E50" s="343"/>
      <c r="F50" s="361" t="str">
        <f>VLOOKUP($AE$9,DAKOLNUN!$A$9:'DAKOLNUN'!$CH$208,74,0)</f>
        <v>73,2</v>
      </c>
      <c r="G50" s="511">
        <f>VLOOKUP($AE$9,DAKOLNUN!$A$9:'DAKOLNUN'!$CH$208,61,0)</f>
        <v>80</v>
      </c>
      <c r="H50" s="512"/>
      <c r="I50" s="362">
        <f>VLOOKUP($AE$9,DAKOLNUN!$A$9:'DAKOLNUN'!$CH$208,62,0)</f>
        <v>75.75200000000001</v>
      </c>
      <c r="J50" s="320"/>
      <c r="K50" s="339"/>
      <c r="L50" s="344">
        <v>6</v>
      </c>
      <c r="M50" s="341" t="s">
        <v>59</v>
      </c>
      <c r="N50" s="342"/>
      <c r="O50" s="343"/>
      <c r="P50" s="361" t="str">
        <f>VLOOKUP($AE$11,DAKOLNUN!$A$9:'DAKOLNUN'!$CH$208,74,0)</f>
        <v>74,8</v>
      </c>
      <c r="Q50" s="511">
        <f>VLOOKUP($AE$11,DAKOLNUN!$A$9:'DAKOLNUN'!$CH$208,61,0)</f>
        <v>37.5</v>
      </c>
      <c r="R50" s="512"/>
      <c r="S50" s="362">
        <f>VLOOKUP($AE$11,DAKOLNUN!$A$9:'DAKOLNUN'!$CH$208,62,0)</f>
        <v>59.327999999999996</v>
      </c>
      <c r="T50" s="320"/>
      <c r="U50" s="339"/>
      <c r="V50" s="344">
        <v>6</v>
      </c>
      <c r="W50" s="341" t="s">
        <v>59</v>
      </c>
      <c r="X50" s="342"/>
      <c r="Y50" s="343"/>
      <c r="Z50" s="361" t="str">
        <f>VLOOKUP($AE$13,DAKOLNUN!$A$9:'DAKOLNUN'!$CH$208,74,0)</f>
        <v>72,4</v>
      </c>
      <c r="AA50" s="511">
        <f>VLOOKUP($AE$13,DAKOLNUN!$A$9:'DAKOLNUN'!$CH$208,61,0)</f>
        <v>77.5</v>
      </c>
      <c r="AB50" s="512"/>
      <c r="AC50" s="362">
        <f>VLOOKUP($AE$13,DAKOLNUN!$A$9:'DAKOLNUN'!$CH$208,62,0)</f>
        <v>73.984000000000009</v>
      </c>
      <c r="AD50" s="320"/>
      <c r="AE50" s="320"/>
      <c r="AF50" s="320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</row>
    <row r="51" spans="1:43" ht="16.5" customHeight="1" x14ac:dyDescent="0.3">
      <c r="A51" s="339"/>
      <c r="B51" s="344">
        <v>7</v>
      </c>
      <c r="C51" s="341" t="s">
        <v>61</v>
      </c>
      <c r="D51" s="342"/>
      <c r="E51" s="343"/>
      <c r="F51" s="361">
        <f>VLOOKUP($AE$9,DAKOLNUN!$A$9:'DAKOLNUN'!$CH$208,38,0)</f>
        <v>72.8</v>
      </c>
      <c r="G51" s="511">
        <f>VLOOKUP($AE$9,DAKOLNUN!$A$9:'DAKOLNUN'!$CH$208,39,0)</f>
        <v>72</v>
      </c>
      <c r="H51" s="512"/>
      <c r="I51" s="362">
        <f>VLOOKUP($AE$9,DAKOLNUN!$A$9:'DAKOLNUN'!$CH$208,40,0)</f>
        <v>72.48</v>
      </c>
      <c r="J51" s="320"/>
      <c r="K51" s="339"/>
      <c r="L51" s="344">
        <v>7</v>
      </c>
      <c r="M51" s="341" t="s">
        <v>61</v>
      </c>
      <c r="N51" s="342"/>
      <c r="O51" s="343"/>
      <c r="P51" s="361">
        <f>VLOOKUP($AE$11,DAKOLNUN!$A$9:'DAKOLNUN'!$CH$208,38,0)</f>
        <v>73</v>
      </c>
      <c r="Q51" s="511">
        <f>VLOOKUP($AE$11,DAKOLNUN!$A$9:'DAKOLNUN'!$CH$208,39,0)</f>
        <v>71</v>
      </c>
      <c r="R51" s="512"/>
      <c r="S51" s="362">
        <f>VLOOKUP($AE$11,DAKOLNUN!$A$9:'DAKOLNUN'!$CH$208,40,0)</f>
        <v>72.2</v>
      </c>
      <c r="T51" s="320"/>
      <c r="U51" s="339"/>
      <c r="V51" s="344">
        <v>7</v>
      </c>
      <c r="W51" s="341" t="s">
        <v>61</v>
      </c>
      <c r="X51" s="342"/>
      <c r="Y51" s="343"/>
      <c r="Z51" s="361">
        <f>VLOOKUP($AE$13,DAKOLNUN!$A$9:'DAKOLNUN'!$CH$208,38,0)</f>
        <v>72.599999999999994</v>
      </c>
      <c r="AA51" s="511">
        <f>VLOOKUP($AE$13,DAKOLNUN!$A$9:'DAKOLNUN'!$CH$208,39,0)</f>
        <v>71</v>
      </c>
      <c r="AB51" s="512"/>
      <c r="AC51" s="362">
        <f>VLOOKUP($AE$13,DAKOLNUN!$A$9:'DAKOLNUN'!$CH$208,40,0)</f>
        <v>71.959999999999994</v>
      </c>
      <c r="AD51" s="320"/>
      <c r="AE51" s="320"/>
      <c r="AF51" s="320"/>
      <c r="AG51" s="320"/>
      <c r="AH51" s="320"/>
      <c r="AI51" s="320"/>
      <c r="AJ51" s="320"/>
      <c r="AK51" s="320"/>
      <c r="AL51" s="320"/>
      <c r="AM51" s="320"/>
      <c r="AN51" s="320"/>
      <c r="AO51" s="320"/>
      <c r="AP51" s="320"/>
      <c r="AQ51" s="320"/>
    </row>
    <row r="52" spans="1:43" ht="16.5" customHeight="1" x14ac:dyDescent="0.3">
      <c r="A52" s="339"/>
      <c r="B52" s="344">
        <v>8</v>
      </c>
      <c r="C52" s="341" t="s">
        <v>63</v>
      </c>
      <c r="D52" s="342"/>
      <c r="E52" s="343"/>
      <c r="F52" s="361">
        <f>VLOOKUP($AE$9,DAKOLNUN!$A$9:'DAKOLNUN'!$CH$208,41,0)</f>
        <v>77.400000000000006</v>
      </c>
      <c r="G52" s="511">
        <f>VLOOKUP($AE$9,DAKOLNUN!$A$9:'DAKOLNUN'!$CH$208,42,0)</f>
        <v>77.400000000000006</v>
      </c>
      <c r="H52" s="512"/>
      <c r="I52" s="362">
        <f>VLOOKUP($AE$9,DAKOLNUN!$A$9:'DAKOLNUN'!$CH$208,43,0)</f>
        <v>77.400000000000006</v>
      </c>
      <c r="J52" s="320"/>
      <c r="K52" s="339"/>
      <c r="L52" s="344">
        <v>8</v>
      </c>
      <c r="M52" s="341" t="s">
        <v>63</v>
      </c>
      <c r="N52" s="342"/>
      <c r="O52" s="343"/>
      <c r="P52" s="361">
        <f>VLOOKUP($AE$11,DAKOLNUN!$A$9:'DAKOLNUN'!$CH$208,41,0)</f>
        <v>77.400000000000006</v>
      </c>
      <c r="Q52" s="511">
        <f>VLOOKUP($AE$11,DAKOLNUN!$A$9:'DAKOLNUN'!$CH$208,42,0)</f>
        <v>77.400000000000006</v>
      </c>
      <c r="R52" s="512"/>
      <c r="S52" s="362">
        <f>VLOOKUP($AE$11,DAKOLNUN!$A$9:'DAKOLNUN'!$CH$208,43,0)</f>
        <v>77.400000000000006</v>
      </c>
      <c r="T52" s="320"/>
      <c r="U52" s="339"/>
      <c r="V52" s="344">
        <v>8</v>
      </c>
      <c r="W52" s="341" t="s">
        <v>63</v>
      </c>
      <c r="X52" s="342"/>
      <c r="Y52" s="343"/>
      <c r="Z52" s="361">
        <f>VLOOKUP($AE$13,DAKOLNUN!$A$9:'DAKOLNUN'!$CH$208,41,0)</f>
        <v>76.400000000000006</v>
      </c>
      <c r="AA52" s="511">
        <f>VLOOKUP($AE$13,DAKOLNUN!$A$9:'DAKOLNUN'!$CH$208,42,0)</f>
        <v>76.400000000000006</v>
      </c>
      <c r="AB52" s="512"/>
      <c r="AC52" s="362">
        <f>VLOOKUP($AE$13,DAKOLNUN!$A$9:'DAKOLNUN'!$CH$208,43,0)</f>
        <v>76.400000000000006</v>
      </c>
      <c r="AD52" s="320"/>
      <c r="AE52" s="320"/>
      <c r="AF52" s="320"/>
      <c r="AG52" s="320"/>
      <c r="AH52" s="320"/>
      <c r="AI52" s="320"/>
      <c r="AJ52" s="320"/>
      <c r="AK52" s="320"/>
      <c r="AL52" s="320"/>
      <c r="AM52" s="320"/>
      <c r="AN52" s="320"/>
      <c r="AO52" s="320"/>
      <c r="AP52" s="320"/>
      <c r="AQ52" s="320"/>
    </row>
    <row r="53" spans="1:43" ht="16.5" customHeight="1" x14ac:dyDescent="0.3">
      <c r="A53" s="345"/>
      <c r="B53" s="346">
        <v>9</v>
      </c>
      <c r="C53" s="510" t="s">
        <v>125</v>
      </c>
      <c r="D53" s="510"/>
      <c r="E53" s="347"/>
      <c r="F53" s="361">
        <f>VLOOKUP($AE$9,DAKOLNUN!$A$9:'DAKOLNUN'!$CH$208,44,0)</f>
        <v>78.400000000000006</v>
      </c>
      <c r="G53" s="511">
        <f>VLOOKUP($AE$9,DAKOLNUN!$A$9:'DAKOLNUN'!$CH$208,45,0)</f>
        <v>78.400000000000006</v>
      </c>
      <c r="H53" s="512"/>
      <c r="I53" s="362">
        <f>VLOOKUP($AE$9,DAKOLNUN!$A$9:'DAKOLNUN'!$CH$208,46,0)</f>
        <v>78.400000000000006</v>
      </c>
      <c r="J53" s="320"/>
      <c r="K53" s="345"/>
      <c r="L53" s="346">
        <v>9</v>
      </c>
      <c r="M53" s="510" t="s">
        <v>125</v>
      </c>
      <c r="N53" s="510"/>
      <c r="O53" s="347"/>
      <c r="P53" s="361">
        <f>VLOOKUP($AE$11,DAKOLNUN!$A$9:'DAKOLNUN'!$CH$208,44,0)</f>
        <v>78.599999999999994</v>
      </c>
      <c r="Q53" s="511">
        <f>VLOOKUP($AE$11,DAKOLNUN!$A$9:'DAKOLNUN'!$CH$208,45,0)</f>
        <v>78.599999999999994</v>
      </c>
      <c r="R53" s="512"/>
      <c r="S53" s="362">
        <f>VLOOKUP($AE$11,DAKOLNUN!$A$9:'DAKOLNUN'!$CH$208,46,0)</f>
        <v>78.599999999999994</v>
      </c>
      <c r="T53" s="320"/>
      <c r="U53" s="345"/>
      <c r="V53" s="346">
        <v>9</v>
      </c>
      <c r="W53" s="510" t="s">
        <v>125</v>
      </c>
      <c r="X53" s="510"/>
      <c r="Y53" s="347"/>
      <c r="Z53" s="361">
        <f>VLOOKUP($AE$13,DAKOLNUN!$A$9:'DAKOLNUN'!$CH$208,44,0)</f>
        <v>78.599999999999994</v>
      </c>
      <c r="AA53" s="511">
        <f>VLOOKUP($AE$13,DAKOLNUN!$A$9:'DAKOLNUN'!$CH$208,45,0)</f>
        <v>78.599999999999994</v>
      </c>
      <c r="AB53" s="512"/>
      <c r="AC53" s="362">
        <f>VLOOKUP($AE$13,DAKOLNUN!$A$9:'DAKOLNUN'!$CH$208,46,0)</f>
        <v>78.599999999999994</v>
      </c>
      <c r="AD53" s="320"/>
      <c r="AE53" s="320"/>
      <c r="AF53" s="320"/>
      <c r="AG53" s="320"/>
      <c r="AH53" s="320"/>
      <c r="AI53" s="320"/>
      <c r="AJ53" s="320"/>
      <c r="AK53" s="320"/>
      <c r="AL53" s="320"/>
      <c r="AM53" s="320"/>
      <c r="AN53" s="320"/>
      <c r="AO53" s="320"/>
      <c r="AP53" s="320"/>
      <c r="AQ53" s="320"/>
    </row>
    <row r="54" spans="1:43" ht="16.5" customHeight="1" x14ac:dyDescent="0.3">
      <c r="A54" s="328" t="s">
        <v>89</v>
      </c>
      <c r="B54" s="328"/>
      <c r="C54" s="329" t="s">
        <v>90</v>
      </c>
      <c r="D54" s="330"/>
      <c r="E54" s="331"/>
      <c r="F54" s="363"/>
      <c r="G54" s="513"/>
      <c r="H54" s="514"/>
      <c r="I54" s="364"/>
      <c r="J54" s="320"/>
      <c r="K54" s="328" t="s">
        <v>89</v>
      </c>
      <c r="L54" s="328"/>
      <c r="M54" s="329" t="s">
        <v>90</v>
      </c>
      <c r="N54" s="330"/>
      <c r="O54" s="331"/>
      <c r="P54" s="363"/>
      <c r="Q54" s="513"/>
      <c r="R54" s="514"/>
      <c r="S54" s="364"/>
      <c r="T54" s="320"/>
      <c r="U54" s="328" t="s">
        <v>89</v>
      </c>
      <c r="V54" s="328"/>
      <c r="W54" s="329" t="s">
        <v>90</v>
      </c>
      <c r="X54" s="330"/>
      <c r="Y54" s="331"/>
      <c r="Z54" s="363"/>
      <c r="AA54" s="513"/>
      <c r="AB54" s="514"/>
      <c r="AC54" s="364"/>
      <c r="AD54" s="320"/>
      <c r="AE54" s="320"/>
      <c r="AF54" s="320"/>
      <c r="AG54" s="320"/>
      <c r="AH54" s="320"/>
      <c r="AI54" s="320"/>
      <c r="AJ54" s="320"/>
      <c r="AK54" s="320"/>
      <c r="AL54" s="320"/>
      <c r="AM54" s="320"/>
      <c r="AN54" s="320"/>
      <c r="AO54" s="320"/>
      <c r="AP54" s="320"/>
      <c r="AQ54" s="320"/>
    </row>
    <row r="55" spans="1:43" ht="16.5" customHeight="1" x14ac:dyDescent="0.3">
      <c r="A55" s="339"/>
      <c r="B55" s="333" t="s">
        <v>117</v>
      </c>
      <c r="C55" s="334" t="str">
        <f>SISWA!K16</f>
        <v>Bahasa Daerah</v>
      </c>
      <c r="D55" s="335"/>
      <c r="E55" s="336"/>
      <c r="F55" s="365">
        <f>VLOOKUP($AE$9,DAKOLNUN!$A$9:'DAKOLNUN'!$CH$208,47,0)</f>
        <v>72.2</v>
      </c>
      <c r="G55" s="523">
        <f>VLOOKUP($AE$9,DAKOLNUN!$A$9:'DAKOLNUN'!$CH$208,48,0)</f>
        <v>72.599999999999994</v>
      </c>
      <c r="H55" s="524"/>
      <c r="I55" s="366">
        <f>VLOOKUP($AE$9,DAKOLNUN!$A$9:'DAKOLNUN'!$CH$208,49,0)</f>
        <v>72.36</v>
      </c>
      <c r="J55" s="320"/>
      <c r="K55" s="339"/>
      <c r="L55" s="333" t="s">
        <v>117</v>
      </c>
      <c r="M55" s="334" t="str">
        <f>C55</f>
        <v>Bahasa Daerah</v>
      </c>
      <c r="N55" s="335"/>
      <c r="O55" s="336"/>
      <c r="P55" s="365">
        <f>VLOOKUP($AE$11,DAKOLNUN!$A$9:'DAKOLNUN'!$CH$208,47,0)</f>
        <v>72.400000000000006</v>
      </c>
      <c r="Q55" s="523">
        <f>VLOOKUP($AE$11,DAKOLNUN!$A$9:'DAKOLNUN'!$CH$208,48,0)</f>
        <v>72.7</v>
      </c>
      <c r="R55" s="524"/>
      <c r="S55" s="366">
        <f>VLOOKUP($AE$11,DAKOLNUN!$A$9:'DAKOLNUN'!$CH$208,49,0)</f>
        <v>72.52000000000001</v>
      </c>
      <c r="T55" s="320"/>
      <c r="U55" s="339"/>
      <c r="V55" s="333" t="s">
        <v>117</v>
      </c>
      <c r="W55" s="334" t="str">
        <f>SISWA!K16</f>
        <v>Bahasa Daerah</v>
      </c>
      <c r="X55" s="335"/>
      <c r="Y55" s="336"/>
      <c r="Z55" s="365">
        <f>VLOOKUP($AE$13,DAKOLNUN!$A$9:'DAKOLNUN'!$CH$208,47,0)</f>
        <v>69</v>
      </c>
      <c r="AA55" s="523">
        <f>VLOOKUP($AE$13,DAKOLNUN!$A$9:'DAKOLNUN'!$CH$208,48,0)</f>
        <v>70.5</v>
      </c>
      <c r="AB55" s="524"/>
      <c r="AC55" s="366">
        <f>VLOOKUP($AE$13,DAKOLNUN!$A$9:'DAKOLNUN'!$CH$208,49,0)</f>
        <v>69.599999999999994</v>
      </c>
      <c r="AD55" s="320"/>
      <c r="AE55" s="320"/>
      <c r="AF55" s="320"/>
      <c r="AG55" s="320"/>
      <c r="AH55" s="320"/>
      <c r="AI55" s="320"/>
      <c r="AJ55" s="320"/>
      <c r="AK55" s="320"/>
      <c r="AL55" s="320"/>
      <c r="AM55" s="320"/>
      <c r="AN55" s="320"/>
      <c r="AO55" s="320"/>
      <c r="AP55" s="320"/>
      <c r="AQ55" s="320"/>
    </row>
    <row r="56" spans="1:43" ht="16.5" customHeight="1" x14ac:dyDescent="0.3">
      <c r="A56" s="345"/>
      <c r="B56" s="348" t="s">
        <v>118</v>
      </c>
      <c r="C56" s="334" t="str">
        <f>SISWA!K17</f>
        <v>Bahasa Inggris</v>
      </c>
      <c r="D56" s="350"/>
      <c r="E56" s="351"/>
      <c r="F56" s="367">
        <f>VLOOKUP($AE$9,DAKOLNUN!$A$9:'DAKOLNUN'!$CH$208,50,0)</f>
        <v>70.599999999999994</v>
      </c>
      <c r="G56" s="525">
        <f>VLOOKUP($AE$9,DAKOLNUN!$A$9:'DAKOLNUN'!$CH$208,51,0)</f>
        <v>72.3</v>
      </c>
      <c r="H56" s="526"/>
      <c r="I56" s="368">
        <f>VLOOKUP($AE$9,DAKOLNUN!$A$9:'DAKOLNUN'!$CH$208,52,0)</f>
        <v>71.28</v>
      </c>
      <c r="J56" s="320"/>
      <c r="K56" s="345"/>
      <c r="L56" s="348" t="s">
        <v>118</v>
      </c>
      <c r="M56" s="334" t="str">
        <f>C56</f>
        <v>Bahasa Inggris</v>
      </c>
      <c r="N56" s="350"/>
      <c r="O56" s="351"/>
      <c r="P56" s="367">
        <f>VLOOKUP($AE$11,DAKOLNUN!$A$9:'DAKOLNUN'!$CH$208,50,0)</f>
        <v>70.2</v>
      </c>
      <c r="Q56" s="525">
        <f>VLOOKUP($AE$11,DAKOLNUN!$A$9:'DAKOLNUN'!$CH$208,51,0)</f>
        <v>71.599999999999994</v>
      </c>
      <c r="R56" s="526"/>
      <c r="S56" s="368">
        <f>VLOOKUP($AE$11,DAKOLNUN!$A$9:'DAKOLNUN'!$CH$208,52,0)</f>
        <v>70.759999999999991</v>
      </c>
      <c r="T56" s="320"/>
      <c r="U56" s="345"/>
      <c r="V56" s="348" t="s">
        <v>118</v>
      </c>
      <c r="W56" s="334" t="str">
        <f>SISWA!K17</f>
        <v>Bahasa Inggris</v>
      </c>
      <c r="X56" s="350"/>
      <c r="Y56" s="351"/>
      <c r="Z56" s="367">
        <f>VLOOKUP($AE$13,DAKOLNUN!$A$9:'DAKOLNUN'!$CH$208,50,0)</f>
        <v>70.2</v>
      </c>
      <c r="AA56" s="525">
        <f>VLOOKUP($AE$13,DAKOLNUN!$A$9:'DAKOLNUN'!$CH$208,51,0)</f>
        <v>70.099999999999994</v>
      </c>
      <c r="AB56" s="526"/>
      <c r="AC56" s="368">
        <f>VLOOKUP($AE$13,DAKOLNUN!$A$9:'DAKOLNUN'!$CH$208,52,0)</f>
        <v>70.16</v>
      </c>
      <c r="AD56" s="320"/>
      <c r="AE56" s="320"/>
      <c r="AF56" s="320"/>
      <c r="AG56" s="320"/>
      <c r="AH56" s="320"/>
      <c r="AI56" s="320"/>
      <c r="AJ56" s="320"/>
      <c r="AK56" s="320"/>
      <c r="AL56" s="320"/>
      <c r="AM56" s="320"/>
      <c r="AN56" s="320"/>
      <c r="AO56" s="320"/>
      <c r="AP56" s="320"/>
      <c r="AQ56" s="320"/>
    </row>
    <row r="57" spans="1:43" ht="16.5" customHeight="1" x14ac:dyDescent="0.3">
      <c r="A57" s="527" t="s">
        <v>136</v>
      </c>
      <c r="B57" s="528"/>
      <c r="C57" s="528"/>
      <c r="D57" s="528"/>
      <c r="E57" s="528"/>
      <c r="F57" s="528"/>
      <c r="G57" s="528"/>
      <c r="H57" s="529"/>
      <c r="I57" s="368">
        <f>AVERAGE(I42:I53,I55:I56)</f>
        <v>73.452000000000012</v>
      </c>
      <c r="J57" s="320"/>
      <c r="K57" s="527" t="s">
        <v>136</v>
      </c>
      <c r="L57" s="528"/>
      <c r="M57" s="528"/>
      <c r="N57" s="528"/>
      <c r="O57" s="528"/>
      <c r="P57" s="528"/>
      <c r="Q57" s="528"/>
      <c r="R57" s="529"/>
      <c r="S57" s="368">
        <f>AVERAGE(S42:S53,S55:S56)</f>
        <v>71.130857142857138</v>
      </c>
      <c r="T57" s="320"/>
      <c r="U57" s="527" t="s">
        <v>136</v>
      </c>
      <c r="V57" s="528"/>
      <c r="W57" s="528"/>
      <c r="X57" s="528"/>
      <c r="Y57" s="528"/>
      <c r="Z57" s="528"/>
      <c r="AA57" s="528"/>
      <c r="AB57" s="529"/>
      <c r="AC57" s="368">
        <f>AVERAGE(AC42:AC53,AC55:AC56)</f>
        <v>72.457714285714289</v>
      </c>
      <c r="AD57" s="320"/>
      <c r="AE57" s="320"/>
      <c r="AF57" s="320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</row>
    <row r="58" spans="1:43" ht="16.5" customHeight="1" x14ac:dyDescent="0.3">
      <c r="A58" s="352" t="s">
        <v>393</v>
      </c>
      <c r="B58" s="318"/>
      <c r="C58" s="318"/>
      <c r="D58" s="318"/>
      <c r="E58" s="318"/>
      <c r="F58" s="355"/>
      <c r="G58" s="355"/>
      <c r="H58" s="355"/>
      <c r="I58" s="355"/>
      <c r="J58" s="320"/>
      <c r="K58" s="352" t="s">
        <v>393</v>
      </c>
      <c r="L58" s="318"/>
      <c r="M58" s="318"/>
      <c r="N58" s="318"/>
      <c r="O58" s="318"/>
      <c r="P58" s="355"/>
      <c r="Q58" s="355"/>
      <c r="R58" s="355"/>
      <c r="S58" s="355"/>
      <c r="T58" s="320"/>
      <c r="U58" s="352" t="s">
        <v>393</v>
      </c>
      <c r="V58" s="318"/>
      <c r="W58" s="318"/>
      <c r="X58" s="318"/>
      <c r="Y58" s="318"/>
      <c r="Z58" s="355"/>
      <c r="AA58" s="355"/>
      <c r="AB58" s="355"/>
      <c r="AC58" s="355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</row>
    <row r="59" spans="1:43" x14ac:dyDescent="0.3">
      <c r="A59" s="320"/>
      <c r="B59" s="320"/>
      <c r="C59" s="320"/>
      <c r="D59" s="320"/>
      <c r="E59" s="320"/>
      <c r="F59" s="369"/>
      <c r="G59" s="369"/>
      <c r="H59" s="369"/>
      <c r="I59" s="369"/>
      <c r="J59" s="320"/>
      <c r="K59" s="320"/>
      <c r="L59" s="320"/>
      <c r="M59" s="320"/>
      <c r="N59" s="320"/>
      <c r="O59" s="320"/>
      <c r="P59" s="369"/>
      <c r="Q59" s="369"/>
      <c r="R59" s="369"/>
      <c r="S59" s="369"/>
      <c r="T59" s="320"/>
      <c r="U59" s="320"/>
      <c r="V59" s="320"/>
      <c r="W59" s="320"/>
      <c r="X59" s="320"/>
      <c r="Y59" s="320"/>
      <c r="Z59" s="369"/>
      <c r="AA59" s="369"/>
      <c r="AB59" s="369"/>
      <c r="AC59" s="369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</row>
    <row r="60" spans="1:43" x14ac:dyDescent="0.3">
      <c r="A60" s="320"/>
      <c r="B60" s="320"/>
      <c r="C60" s="320"/>
      <c r="D60" s="320"/>
      <c r="E60" s="320"/>
      <c r="F60" s="369"/>
      <c r="G60" s="369"/>
      <c r="H60" s="369"/>
      <c r="I60" s="369"/>
      <c r="J60" s="320"/>
      <c r="K60" s="320"/>
      <c r="L60" s="320"/>
      <c r="M60" s="320"/>
      <c r="N60" s="320"/>
      <c r="O60" s="320"/>
      <c r="P60" s="369"/>
      <c r="Q60" s="369"/>
      <c r="R60" s="369"/>
      <c r="S60" s="369"/>
      <c r="T60" s="320"/>
      <c r="U60" s="320"/>
      <c r="V60" s="320"/>
      <c r="W60" s="320"/>
      <c r="X60" s="320"/>
      <c r="Y60" s="320"/>
      <c r="Z60" s="369"/>
      <c r="AA60" s="369"/>
      <c r="AB60" s="369"/>
      <c r="AC60" s="369"/>
      <c r="AD60" s="320"/>
      <c r="AE60" s="320"/>
      <c r="AF60" s="320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</row>
    <row r="61" spans="1:43" x14ac:dyDescent="0.3">
      <c r="A61" s="320"/>
      <c r="B61" s="320"/>
      <c r="C61" s="320"/>
      <c r="D61" s="320"/>
      <c r="E61" s="320"/>
      <c r="F61" s="369"/>
      <c r="G61" s="369"/>
      <c r="H61" s="369"/>
      <c r="I61" s="369"/>
      <c r="J61" s="320"/>
      <c r="K61" s="320"/>
      <c r="L61" s="320"/>
      <c r="M61" s="320"/>
      <c r="N61" s="320"/>
      <c r="O61" s="320"/>
      <c r="P61" s="369"/>
      <c r="Q61" s="369"/>
      <c r="R61" s="369"/>
      <c r="S61" s="369"/>
      <c r="T61" s="320"/>
      <c r="U61" s="320"/>
      <c r="V61" s="320"/>
      <c r="W61" s="320"/>
      <c r="X61" s="320"/>
      <c r="Y61" s="320"/>
      <c r="Z61" s="369"/>
      <c r="AA61" s="369"/>
      <c r="AB61" s="369"/>
      <c r="AC61" s="369"/>
      <c r="AD61" s="320"/>
      <c r="AE61" s="320"/>
      <c r="AF61" s="320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</row>
    <row r="62" spans="1:43" x14ac:dyDescent="0.3">
      <c r="A62" s="320"/>
      <c r="B62" s="320"/>
      <c r="C62" s="320"/>
      <c r="D62" s="320"/>
      <c r="E62" s="320"/>
      <c r="F62" s="369"/>
      <c r="G62" s="369"/>
      <c r="H62" s="369"/>
      <c r="I62" s="369"/>
      <c r="J62" s="320"/>
      <c r="K62" s="320"/>
      <c r="L62" s="320"/>
      <c r="M62" s="320"/>
      <c r="N62" s="320"/>
      <c r="O62" s="320"/>
      <c r="P62" s="369"/>
      <c r="Q62" s="369"/>
      <c r="R62" s="369"/>
      <c r="S62" s="369"/>
      <c r="T62" s="320"/>
      <c r="U62" s="320"/>
      <c r="V62" s="320"/>
      <c r="W62" s="320"/>
      <c r="X62" s="320"/>
      <c r="Y62" s="320"/>
      <c r="Z62" s="369"/>
      <c r="AA62" s="369"/>
      <c r="AB62" s="369"/>
      <c r="AC62" s="369"/>
      <c r="AD62" s="320"/>
      <c r="AE62" s="320"/>
      <c r="AF62" s="320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</row>
    <row r="63" spans="1:43" x14ac:dyDescent="0.3">
      <c r="A63" s="320"/>
      <c r="B63" s="320"/>
      <c r="C63" s="320"/>
      <c r="D63" s="320"/>
      <c r="E63" s="320"/>
      <c r="F63" s="369"/>
      <c r="G63" s="369"/>
      <c r="H63" s="369"/>
      <c r="I63" s="369"/>
      <c r="J63" s="320"/>
      <c r="K63" s="320"/>
      <c r="L63" s="320"/>
      <c r="M63" s="320"/>
      <c r="N63" s="320"/>
      <c r="O63" s="320"/>
      <c r="P63" s="369"/>
      <c r="Q63" s="369"/>
      <c r="R63" s="369"/>
      <c r="S63" s="369"/>
      <c r="T63" s="320"/>
      <c r="U63" s="320"/>
      <c r="V63" s="320"/>
      <c r="W63" s="320"/>
      <c r="X63" s="320"/>
      <c r="Y63" s="320"/>
      <c r="Z63" s="369"/>
      <c r="AA63" s="369"/>
      <c r="AB63" s="369"/>
      <c r="AC63" s="369"/>
      <c r="AD63" s="320"/>
      <c r="AE63" s="320"/>
      <c r="AF63" s="320"/>
      <c r="AG63" s="320"/>
      <c r="AH63" s="320"/>
      <c r="AI63" s="320"/>
      <c r="AJ63" s="320"/>
      <c r="AK63" s="320"/>
      <c r="AL63" s="320"/>
      <c r="AM63" s="320"/>
      <c r="AN63" s="320"/>
      <c r="AO63" s="320"/>
      <c r="AP63" s="320"/>
      <c r="AQ63" s="320"/>
    </row>
    <row r="64" spans="1:43" x14ac:dyDescent="0.3">
      <c r="A64" s="320"/>
      <c r="B64" s="320"/>
      <c r="C64" s="320"/>
      <c r="D64" s="320"/>
      <c r="E64" s="320"/>
      <c r="F64" s="369"/>
      <c r="G64" s="369"/>
      <c r="H64" s="369"/>
      <c r="I64" s="369"/>
      <c r="J64" s="320"/>
      <c r="K64" s="320"/>
      <c r="L64" s="320"/>
      <c r="M64" s="320"/>
      <c r="N64" s="320"/>
      <c r="O64" s="320"/>
      <c r="P64" s="369"/>
      <c r="Q64" s="369"/>
      <c r="R64" s="369"/>
      <c r="S64" s="369"/>
      <c r="T64" s="320"/>
      <c r="U64" s="320"/>
      <c r="V64" s="320"/>
      <c r="W64" s="320"/>
      <c r="X64" s="320"/>
      <c r="Y64" s="320"/>
      <c r="Z64" s="369"/>
      <c r="AA64" s="369"/>
      <c r="AB64" s="369"/>
      <c r="AC64" s="369"/>
      <c r="AD64" s="320"/>
      <c r="AE64" s="320"/>
      <c r="AF64" s="320"/>
      <c r="AG64" s="320"/>
      <c r="AH64" s="320"/>
      <c r="AI64" s="320"/>
      <c r="AJ64" s="320"/>
      <c r="AK64" s="320"/>
      <c r="AL64" s="320"/>
      <c r="AM64" s="320"/>
      <c r="AN64" s="320"/>
      <c r="AO64" s="320"/>
      <c r="AP64" s="320"/>
      <c r="AQ64" s="320"/>
    </row>
    <row r="65" spans="1:43" x14ac:dyDescent="0.3">
      <c r="A65" s="320"/>
      <c r="B65" s="320"/>
      <c r="C65" s="320"/>
      <c r="D65" s="320"/>
      <c r="E65" s="320"/>
      <c r="F65" s="369"/>
      <c r="G65" s="369"/>
      <c r="H65" s="369"/>
      <c r="I65" s="369"/>
      <c r="J65" s="320"/>
      <c r="K65" s="320"/>
      <c r="L65" s="320"/>
      <c r="M65" s="320"/>
      <c r="N65" s="320"/>
      <c r="O65" s="320"/>
      <c r="P65" s="369"/>
      <c r="Q65" s="369"/>
      <c r="R65" s="369"/>
      <c r="S65" s="369"/>
      <c r="T65" s="320"/>
      <c r="U65" s="320"/>
      <c r="V65" s="320"/>
      <c r="W65" s="320"/>
      <c r="X65" s="320"/>
      <c r="Y65" s="320"/>
      <c r="Z65" s="369"/>
      <c r="AA65" s="369"/>
      <c r="AB65" s="369"/>
      <c r="AC65" s="369"/>
      <c r="AD65" s="320"/>
      <c r="AE65" s="320"/>
      <c r="AF65" s="320"/>
      <c r="AG65" s="320"/>
      <c r="AH65" s="320"/>
      <c r="AI65" s="320"/>
      <c r="AJ65" s="320"/>
      <c r="AK65" s="320"/>
      <c r="AL65" s="320"/>
      <c r="AM65" s="320"/>
      <c r="AN65" s="320"/>
      <c r="AO65" s="320"/>
      <c r="AP65" s="320"/>
      <c r="AQ65" s="320"/>
    </row>
    <row r="66" spans="1:43" x14ac:dyDescent="0.3">
      <c r="A66" s="320"/>
      <c r="B66" s="320"/>
      <c r="C66" s="320"/>
      <c r="D66" s="320"/>
      <c r="E66" s="320"/>
      <c r="F66" s="369"/>
      <c r="G66" s="369"/>
      <c r="H66" s="369"/>
      <c r="I66" s="369"/>
      <c r="J66" s="320"/>
      <c r="K66" s="320"/>
      <c r="L66" s="320"/>
      <c r="M66" s="320"/>
      <c r="N66" s="320"/>
      <c r="O66" s="320"/>
      <c r="P66" s="369"/>
      <c r="Q66" s="369"/>
      <c r="R66" s="369"/>
      <c r="S66" s="369"/>
      <c r="T66" s="320"/>
      <c r="U66" s="320"/>
      <c r="V66" s="320"/>
      <c r="W66" s="320"/>
      <c r="X66" s="320"/>
      <c r="Y66" s="320"/>
      <c r="Z66" s="369"/>
      <c r="AA66" s="369"/>
      <c r="AB66" s="369"/>
      <c r="AC66" s="369"/>
      <c r="AD66" s="320"/>
      <c r="AE66" s="320"/>
      <c r="AF66" s="320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</row>
    <row r="67" spans="1:43" x14ac:dyDescent="0.3">
      <c r="A67" s="320"/>
      <c r="B67" s="320"/>
      <c r="C67" s="320"/>
      <c r="D67" s="320"/>
      <c r="E67" s="320"/>
      <c r="F67" s="369"/>
      <c r="G67" s="369"/>
      <c r="H67" s="369"/>
      <c r="I67" s="369"/>
      <c r="J67" s="320"/>
      <c r="K67" s="320"/>
      <c r="L67" s="320"/>
      <c r="M67" s="320"/>
      <c r="N67" s="320"/>
      <c r="O67" s="320"/>
      <c r="P67" s="369"/>
      <c r="Q67" s="369"/>
      <c r="R67" s="369"/>
      <c r="S67" s="369"/>
      <c r="T67" s="320"/>
      <c r="U67" s="320"/>
      <c r="V67" s="320"/>
      <c r="W67" s="320"/>
      <c r="X67" s="320"/>
      <c r="Y67" s="320"/>
      <c r="Z67" s="369"/>
      <c r="AA67" s="369"/>
      <c r="AB67" s="369"/>
      <c r="AC67" s="369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</row>
    <row r="68" spans="1:43" x14ac:dyDescent="0.3">
      <c r="A68" s="320"/>
      <c r="B68" s="320"/>
      <c r="C68" s="320"/>
      <c r="D68" s="320"/>
      <c r="E68" s="320"/>
      <c r="F68" s="369"/>
      <c r="G68" s="369"/>
      <c r="H68" s="369"/>
      <c r="I68" s="369"/>
      <c r="J68" s="320"/>
      <c r="K68" s="320"/>
      <c r="L68" s="320"/>
      <c r="M68" s="320"/>
      <c r="N68" s="320"/>
      <c r="O68" s="320"/>
      <c r="P68" s="369"/>
      <c r="Q68" s="369"/>
      <c r="R68" s="369"/>
      <c r="S68" s="369"/>
      <c r="T68" s="320"/>
      <c r="U68" s="320"/>
      <c r="V68" s="320"/>
      <c r="W68" s="320"/>
      <c r="X68" s="320"/>
      <c r="Y68" s="320"/>
      <c r="Z68" s="369"/>
      <c r="AA68" s="369"/>
      <c r="AB68" s="369"/>
      <c r="AC68" s="369"/>
      <c r="AD68" s="320"/>
      <c r="AE68" s="320"/>
      <c r="AF68" s="320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</row>
    <row r="69" spans="1:43" x14ac:dyDescent="0.3">
      <c r="A69" s="320"/>
      <c r="B69" s="320"/>
      <c r="C69" s="320"/>
      <c r="D69" s="320"/>
      <c r="E69" s="320"/>
      <c r="F69" s="369"/>
      <c r="G69" s="369"/>
      <c r="H69" s="369"/>
      <c r="I69" s="369"/>
      <c r="J69" s="320"/>
      <c r="K69" s="320"/>
      <c r="L69" s="320"/>
      <c r="M69" s="320"/>
      <c r="N69" s="320"/>
      <c r="O69" s="320"/>
      <c r="P69" s="369"/>
      <c r="Q69" s="369"/>
      <c r="R69" s="369"/>
      <c r="S69" s="369"/>
      <c r="T69" s="320"/>
      <c r="U69" s="320"/>
      <c r="V69" s="320"/>
      <c r="W69" s="320"/>
      <c r="X69" s="320"/>
      <c r="Y69" s="320"/>
      <c r="Z69" s="369"/>
      <c r="AA69" s="369"/>
      <c r="AB69" s="369"/>
      <c r="AC69" s="369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</row>
    <row r="70" spans="1:43" x14ac:dyDescent="0.3">
      <c r="A70" s="320"/>
      <c r="B70" s="320"/>
      <c r="C70" s="320"/>
      <c r="D70" s="320"/>
      <c r="E70" s="320"/>
      <c r="F70" s="369"/>
      <c r="G70" s="369"/>
      <c r="H70" s="369"/>
      <c r="I70" s="369"/>
      <c r="J70" s="320"/>
      <c r="K70" s="320"/>
      <c r="L70" s="320"/>
      <c r="M70" s="320"/>
      <c r="N70" s="320"/>
      <c r="O70" s="320"/>
      <c r="P70" s="369"/>
      <c r="Q70" s="369"/>
      <c r="R70" s="369"/>
      <c r="S70" s="369"/>
      <c r="T70" s="320"/>
      <c r="U70" s="320"/>
      <c r="V70" s="320"/>
      <c r="W70" s="320"/>
      <c r="X70" s="320"/>
      <c r="Y70" s="320"/>
      <c r="Z70" s="369"/>
      <c r="AA70" s="369"/>
      <c r="AB70" s="369"/>
      <c r="AC70" s="369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</row>
    <row r="71" spans="1:43" x14ac:dyDescent="0.3">
      <c r="A71" s="320"/>
      <c r="B71" s="320"/>
      <c r="C71" s="320"/>
      <c r="D71" s="320"/>
      <c r="E71" s="320"/>
      <c r="F71" s="369"/>
      <c r="G71" s="369"/>
      <c r="H71" s="369"/>
      <c r="I71" s="369"/>
      <c r="J71" s="320"/>
      <c r="K71" s="320"/>
      <c r="L71" s="320"/>
      <c r="M71" s="320"/>
      <c r="N71" s="320"/>
      <c r="O71" s="320"/>
      <c r="P71" s="369"/>
      <c r="Q71" s="369"/>
      <c r="R71" s="369"/>
      <c r="S71" s="369"/>
      <c r="T71" s="320"/>
      <c r="U71" s="320"/>
      <c r="V71" s="320"/>
      <c r="W71" s="320"/>
      <c r="X71" s="320"/>
      <c r="Y71" s="320"/>
      <c r="Z71" s="369"/>
      <c r="AA71" s="369"/>
      <c r="AB71" s="369"/>
      <c r="AC71" s="369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</row>
    <row r="72" spans="1:43" x14ac:dyDescent="0.3">
      <c r="A72" s="320"/>
      <c r="B72" s="320"/>
      <c r="C72" s="320"/>
      <c r="D72" s="320"/>
      <c r="E72" s="320"/>
      <c r="F72" s="369"/>
      <c r="G72" s="369"/>
      <c r="H72" s="369"/>
      <c r="I72" s="369"/>
      <c r="J72" s="320"/>
      <c r="K72" s="320"/>
      <c r="L72" s="320"/>
      <c r="M72" s="320"/>
      <c r="N72" s="320"/>
      <c r="O72" s="320"/>
      <c r="P72" s="369"/>
      <c r="Q72" s="369"/>
      <c r="R72" s="369"/>
      <c r="S72" s="369"/>
      <c r="T72" s="320"/>
      <c r="U72" s="320"/>
      <c r="V72" s="320"/>
      <c r="W72" s="320"/>
      <c r="X72" s="320"/>
      <c r="Y72" s="320"/>
      <c r="Z72" s="369"/>
      <c r="AA72" s="369"/>
      <c r="AB72" s="369"/>
      <c r="AC72" s="369"/>
      <c r="AD72" s="320"/>
      <c r="AE72" s="320"/>
      <c r="AF72" s="320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</row>
    <row r="73" spans="1:43" x14ac:dyDescent="0.3">
      <c r="A73" s="320"/>
      <c r="B73" s="320"/>
      <c r="C73" s="320"/>
      <c r="D73" s="320"/>
      <c r="E73" s="320"/>
      <c r="F73" s="369"/>
      <c r="G73" s="369"/>
      <c r="H73" s="369"/>
      <c r="I73" s="369"/>
      <c r="J73" s="320"/>
      <c r="K73" s="320"/>
      <c r="L73" s="320"/>
      <c r="M73" s="320"/>
      <c r="N73" s="320"/>
      <c r="O73" s="320"/>
      <c r="P73" s="369"/>
      <c r="Q73" s="369"/>
      <c r="R73" s="369"/>
      <c r="S73" s="369"/>
      <c r="T73" s="320"/>
      <c r="U73" s="320"/>
      <c r="V73" s="320"/>
      <c r="W73" s="320"/>
      <c r="X73" s="320"/>
      <c r="Y73" s="320"/>
      <c r="Z73" s="369"/>
      <c r="AA73" s="369"/>
      <c r="AB73" s="369"/>
      <c r="AC73" s="369"/>
      <c r="AD73" s="320"/>
      <c r="AE73" s="320"/>
      <c r="AF73" s="320"/>
      <c r="AG73" s="320"/>
      <c r="AH73" s="320"/>
      <c r="AI73" s="320"/>
      <c r="AJ73" s="320"/>
      <c r="AK73" s="320"/>
      <c r="AL73" s="320"/>
      <c r="AM73" s="320"/>
      <c r="AN73" s="320"/>
      <c r="AO73" s="320"/>
      <c r="AP73" s="320"/>
      <c r="AQ73" s="320"/>
    </row>
    <row r="74" spans="1:43" x14ac:dyDescent="0.3">
      <c r="A74" s="320"/>
      <c r="B74" s="320"/>
      <c r="C74" s="320"/>
      <c r="D74" s="320"/>
      <c r="E74" s="320"/>
      <c r="F74" s="369"/>
      <c r="G74" s="369"/>
      <c r="H74" s="369"/>
      <c r="I74" s="369"/>
      <c r="J74" s="320"/>
      <c r="K74" s="320"/>
      <c r="L74" s="320"/>
      <c r="M74" s="320"/>
      <c r="N74" s="320"/>
      <c r="O74" s="320"/>
      <c r="P74" s="369"/>
      <c r="Q74" s="369"/>
      <c r="R74" s="369"/>
      <c r="S74" s="369"/>
      <c r="T74" s="320"/>
      <c r="U74" s="320"/>
      <c r="V74" s="320"/>
      <c r="W74" s="320"/>
      <c r="X74" s="320"/>
      <c r="Y74" s="320"/>
      <c r="Z74" s="369"/>
      <c r="AA74" s="369"/>
      <c r="AB74" s="369"/>
      <c r="AC74" s="369"/>
      <c r="AD74" s="320"/>
      <c r="AE74" s="320"/>
      <c r="AF74" s="320"/>
      <c r="AG74" s="320"/>
      <c r="AH74" s="320"/>
      <c r="AI74" s="320"/>
      <c r="AJ74" s="320"/>
      <c r="AK74" s="320"/>
      <c r="AL74" s="320"/>
      <c r="AM74" s="320"/>
      <c r="AN74" s="320"/>
      <c r="AO74" s="320"/>
      <c r="AP74" s="320"/>
      <c r="AQ74" s="320"/>
    </row>
    <row r="75" spans="1:43" x14ac:dyDescent="0.3">
      <c r="A75" s="320"/>
      <c r="B75" s="320"/>
      <c r="C75" s="320"/>
      <c r="D75" s="320"/>
      <c r="E75" s="320"/>
      <c r="F75" s="369"/>
      <c r="G75" s="369"/>
      <c r="H75" s="369"/>
      <c r="I75" s="369"/>
      <c r="J75" s="320"/>
      <c r="K75" s="320"/>
      <c r="L75" s="320"/>
      <c r="M75" s="320"/>
      <c r="N75" s="320"/>
      <c r="O75" s="320"/>
      <c r="P75" s="369"/>
      <c r="Q75" s="369"/>
      <c r="R75" s="369"/>
      <c r="S75" s="369"/>
      <c r="T75" s="320"/>
      <c r="U75" s="320"/>
      <c r="V75" s="320"/>
      <c r="W75" s="320"/>
      <c r="X75" s="320"/>
      <c r="Y75" s="320"/>
      <c r="Z75" s="369"/>
      <c r="AA75" s="369"/>
      <c r="AB75" s="369"/>
      <c r="AC75" s="369"/>
      <c r="AD75" s="320"/>
      <c r="AE75" s="320"/>
      <c r="AF75" s="320"/>
      <c r="AG75" s="320"/>
      <c r="AH75" s="320"/>
      <c r="AI75" s="320"/>
      <c r="AJ75" s="320"/>
      <c r="AK75" s="320"/>
      <c r="AL75" s="320"/>
      <c r="AM75" s="320"/>
      <c r="AN75" s="320"/>
      <c r="AO75" s="320"/>
      <c r="AP75" s="320"/>
      <c r="AQ75" s="320"/>
    </row>
    <row r="76" spans="1:43" x14ac:dyDescent="0.3">
      <c r="A76" s="320"/>
      <c r="B76" s="320"/>
      <c r="C76" s="320"/>
      <c r="D76" s="320"/>
      <c r="E76" s="320"/>
      <c r="F76" s="369"/>
      <c r="G76" s="369"/>
      <c r="H76" s="369"/>
      <c r="I76" s="369"/>
      <c r="J76" s="320"/>
      <c r="K76" s="320"/>
      <c r="L76" s="320"/>
      <c r="M76" s="320"/>
      <c r="N76" s="320"/>
      <c r="O76" s="320"/>
      <c r="P76" s="369"/>
      <c r="Q76" s="369"/>
      <c r="R76" s="369"/>
      <c r="S76" s="369"/>
      <c r="T76" s="320"/>
      <c r="U76" s="320"/>
      <c r="V76" s="320"/>
      <c r="W76" s="320"/>
      <c r="X76" s="320"/>
      <c r="Y76" s="320"/>
      <c r="Z76" s="369"/>
      <c r="AA76" s="369"/>
      <c r="AB76" s="369"/>
      <c r="AC76" s="369"/>
      <c r="AD76" s="320"/>
      <c r="AE76" s="320"/>
      <c r="AF76" s="320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</row>
    <row r="77" spans="1:43" x14ac:dyDescent="0.3">
      <c r="A77" s="320"/>
      <c r="B77" s="320"/>
      <c r="C77" s="320"/>
      <c r="D77" s="320"/>
      <c r="E77" s="320"/>
      <c r="F77" s="369"/>
      <c r="G77" s="369"/>
      <c r="H77" s="369"/>
      <c r="I77" s="369"/>
      <c r="J77" s="320"/>
      <c r="K77" s="320"/>
      <c r="L77" s="320"/>
      <c r="M77" s="320"/>
      <c r="N77" s="320"/>
      <c r="O77" s="320"/>
      <c r="P77" s="369"/>
      <c r="Q77" s="369"/>
      <c r="R77" s="369"/>
      <c r="S77" s="369"/>
      <c r="T77" s="320"/>
      <c r="U77" s="320"/>
      <c r="V77" s="320"/>
      <c r="W77" s="320"/>
      <c r="X77" s="320"/>
      <c r="Y77" s="320"/>
      <c r="Z77" s="369"/>
      <c r="AA77" s="369"/>
      <c r="AB77" s="369"/>
      <c r="AC77" s="369"/>
      <c r="AD77" s="320"/>
      <c r="AE77" s="320"/>
      <c r="AF77" s="320"/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</row>
    <row r="78" spans="1:43" x14ac:dyDescent="0.3">
      <c r="A78" s="320"/>
      <c r="B78" s="320"/>
      <c r="C78" s="320"/>
      <c r="D78" s="320"/>
      <c r="E78" s="320"/>
      <c r="F78" s="369"/>
      <c r="G78" s="369"/>
      <c r="H78" s="369"/>
      <c r="I78" s="369"/>
      <c r="J78" s="320"/>
      <c r="K78" s="320"/>
      <c r="L78" s="320"/>
      <c r="M78" s="320"/>
      <c r="N78" s="320"/>
      <c r="O78" s="320"/>
      <c r="P78" s="369"/>
      <c r="Q78" s="369"/>
      <c r="R78" s="369"/>
      <c r="S78" s="369"/>
      <c r="T78" s="320"/>
      <c r="U78" s="320"/>
      <c r="V78" s="320"/>
      <c r="W78" s="320"/>
      <c r="X78" s="320"/>
      <c r="Y78" s="320"/>
      <c r="Z78" s="369"/>
      <c r="AA78" s="369"/>
      <c r="AB78" s="369"/>
      <c r="AC78" s="369"/>
      <c r="AD78" s="320"/>
      <c r="AE78" s="320"/>
      <c r="AF78" s="320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</row>
    <row r="79" spans="1:43" x14ac:dyDescent="0.3">
      <c r="A79" s="320"/>
      <c r="B79" s="320"/>
      <c r="C79" s="320"/>
      <c r="D79" s="320"/>
      <c r="E79" s="320"/>
      <c r="F79" s="369"/>
      <c r="G79" s="369"/>
      <c r="H79" s="369"/>
      <c r="I79" s="369"/>
      <c r="J79" s="320"/>
      <c r="K79" s="320"/>
      <c r="L79" s="320"/>
      <c r="M79" s="320"/>
      <c r="N79" s="320"/>
      <c r="O79" s="320"/>
      <c r="P79" s="369"/>
      <c r="Q79" s="369"/>
      <c r="R79" s="369"/>
      <c r="S79" s="369"/>
      <c r="T79" s="320"/>
      <c r="U79" s="320"/>
      <c r="V79" s="320"/>
      <c r="W79" s="320"/>
      <c r="X79" s="320"/>
      <c r="Y79" s="320"/>
      <c r="Z79" s="369"/>
      <c r="AA79" s="369"/>
      <c r="AB79" s="369"/>
      <c r="AC79" s="369"/>
      <c r="AD79" s="320"/>
      <c r="AE79" s="320"/>
      <c r="AF79" s="320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</row>
    <row r="80" spans="1:43" x14ac:dyDescent="0.3">
      <c r="A80" s="320"/>
      <c r="B80" s="320"/>
      <c r="C80" s="320"/>
      <c r="D80" s="320"/>
      <c r="E80" s="320"/>
      <c r="F80" s="369"/>
      <c r="G80" s="369"/>
      <c r="H80" s="369"/>
      <c r="I80" s="369"/>
      <c r="J80" s="320"/>
      <c r="K80" s="320"/>
      <c r="L80" s="320"/>
      <c r="M80" s="320"/>
      <c r="N80" s="320"/>
      <c r="O80" s="320"/>
      <c r="P80" s="369"/>
      <c r="Q80" s="369"/>
      <c r="R80" s="369"/>
      <c r="S80" s="369"/>
      <c r="T80" s="320"/>
      <c r="U80" s="320"/>
      <c r="V80" s="320"/>
      <c r="W80" s="320"/>
      <c r="X80" s="320"/>
      <c r="Y80" s="320"/>
      <c r="Z80" s="369"/>
      <c r="AA80" s="369"/>
      <c r="AB80" s="369"/>
      <c r="AC80" s="369"/>
      <c r="AD80" s="320"/>
      <c r="AE80" s="320"/>
      <c r="AF80" s="320"/>
      <c r="AG80" s="320"/>
      <c r="AH80" s="320"/>
      <c r="AI80" s="320"/>
      <c r="AJ80" s="320"/>
      <c r="AK80" s="320"/>
      <c r="AL80" s="320"/>
      <c r="AM80" s="320"/>
      <c r="AN80" s="320"/>
      <c r="AO80" s="320"/>
      <c r="AP80" s="320"/>
      <c r="AQ80" s="320"/>
    </row>
    <row r="81" spans="1:43" x14ac:dyDescent="0.3">
      <c r="A81" s="320"/>
      <c r="B81" s="320"/>
      <c r="C81" s="320"/>
      <c r="D81" s="320"/>
      <c r="E81" s="320"/>
      <c r="F81" s="369"/>
      <c r="G81" s="369"/>
      <c r="H81" s="369"/>
      <c r="I81" s="369"/>
      <c r="J81" s="320"/>
      <c r="K81" s="320"/>
      <c r="L81" s="320"/>
      <c r="M81" s="320"/>
      <c r="N81" s="320"/>
      <c r="O81" s="320"/>
      <c r="P81" s="369"/>
      <c r="Q81" s="369"/>
      <c r="R81" s="369"/>
      <c r="S81" s="369"/>
      <c r="T81" s="320"/>
      <c r="U81" s="320"/>
      <c r="V81" s="320"/>
      <c r="W81" s="320"/>
      <c r="X81" s="320"/>
      <c r="Y81" s="320"/>
      <c r="Z81" s="369"/>
      <c r="AA81" s="369"/>
      <c r="AB81" s="369"/>
      <c r="AC81" s="369"/>
      <c r="AD81" s="320"/>
      <c r="AE81" s="320"/>
      <c r="AF81" s="320"/>
      <c r="AG81" s="320"/>
      <c r="AH81" s="320"/>
      <c r="AI81" s="320"/>
      <c r="AJ81" s="320"/>
      <c r="AK81" s="320"/>
      <c r="AL81" s="320"/>
      <c r="AM81" s="320"/>
      <c r="AN81" s="320"/>
      <c r="AO81" s="320"/>
      <c r="AP81" s="320"/>
      <c r="AQ81" s="320"/>
    </row>
    <row r="82" spans="1:43" x14ac:dyDescent="0.3">
      <c r="A82" s="320"/>
      <c r="B82" s="320"/>
      <c r="C82" s="320"/>
      <c r="D82" s="320"/>
      <c r="E82" s="320"/>
      <c r="F82" s="369"/>
      <c r="G82" s="369"/>
      <c r="H82" s="369"/>
      <c r="I82" s="369"/>
      <c r="J82" s="320"/>
      <c r="K82" s="320"/>
      <c r="L82" s="320"/>
      <c r="M82" s="320"/>
      <c r="N82" s="320"/>
      <c r="O82" s="320"/>
      <c r="P82" s="369"/>
      <c r="Q82" s="369"/>
      <c r="R82" s="369"/>
      <c r="S82" s="369"/>
      <c r="T82" s="320"/>
      <c r="U82" s="320"/>
      <c r="V82" s="320"/>
      <c r="W82" s="320"/>
      <c r="X82" s="320"/>
      <c r="Y82" s="320"/>
      <c r="Z82" s="369"/>
      <c r="AA82" s="369"/>
      <c r="AB82" s="369"/>
      <c r="AC82" s="369"/>
      <c r="AD82" s="320"/>
      <c r="AE82" s="320"/>
      <c r="AF82" s="320"/>
      <c r="AG82" s="320"/>
      <c r="AH82" s="320"/>
      <c r="AI82" s="320"/>
      <c r="AJ82" s="320"/>
      <c r="AK82" s="320"/>
      <c r="AL82" s="320"/>
      <c r="AM82" s="320"/>
      <c r="AN82" s="320"/>
      <c r="AO82" s="320"/>
      <c r="AP82" s="320"/>
      <c r="AQ82" s="320"/>
    </row>
    <row r="83" spans="1:43" x14ac:dyDescent="0.3">
      <c r="A83" s="320"/>
      <c r="B83" s="320"/>
      <c r="C83" s="320"/>
      <c r="D83" s="320"/>
      <c r="E83" s="320"/>
      <c r="F83" s="369"/>
      <c r="G83" s="369"/>
      <c r="H83" s="369"/>
      <c r="I83" s="369"/>
      <c r="J83" s="320"/>
      <c r="K83" s="320"/>
      <c r="L83" s="320"/>
      <c r="M83" s="320"/>
      <c r="N83" s="320"/>
      <c r="O83" s="320"/>
      <c r="P83" s="369"/>
      <c r="Q83" s="369"/>
      <c r="R83" s="369"/>
      <c r="S83" s="369"/>
      <c r="T83" s="320"/>
      <c r="U83" s="320"/>
      <c r="V83" s="320"/>
      <c r="W83" s="320"/>
      <c r="X83" s="320"/>
      <c r="Y83" s="320"/>
      <c r="Z83" s="369"/>
      <c r="AA83" s="369"/>
      <c r="AB83" s="369"/>
      <c r="AC83" s="369"/>
      <c r="AD83" s="320"/>
      <c r="AE83" s="320"/>
      <c r="AF83" s="320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</row>
    <row r="84" spans="1:43" x14ac:dyDescent="0.3">
      <c r="A84" s="320"/>
      <c r="B84" s="320"/>
      <c r="C84" s="320"/>
      <c r="D84" s="320"/>
      <c r="E84" s="320"/>
      <c r="F84" s="369"/>
      <c r="G84" s="369"/>
      <c r="H84" s="369"/>
      <c r="I84" s="369"/>
      <c r="J84" s="320"/>
      <c r="K84" s="320"/>
      <c r="L84" s="320"/>
      <c r="M84" s="320"/>
      <c r="N84" s="320"/>
      <c r="O84" s="320"/>
      <c r="P84" s="369"/>
      <c r="Q84" s="369"/>
      <c r="R84" s="369"/>
      <c r="S84" s="369"/>
      <c r="T84" s="320"/>
      <c r="U84" s="320"/>
      <c r="V84" s="320"/>
      <c r="W84" s="320"/>
      <c r="X84" s="320"/>
      <c r="Y84" s="320"/>
      <c r="Z84" s="369"/>
      <c r="AA84" s="369"/>
      <c r="AB84" s="369"/>
      <c r="AC84" s="369"/>
      <c r="AD84" s="320"/>
      <c r="AE84" s="320"/>
      <c r="AF84" s="320"/>
      <c r="AG84" s="320"/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</row>
    <row r="85" spans="1:43" x14ac:dyDescent="0.3">
      <c r="A85" s="320"/>
      <c r="B85" s="320"/>
      <c r="C85" s="320"/>
      <c r="D85" s="320"/>
      <c r="E85" s="320"/>
      <c r="F85" s="369"/>
      <c r="G85" s="369"/>
      <c r="H85" s="369"/>
      <c r="I85" s="369"/>
      <c r="J85" s="320"/>
      <c r="K85" s="320"/>
      <c r="L85" s="320"/>
      <c r="M85" s="320"/>
      <c r="N85" s="320"/>
      <c r="O85" s="320"/>
      <c r="P85" s="369"/>
      <c r="Q85" s="369"/>
      <c r="R85" s="369"/>
      <c r="S85" s="369"/>
      <c r="T85" s="320"/>
      <c r="U85" s="320"/>
      <c r="V85" s="320"/>
      <c r="W85" s="320"/>
      <c r="X85" s="320"/>
      <c r="Y85" s="320"/>
      <c r="Z85" s="369"/>
      <c r="AA85" s="369"/>
      <c r="AB85" s="369"/>
      <c r="AC85" s="369"/>
      <c r="AD85" s="320"/>
      <c r="AE85" s="320"/>
      <c r="AF85" s="320"/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</row>
    <row r="86" spans="1:43" x14ac:dyDescent="0.3">
      <c r="A86" s="320"/>
      <c r="B86" s="320"/>
      <c r="C86" s="320"/>
      <c r="D86" s="320"/>
      <c r="E86" s="320"/>
      <c r="F86" s="369"/>
      <c r="G86" s="369"/>
      <c r="H86" s="369"/>
      <c r="I86" s="369"/>
      <c r="J86" s="320"/>
      <c r="K86" s="320"/>
      <c r="L86" s="320"/>
      <c r="M86" s="320"/>
      <c r="N86" s="320"/>
      <c r="O86" s="320"/>
      <c r="P86" s="369"/>
      <c r="Q86" s="369"/>
      <c r="R86" s="369"/>
      <c r="S86" s="369"/>
      <c r="T86" s="320"/>
      <c r="U86" s="320"/>
      <c r="V86" s="320"/>
      <c r="W86" s="320"/>
      <c r="X86" s="320"/>
      <c r="Y86" s="320"/>
      <c r="Z86" s="369"/>
      <c r="AA86" s="369"/>
      <c r="AB86" s="369"/>
      <c r="AC86" s="369"/>
      <c r="AD86" s="320"/>
      <c r="AE86" s="320"/>
      <c r="AF86" s="320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</row>
    <row r="87" spans="1:43" x14ac:dyDescent="0.3">
      <c r="A87" s="320"/>
      <c r="B87" s="320"/>
      <c r="C87" s="320"/>
      <c r="D87" s="320"/>
      <c r="E87" s="320"/>
      <c r="F87" s="369"/>
      <c r="G87" s="369"/>
      <c r="H87" s="369"/>
      <c r="I87" s="369"/>
      <c r="J87" s="320"/>
      <c r="K87" s="320"/>
      <c r="L87" s="320"/>
      <c r="M87" s="320"/>
      <c r="N87" s="320"/>
      <c r="O87" s="320"/>
      <c r="P87" s="369"/>
      <c r="Q87" s="369"/>
      <c r="R87" s="369"/>
      <c r="S87" s="369"/>
      <c r="T87" s="320"/>
      <c r="U87" s="320"/>
      <c r="V87" s="320"/>
      <c r="W87" s="320"/>
      <c r="X87" s="320"/>
      <c r="Y87" s="320"/>
      <c r="Z87" s="369"/>
      <c r="AA87" s="369"/>
      <c r="AB87" s="369"/>
      <c r="AC87" s="369"/>
      <c r="AD87" s="320"/>
      <c r="AE87" s="320"/>
      <c r="AF87" s="320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</row>
    <row r="88" spans="1:43" x14ac:dyDescent="0.3">
      <c r="A88" s="320"/>
      <c r="B88" s="320"/>
      <c r="C88" s="320"/>
      <c r="D88" s="320"/>
      <c r="E88" s="320"/>
      <c r="F88" s="369"/>
      <c r="G88" s="369"/>
      <c r="H88" s="369"/>
      <c r="I88" s="369"/>
      <c r="J88" s="320"/>
      <c r="K88" s="320"/>
      <c r="L88" s="320"/>
      <c r="M88" s="320"/>
      <c r="N88" s="320"/>
      <c r="O88" s="320"/>
      <c r="P88" s="369"/>
      <c r="Q88" s="369"/>
      <c r="R88" s="369"/>
      <c r="S88" s="369"/>
      <c r="T88" s="320"/>
      <c r="U88" s="320"/>
      <c r="V88" s="320"/>
      <c r="W88" s="320"/>
      <c r="X88" s="320"/>
      <c r="Y88" s="320"/>
      <c r="Z88" s="369"/>
      <c r="AA88" s="369"/>
      <c r="AB88" s="369"/>
      <c r="AC88" s="369"/>
      <c r="AD88" s="320"/>
      <c r="AE88" s="320"/>
      <c r="AF88" s="320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</row>
    <row r="89" spans="1:43" x14ac:dyDescent="0.3">
      <c r="A89" s="320"/>
      <c r="B89" s="320"/>
      <c r="C89" s="320"/>
      <c r="D89" s="320"/>
      <c r="E89" s="320"/>
      <c r="F89" s="369"/>
      <c r="G89" s="369"/>
      <c r="H89" s="369"/>
      <c r="I89" s="369"/>
      <c r="J89" s="320"/>
      <c r="K89" s="320"/>
      <c r="L89" s="320"/>
      <c r="M89" s="320"/>
      <c r="N89" s="320"/>
      <c r="O89" s="320"/>
      <c r="P89" s="369"/>
      <c r="Q89" s="369"/>
      <c r="R89" s="369"/>
      <c r="S89" s="369"/>
      <c r="T89" s="320"/>
      <c r="U89" s="320"/>
      <c r="V89" s="320"/>
      <c r="W89" s="320"/>
      <c r="X89" s="320"/>
      <c r="Y89" s="320"/>
      <c r="Z89" s="369"/>
      <c r="AA89" s="369"/>
      <c r="AB89" s="369"/>
      <c r="AC89" s="369"/>
      <c r="AD89" s="320"/>
      <c r="AE89" s="320"/>
      <c r="AF89" s="320"/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</row>
    <row r="90" spans="1:43" x14ac:dyDescent="0.3">
      <c r="A90" s="320"/>
      <c r="B90" s="320"/>
      <c r="C90" s="320"/>
      <c r="D90" s="320"/>
      <c r="E90" s="320"/>
      <c r="F90" s="369"/>
      <c r="G90" s="369"/>
      <c r="H90" s="369"/>
      <c r="I90" s="369"/>
      <c r="J90" s="320"/>
      <c r="K90" s="320"/>
      <c r="L90" s="320"/>
      <c r="M90" s="320"/>
      <c r="N90" s="320"/>
      <c r="O90" s="320"/>
      <c r="P90" s="369"/>
      <c r="Q90" s="369"/>
      <c r="R90" s="369"/>
      <c r="S90" s="369"/>
      <c r="T90" s="320"/>
      <c r="U90" s="320"/>
      <c r="V90" s="320"/>
      <c r="W90" s="320"/>
      <c r="X90" s="320"/>
      <c r="Y90" s="320"/>
      <c r="Z90" s="369"/>
      <c r="AA90" s="369"/>
      <c r="AB90" s="369"/>
      <c r="AC90" s="369"/>
      <c r="AD90" s="320"/>
      <c r="AE90" s="320"/>
      <c r="AF90" s="320"/>
      <c r="AG90" s="320"/>
      <c r="AH90" s="320"/>
      <c r="AI90" s="320"/>
      <c r="AJ90" s="320"/>
      <c r="AK90" s="320"/>
      <c r="AL90" s="320"/>
      <c r="AM90" s="320"/>
      <c r="AN90" s="320"/>
      <c r="AO90" s="320"/>
      <c r="AP90" s="320"/>
      <c r="AQ90" s="320"/>
    </row>
    <row r="91" spans="1:43" x14ac:dyDescent="0.3">
      <c r="A91" s="320"/>
      <c r="B91" s="320"/>
      <c r="C91" s="320"/>
      <c r="D91" s="320"/>
      <c r="E91" s="320"/>
      <c r="F91" s="369"/>
      <c r="G91" s="369"/>
      <c r="H91" s="369"/>
      <c r="I91" s="369"/>
      <c r="J91" s="320"/>
      <c r="K91" s="320"/>
      <c r="L91" s="320"/>
      <c r="M91" s="320"/>
      <c r="N91" s="320"/>
      <c r="O91" s="320"/>
      <c r="P91" s="369"/>
      <c r="Q91" s="369"/>
      <c r="R91" s="369"/>
      <c r="S91" s="369"/>
      <c r="T91" s="320"/>
      <c r="U91" s="320"/>
      <c r="V91" s="320"/>
      <c r="W91" s="320"/>
      <c r="X91" s="320"/>
      <c r="Y91" s="320"/>
      <c r="Z91" s="369"/>
      <c r="AA91" s="369"/>
      <c r="AB91" s="369"/>
      <c r="AC91" s="369"/>
      <c r="AD91" s="320"/>
      <c r="AE91" s="320"/>
      <c r="AF91" s="320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</row>
    <row r="92" spans="1:43" x14ac:dyDescent="0.3">
      <c r="A92" s="320"/>
      <c r="B92" s="320"/>
      <c r="C92" s="320"/>
      <c r="D92" s="320"/>
      <c r="E92" s="320"/>
      <c r="F92" s="369"/>
      <c r="G92" s="369"/>
      <c r="H92" s="369"/>
      <c r="I92" s="369"/>
      <c r="J92" s="320"/>
      <c r="K92" s="320"/>
      <c r="L92" s="320"/>
      <c r="M92" s="320"/>
      <c r="N92" s="320"/>
      <c r="O92" s="320"/>
      <c r="P92" s="369"/>
      <c r="Q92" s="369"/>
      <c r="R92" s="369"/>
      <c r="S92" s="369"/>
      <c r="T92" s="320"/>
      <c r="U92" s="320"/>
      <c r="V92" s="320"/>
      <c r="W92" s="320"/>
      <c r="X92" s="320"/>
      <c r="Y92" s="320"/>
      <c r="Z92" s="369"/>
      <c r="AA92" s="369"/>
      <c r="AB92" s="369"/>
      <c r="AC92" s="369"/>
      <c r="AD92" s="320"/>
      <c r="AE92" s="320"/>
      <c r="AF92" s="320"/>
      <c r="AG92" s="320"/>
      <c r="AH92" s="320"/>
      <c r="AI92" s="320"/>
      <c r="AJ92" s="320"/>
      <c r="AK92" s="320"/>
      <c r="AL92" s="320"/>
      <c r="AM92" s="320"/>
      <c r="AN92" s="320"/>
      <c r="AO92" s="320"/>
      <c r="AP92" s="320"/>
      <c r="AQ92" s="320"/>
    </row>
    <row r="93" spans="1:43" x14ac:dyDescent="0.3">
      <c r="A93" s="320"/>
      <c r="B93" s="320"/>
      <c r="C93" s="320"/>
      <c r="D93" s="320"/>
      <c r="E93" s="320"/>
      <c r="F93" s="369"/>
      <c r="G93" s="369"/>
      <c r="H93" s="369"/>
      <c r="I93" s="369"/>
      <c r="J93" s="320"/>
      <c r="K93" s="320"/>
      <c r="L93" s="320"/>
      <c r="M93" s="320"/>
      <c r="N93" s="320"/>
      <c r="O93" s="320"/>
      <c r="P93" s="369"/>
      <c r="Q93" s="369"/>
      <c r="R93" s="369"/>
      <c r="S93" s="369"/>
      <c r="T93" s="320"/>
      <c r="U93" s="320"/>
      <c r="V93" s="320"/>
      <c r="W93" s="320"/>
      <c r="X93" s="320"/>
      <c r="Y93" s="320"/>
      <c r="Z93" s="369"/>
      <c r="AA93" s="369"/>
      <c r="AB93" s="369"/>
      <c r="AC93" s="369"/>
      <c r="AD93" s="320"/>
      <c r="AE93" s="320"/>
      <c r="AF93" s="320"/>
      <c r="AG93" s="320"/>
      <c r="AH93" s="320"/>
      <c r="AI93" s="320"/>
      <c r="AJ93" s="320"/>
      <c r="AK93" s="320"/>
      <c r="AL93" s="320"/>
      <c r="AM93" s="320"/>
      <c r="AN93" s="320"/>
      <c r="AO93" s="320"/>
      <c r="AP93" s="320"/>
      <c r="AQ93" s="320"/>
    </row>
    <row r="94" spans="1:43" x14ac:dyDescent="0.3">
      <c r="A94" s="320"/>
      <c r="B94" s="320"/>
      <c r="C94" s="320"/>
      <c r="D94" s="320"/>
      <c r="E94" s="320"/>
      <c r="F94" s="369"/>
      <c r="G94" s="369"/>
      <c r="H94" s="369"/>
      <c r="I94" s="369"/>
      <c r="J94" s="320"/>
      <c r="K94" s="320"/>
      <c r="L94" s="320"/>
      <c r="M94" s="320"/>
      <c r="N94" s="320"/>
      <c r="O94" s="320"/>
      <c r="P94" s="369"/>
      <c r="Q94" s="369"/>
      <c r="R94" s="369"/>
      <c r="S94" s="369"/>
      <c r="T94" s="320"/>
      <c r="U94" s="320"/>
      <c r="V94" s="320"/>
      <c r="W94" s="320"/>
      <c r="X94" s="320"/>
      <c r="Y94" s="320"/>
      <c r="Z94" s="369"/>
      <c r="AA94" s="369"/>
      <c r="AB94" s="369"/>
      <c r="AC94" s="369"/>
      <c r="AD94" s="320"/>
      <c r="AE94" s="320"/>
      <c r="AF94" s="320"/>
      <c r="AG94" s="320"/>
      <c r="AH94" s="320"/>
      <c r="AI94" s="320"/>
      <c r="AJ94" s="320"/>
      <c r="AK94" s="320"/>
      <c r="AL94" s="320"/>
      <c r="AM94" s="320"/>
      <c r="AN94" s="320"/>
      <c r="AO94" s="320"/>
      <c r="AP94" s="320"/>
      <c r="AQ94" s="320"/>
    </row>
    <row r="95" spans="1:43" x14ac:dyDescent="0.3">
      <c r="A95" s="320"/>
      <c r="B95" s="320"/>
      <c r="C95" s="320"/>
      <c r="D95" s="320"/>
      <c r="E95" s="320"/>
      <c r="F95" s="369"/>
      <c r="G95" s="369"/>
      <c r="H95" s="369"/>
      <c r="I95" s="369"/>
      <c r="J95" s="320"/>
      <c r="K95" s="320"/>
      <c r="L95" s="320"/>
      <c r="M95" s="320"/>
      <c r="N95" s="320"/>
      <c r="O95" s="320"/>
      <c r="P95" s="369"/>
      <c r="Q95" s="369"/>
      <c r="R95" s="369"/>
      <c r="S95" s="369"/>
      <c r="T95" s="320"/>
      <c r="U95" s="320"/>
      <c r="V95" s="320"/>
      <c r="W95" s="320"/>
      <c r="X95" s="320"/>
      <c r="Y95" s="320"/>
      <c r="Z95" s="369"/>
      <c r="AA95" s="369"/>
      <c r="AB95" s="369"/>
      <c r="AC95" s="369"/>
      <c r="AD95" s="320"/>
      <c r="AE95" s="320"/>
      <c r="AF95" s="320"/>
      <c r="AG95" s="320"/>
      <c r="AH95" s="320"/>
      <c r="AI95" s="320"/>
      <c r="AJ95" s="320"/>
      <c r="AK95" s="320"/>
      <c r="AL95" s="320"/>
      <c r="AM95" s="320"/>
      <c r="AN95" s="320"/>
      <c r="AO95" s="320"/>
      <c r="AP95" s="320"/>
      <c r="AQ95" s="320"/>
    </row>
    <row r="96" spans="1:43" x14ac:dyDescent="0.3">
      <c r="A96" s="320"/>
      <c r="B96" s="320"/>
      <c r="C96" s="320"/>
      <c r="D96" s="320"/>
      <c r="E96" s="320"/>
      <c r="F96" s="369"/>
      <c r="G96" s="369"/>
      <c r="H96" s="369"/>
      <c r="I96" s="369"/>
      <c r="J96" s="320"/>
      <c r="K96" s="320"/>
      <c r="L96" s="320"/>
      <c r="M96" s="320"/>
      <c r="N96" s="320"/>
      <c r="O96" s="320"/>
      <c r="P96" s="369"/>
      <c r="Q96" s="369"/>
      <c r="R96" s="369"/>
      <c r="S96" s="369"/>
      <c r="T96" s="320"/>
      <c r="U96" s="320"/>
      <c r="V96" s="320"/>
      <c r="W96" s="320"/>
      <c r="X96" s="320"/>
      <c r="Y96" s="320"/>
      <c r="Z96" s="369"/>
      <c r="AA96" s="369"/>
      <c r="AB96" s="369"/>
      <c r="AC96" s="369"/>
      <c r="AD96" s="320"/>
      <c r="AE96" s="320"/>
      <c r="AF96" s="320"/>
      <c r="AG96" s="320"/>
      <c r="AH96" s="320"/>
      <c r="AI96" s="320"/>
      <c r="AJ96" s="320"/>
      <c r="AK96" s="320"/>
      <c r="AL96" s="320"/>
      <c r="AM96" s="320"/>
      <c r="AN96" s="320"/>
      <c r="AO96" s="320"/>
      <c r="AP96" s="320"/>
      <c r="AQ96" s="320"/>
    </row>
    <row r="97" spans="1:43" x14ac:dyDescent="0.3">
      <c r="A97" s="320"/>
      <c r="B97" s="320"/>
      <c r="C97" s="320"/>
      <c r="D97" s="320"/>
      <c r="E97" s="320"/>
      <c r="F97" s="369"/>
      <c r="G97" s="369"/>
      <c r="H97" s="369"/>
      <c r="I97" s="369"/>
      <c r="J97" s="320"/>
      <c r="K97" s="320"/>
      <c r="L97" s="320"/>
      <c r="M97" s="320"/>
      <c r="N97" s="320"/>
      <c r="O97" s="320"/>
      <c r="P97" s="369"/>
      <c r="Q97" s="369"/>
      <c r="R97" s="369"/>
      <c r="S97" s="369"/>
      <c r="T97" s="320"/>
      <c r="U97" s="320"/>
      <c r="V97" s="320"/>
      <c r="W97" s="320"/>
      <c r="X97" s="320"/>
      <c r="Y97" s="320"/>
      <c r="Z97" s="369"/>
      <c r="AA97" s="369"/>
      <c r="AB97" s="369"/>
      <c r="AC97" s="369"/>
      <c r="AD97" s="320"/>
      <c r="AE97" s="320"/>
      <c r="AF97" s="320"/>
      <c r="AG97" s="320"/>
      <c r="AH97" s="320"/>
      <c r="AI97" s="320"/>
      <c r="AJ97" s="320"/>
      <c r="AK97" s="320"/>
      <c r="AL97" s="320"/>
      <c r="AM97" s="320"/>
      <c r="AN97" s="320"/>
      <c r="AO97" s="320"/>
      <c r="AP97" s="320"/>
      <c r="AQ97" s="320"/>
    </row>
    <row r="98" spans="1:43" x14ac:dyDescent="0.3">
      <c r="A98" s="320"/>
      <c r="B98" s="320"/>
      <c r="C98" s="320"/>
      <c r="D98" s="320"/>
      <c r="E98" s="320"/>
      <c r="F98" s="369"/>
      <c r="G98" s="369"/>
      <c r="H98" s="369"/>
      <c r="I98" s="369"/>
      <c r="J98" s="320"/>
      <c r="K98" s="320"/>
      <c r="L98" s="320"/>
      <c r="M98" s="320"/>
      <c r="N98" s="320"/>
      <c r="O98" s="320"/>
      <c r="P98" s="369"/>
      <c r="Q98" s="369"/>
      <c r="R98" s="369"/>
      <c r="S98" s="369"/>
      <c r="T98" s="320"/>
      <c r="U98" s="320"/>
      <c r="V98" s="320"/>
      <c r="W98" s="320"/>
      <c r="X98" s="320"/>
      <c r="Y98" s="320"/>
      <c r="Z98" s="369"/>
      <c r="AA98" s="369"/>
      <c r="AB98" s="369"/>
      <c r="AC98" s="369"/>
      <c r="AD98" s="320"/>
      <c r="AE98" s="320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P98" s="320"/>
      <c r="AQ98" s="320"/>
    </row>
    <row r="99" spans="1:43" x14ac:dyDescent="0.3">
      <c r="A99" s="320"/>
      <c r="B99" s="320"/>
      <c r="C99" s="320"/>
      <c r="D99" s="320"/>
      <c r="E99" s="320"/>
      <c r="F99" s="369"/>
      <c r="G99" s="369"/>
      <c r="H99" s="369"/>
      <c r="I99" s="369"/>
      <c r="J99" s="320"/>
      <c r="K99" s="320"/>
      <c r="L99" s="320"/>
      <c r="M99" s="320"/>
      <c r="N99" s="320"/>
      <c r="O99" s="320"/>
      <c r="P99" s="369"/>
      <c r="Q99" s="369"/>
      <c r="R99" s="369"/>
      <c r="S99" s="369"/>
      <c r="T99" s="320"/>
      <c r="U99" s="320"/>
      <c r="V99" s="320"/>
      <c r="W99" s="320"/>
      <c r="X99" s="320"/>
      <c r="Y99" s="320"/>
      <c r="Z99" s="369"/>
      <c r="AA99" s="369"/>
      <c r="AB99" s="369"/>
      <c r="AC99" s="369"/>
      <c r="AD99" s="320"/>
      <c r="AE99" s="320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P99" s="320"/>
      <c r="AQ99" s="320"/>
    </row>
    <row r="100" spans="1:43" x14ac:dyDescent="0.3">
      <c r="A100" s="320"/>
      <c r="B100" s="320"/>
      <c r="C100" s="320"/>
      <c r="D100" s="320"/>
      <c r="E100" s="320"/>
      <c r="F100" s="369"/>
      <c r="G100" s="369"/>
      <c r="H100" s="369"/>
      <c r="I100" s="369"/>
      <c r="J100" s="320"/>
      <c r="K100" s="320"/>
      <c r="L100" s="320"/>
      <c r="M100" s="320"/>
      <c r="N100" s="320"/>
      <c r="O100" s="320"/>
      <c r="P100" s="369"/>
      <c r="Q100" s="369"/>
      <c r="R100" s="369"/>
      <c r="S100" s="369"/>
      <c r="T100" s="320"/>
      <c r="U100" s="320"/>
      <c r="V100" s="320"/>
      <c r="W100" s="320"/>
      <c r="X100" s="320"/>
      <c r="Y100" s="320"/>
      <c r="Z100" s="369"/>
      <c r="AA100" s="369"/>
      <c r="AB100" s="369"/>
      <c r="AC100" s="369"/>
      <c r="AD100" s="320"/>
      <c r="AE100" s="320"/>
      <c r="AF100" s="320"/>
      <c r="AG100" s="320"/>
      <c r="AH100" s="320"/>
      <c r="AI100" s="320"/>
      <c r="AJ100" s="320"/>
      <c r="AK100" s="320"/>
      <c r="AL100" s="320"/>
      <c r="AM100" s="320"/>
      <c r="AN100" s="320"/>
      <c r="AO100" s="320"/>
      <c r="AP100" s="320"/>
      <c r="AQ100" s="320"/>
    </row>
    <row r="101" spans="1:43" x14ac:dyDescent="0.3">
      <c r="A101" s="320"/>
      <c r="B101" s="320"/>
      <c r="C101" s="320"/>
      <c r="D101" s="320"/>
      <c r="E101" s="320"/>
      <c r="F101" s="369"/>
      <c r="G101" s="369"/>
      <c r="H101" s="369"/>
      <c r="I101" s="369"/>
      <c r="J101" s="320"/>
      <c r="K101" s="320"/>
      <c r="L101" s="320"/>
      <c r="M101" s="320"/>
      <c r="N101" s="320"/>
      <c r="O101" s="320"/>
      <c r="P101" s="369"/>
      <c r="Q101" s="369"/>
      <c r="R101" s="369"/>
      <c r="S101" s="369"/>
      <c r="T101" s="320"/>
      <c r="U101" s="320"/>
      <c r="V101" s="320"/>
      <c r="W101" s="320"/>
      <c r="X101" s="320"/>
      <c r="Y101" s="320"/>
      <c r="Z101" s="369"/>
      <c r="AA101" s="369"/>
      <c r="AB101" s="369"/>
      <c r="AC101" s="369"/>
      <c r="AD101" s="320"/>
      <c r="AE101" s="320"/>
      <c r="AF101" s="320"/>
      <c r="AG101" s="320"/>
      <c r="AH101" s="320"/>
      <c r="AI101" s="320"/>
      <c r="AJ101" s="320"/>
      <c r="AK101" s="320"/>
      <c r="AL101" s="320"/>
      <c r="AM101" s="320"/>
      <c r="AN101" s="320"/>
      <c r="AO101" s="320"/>
      <c r="AP101" s="320"/>
      <c r="AQ101" s="320"/>
    </row>
    <row r="102" spans="1:43" x14ac:dyDescent="0.3">
      <c r="A102" s="320"/>
      <c r="B102" s="320"/>
      <c r="C102" s="320"/>
      <c r="D102" s="320"/>
      <c r="E102" s="320"/>
      <c r="F102" s="369"/>
      <c r="G102" s="369"/>
      <c r="H102" s="369"/>
      <c r="I102" s="369"/>
      <c r="J102" s="320"/>
      <c r="K102" s="320"/>
      <c r="L102" s="320"/>
      <c r="M102" s="320"/>
      <c r="N102" s="320"/>
      <c r="O102" s="320"/>
      <c r="P102" s="369"/>
      <c r="Q102" s="369"/>
      <c r="R102" s="369"/>
      <c r="S102" s="369"/>
      <c r="T102" s="320"/>
      <c r="U102" s="320"/>
      <c r="V102" s="320"/>
      <c r="W102" s="320"/>
      <c r="X102" s="320"/>
      <c r="Y102" s="320"/>
      <c r="Z102" s="369"/>
      <c r="AA102" s="369"/>
      <c r="AB102" s="369"/>
      <c r="AC102" s="369"/>
      <c r="AD102" s="320"/>
      <c r="AE102" s="320"/>
      <c r="AF102" s="320"/>
      <c r="AG102" s="320"/>
      <c r="AH102" s="320"/>
      <c r="AI102" s="320"/>
      <c r="AJ102" s="320"/>
      <c r="AK102" s="320"/>
      <c r="AL102" s="320"/>
      <c r="AM102" s="320"/>
      <c r="AN102" s="320"/>
      <c r="AO102" s="320"/>
      <c r="AP102" s="320"/>
      <c r="AQ102" s="320"/>
    </row>
    <row r="103" spans="1:43" x14ac:dyDescent="0.3">
      <c r="A103" s="320"/>
      <c r="B103" s="320"/>
      <c r="C103" s="320"/>
      <c r="D103" s="320"/>
      <c r="E103" s="320"/>
      <c r="F103" s="369"/>
      <c r="G103" s="369"/>
      <c r="H103" s="369"/>
      <c r="I103" s="369"/>
      <c r="J103" s="320"/>
      <c r="K103" s="320"/>
      <c r="L103" s="320"/>
      <c r="M103" s="320"/>
      <c r="N103" s="320"/>
      <c r="O103" s="320"/>
      <c r="P103" s="369"/>
      <c r="Q103" s="369"/>
      <c r="R103" s="369"/>
      <c r="S103" s="369"/>
      <c r="T103" s="320"/>
      <c r="U103" s="320"/>
      <c r="V103" s="320"/>
      <c r="W103" s="320"/>
      <c r="X103" s="320"/>
      <c r="Y103" s="320"/>
      <c r="Z103" s="369"/>
      <c r="AA103" s="369"/>
      <c r="AB103" s="369"/>
      <c r="AC103" s="369"/>
      <c r="AD103" s="320"/>
      <c r="AE103" s="320"/>
      <c r="AF103" s="320"/>
      <c r="AG103" s="320"/>
      <c r="AH103" s="320"/>
      <c r="AI103" s="320"/>
      <c r="AJ103" s="320"/>
      <c r="AK103" s="320"/>
      <c r="AL103" s="320"/>
      <c r="AM103" s="320"/>
      <c r="AN103" s="320"/>
      <c r="AO103" s="320"/>
      <c r="AP103" s="320"/>
      <c r="AQ103" s="320"/>
    </row>
    <row r="104" spans="1:43" x14ac:dyDescent="0.3">
      <c r="A104" s="320"/>
      <c r="B104" s="320"/>
      <c r="C104" s="320"/>
      <c r="D104" s="320"/>
      <c r="E104" s="320"/>
      <c r="F104" s="369"/>
      <c r="G104" s="369"/>
      <c r="H104" s="369"/>
      <c r="I104" s="369"/>
      <c r="J104" s="320"/>
      <c r="K104" s="320"/>
      <c r="L104" s="320"/>
      <c r="M104" s="320"/>
      <c r="N104" s="320"/>
      <c r="O104" s="320"/>
      <c r="P104" s="369"/>
      <c r="Q104" s="369"/>
      <c r="R104" s="369"/>
      <c r="S104" s="369"/>
      <c r="T104" s="320"/>
      <c r="U104" s="320"/>
      <c r="V104" s="320"/>
      <c r="W104" s="320"/>
      <c r="X104" s="320"/>
      <c r="Y104" s="320"/>
      <c r="Z104" s="369"/>
      <c r="AA104" s="369"/>
      <c r="AB104" s="369"/>
      <c r="AC104" s="369"/>
      <c r="AD104" s="320"/>
      <c r="AE104" s="320"/>
      <c r="AF104" s="320"/>
      <c r="AG104" s="320"/>
      <c r="AH104" s="320"/>
      <c r="AI104" s="320"/>
      <c r="AJ104" s="320"/>
      <c r="AK104" s="320"/>
      <c r="AL104" s="320"/>
      <c r="AM104" s="320"/>
      <c r="AN104" s="320"/>
      <c r="AO104" s="320"/>
      <c r="AP104" s="320"/>
      <c r="AQ104" s="320"/>
    </row>
    <row r="105" spans="1:43" x14ac:dyDescent="0.3">
      <c r="A105" s="320"/>
      <c r="B105" s="320"/>
      <c r="C105" s="320"/>
      <c r="D105" s="320"/>
      <c r="E105" s="320"/>
      <c r="F105" s="369"/>
      <c r="G105" s="369"/>
      <c r="H105" s="369"/>
      <c r="I105" s="369"/>
      <c r="J105" s="320"/>
      <c r="K105" s="320"/>
      <c r="L105" s="320"/>
      <c r="M105" s="320"/>
      <c r="N105" s="320"/>
      <c r="O105" s="320"/>
      <c r="P105" s="369"/>
      <c r="Q105" s="369"/>
      <c r="R105" s="369"/>
      <c r="S105" s="369"/>
      <c r="T105" s="320"/>
      <c r="U105" s="320"/>
      <c r="V105" s="320"/>
      <c r="W105" s="320"/>
      <c r="X105" s="320"/>
      <c r="Y105" s="320"/>
      <c r="Z105" s="369"/>
      <c r="AA105" s="369"/>
      <c r="AB105" s="369"/>
      <c r="AC105" s="369"/>
      <c r="AD105" s="320"/>
      <c r="AE105" s="320"/>
      <c r="AF105" s="320"/>
      <c r="AG105" s="320"/>
      <c r="AH105" s="320"/>
      <c r="AI105" s="320"/>
      <c r="AJ105" s="320"/>
      <c r="AK105" s="320"/>
      <c r="AL105" s="320"/>
      <c r="AM105" s="320"/>
      <c r="AN105" s="320"/>
      <c r="AO105" s="320"/>
      <c r="AP105" s="320"/>
      <c r="AQ105" s="320"/>
    </row>
    <row r="106" spans="1:43" x14ac:dyDescent="0.3">
      <c r="A106" s="320"/>
      <c r="B106" s="320"/>
      <c r="C106" s="320"/>
      <c r="D106" s="320"/>
      <c r="E106" s="320"/>
      <c r="F106" s="369"/>
      <c r="G106" s="369"/>
      <c r="H106" s="369"/>
      <c r="I106" s="369"/>
      <c r="J106" s="320"/>
      <c r="K106" s="320"/>
      <c r="L106" s="320"/>
      <c r="M106" s="320"/>
      <c r="N106" s="320"/>
      <c r="O106" s="320"/>
      <c r="P106" s="369"/>
      <c r="Q106" s="369"/>
      <c r="R106" s="369"/>
      <c r="S106" s="369"/>
      <c r="T106" s="320"/>
      <c r="U106" s="320"/>
      <c r="V106" s="320"/>
      <c r="W106" s="320"/>
      <c r="X106" s="320"/>
      <c r="Y106" s="320"/>
      <c r="Z106" s="369"/>
      <c r="AA106" s="369"/>
      <c r="AB106" s="369"/>
      <c r="AC106" s="369"/>
      <c r="AD106" s="320"/>
      <c r="AE106" s="320"/>
      <c r="AF106" s="320"/>
      <c r="AG106" s="320"/>
      <c r="AH106" s="320"/>
      <c r="AI106" s="320"/>
      <c r="AJ106" s="320"/>
      <c r="AK106" s="320"/>
      <c r="AL106" s="320"/>
      <c r="AM106" s="320"/>
      <c r="AN106" s="320"/>
      <c r="AO106" s="320"/>
      <c r="AP106" s="320"/>
      <c r="AQ106" s="320"/>
    </row>
    <row r="107" spans="1:43" x14ac:dyDescent="0.3">
      <c r="A107" s="320"/>
      <c r="B107" s="320"/>
      <c r="C107" s="320"/>
      <c r="D107" s="320"/>
      <c r="E107" s="320"/>
      <c r="F107" s="369"/>
      <c r="G107" s="369"/>
      <c r="H107" s="369"/>
      <c r="I107" s="369"/>
      <c r="J107" s="320"/>
      <c r="K107" s="320"/>
      <c r="L107" s="320"/>
      <c r="M107" s="320"/>
      <c r="N107" s="320"/>
      <c r="O107" s="320"/>
      <c r="P107" s="369"/>
      <c r="Q107" s="369"/>
      <c r="R107" s="369"/>
      <c r="S107" s="369"/>
      <c r="T107" s="320"/>
      <c r="U107" s="320"/>
      <c r="V107" s="320"/>
      <c r="W107" s="320"/>
      <c r="X107" s="320"/>
      <c r="Y107" s="320"/>
      <c r="Z107" s="369"/>
      <c r="AA107" s="369"/>
      <c r="AB107" s="369"/>
      <c r="AC107" s="369"/>
      <c r="AD107" s="320"/>
      <c r="AE107" s="320"/>
      <c r="AF107" s="320"/>
      <c r="AG107" s="320"/>
      <c r="AH107" s="320"/>
      <c r="AI107" s="320"/>
      <c r="AJ107" s="320"/>
      <c r="AK107" s="320"/>
      <c r="AL107" s="320"/>
      <c r="AM107" s="320"/>
      <c r="AN107" s="320"/>
      <c r="AO107" s="320"/>
      <c r="AP107" s="320"/>
      <c r="AQ107" s="320"/>
    </row>
    <row r="108" spans="1:43" x14ac:dyDescent="0.3">
      <c r="A108" s="320"/>
      <c r="B108" s="320"/>
      <c r="C108" s="320"/>
      <c r="D108" s="320"/>
      <c r="E108" s="320"/>
      <c r="F108" s="369"/>
      <c r="G108" s="369"/>
      <c r="H108" s="369"/>
      <c r="I108" s="369"/>
      <c r="J108" s="320"/>
      <c r="K108" s="320"/>
      <c r="L108" s="320"/>
      <c r="M108" s="320"/>
      <c r="N108" s="320"/>
      <c r="O108" s="320"/>
      <c r="P108" s="369"/>
      <c r="Q108" s="369"/>
      <c r="R108" s="369"/>
      <c r="S108" s="369"/>
      <c r="T108" s="320"/>
      <c r="U108" s="320"/>
      <c r="V108" s="320"/>
      <c r="W108" s="320"/>
      <c r="X108" s="320"/>
      <c r="Y108" s="320"/>
      <c r="Z108" s="369"/>
      <c r="AA108" s="369"/>
      <c r="AB108" s="369"/>
      <c r="AC108" s="369"/>
      <c r="AD108" s="320"/>
      <c r="AE108" s="320"/>
      <c r="AF108" s="320"/>
      <c r="AG108" s="320"/>
      <c r="AH108" s="320"/>
      <c r="AI108" s="320"/>
      <c r="AJ108" s="320"/>
      <c r="AK108" s="320"/>
      <c r="AL108" s="320"/>
      <c r="AM108" s="320"/>
      <c r="AN108" s="320"/>
      <c r="AO108" s="320"/>
      <c r="AP108" s="320"/>
      <c r="AQ108" s="320"/>
    </row>
    <row r="109" spans="1:43" x14ac:dyDescent="0.3">
      <c r="A109" s="320"/>
      <c r="B109" s="320"/>
      <c r="C109" s="320"/>
      <c r="D109" s="320"/>
      <c r="E109" s="320"/>
      <c r="F109" s="369"/>
      <c r="G109" s="369"/>
      <c r="H109" s="369"/>
      <c r="I109" s="369"/>
      <c r="J109" s="320"/>
      <c r="K109" s="320"/>
      <c r="L109" s="320"/>
      <c r="M109" s="320"/>
      <c r="N109" s="320"/>
      <c r="O109" s="320"/>
      <c r="P109" s="369"/>
      <c r="Q109" s="369"/>
      <c r="R109" s="369"/>
      <c r="S109" s="369"/>
      <c r="T109" s="320"/>
      <c r="U109" s="320"/>
      <c r="V109" s="320"/>
      <c r="W109" s="320"/>
      <c r="X109" s="320"/>
      <c r="Y109" s="320"/>
      <c r="Z109" s="369"/>
      <c r="AA109" s="369"/>
      <c r="AB109" s="369"/>
      <c r="AC109" s="369"/>
      <c r="AD109" s="320"/>
      <c r="AE109" s="320"/>
      <c r="AF109" s="320"/>
      <c r="AG109" s="320"/>
      <c r="AH109" s="320"/>
      <c r="AI109" s="320"/>
      <c r="AJ109" s="320"/>
      <c r="AK109" s="320"/>
      <c r="AL109" s="320"/>
      <c r="AM109" s="320"/>
      <c r="AN109" s="320"/>
      <c r="AO109" s="320"/>
      <c r="AP109" s="320"/>
      <c r="AQ109" s="320"/>
    </row>
    <row r="110" spans="1:43" x14ac:dyDescent="0.3">
      <c r="A110" s="320"/>
      <c r="B110" s="320"/>
      <c r="C110" s="320"/>
      <c r="D110" s="320"/>
      <c r="E110" s="320"/>
      <c r="F110" s="369"/>
      <c r="G110" s="369"/>
      <c r="H110" s="369"/>
      <c r="I110" s="369"/>
      <c r="J110" s="320"/>
      <c r="K110" s="320"/>
      <c r="L110" s="320"/>
      <c r="M110" s="320"/>
      <c r="N110" s="320"/>
      <c r="O110" s="320"/>
      <c r="P110" s="369"/>
      <c r="Q110" s="369"/>
      <c r="R110" s="369"/>
      <c r="S110" s="369"/>
      <c r="T110" s="320"/>
      <c r="U110" s="320"/>
      <c r="V110" s="320"/>
      <c r="W110" s="320"/>
      <c r="X110" s="320"/>
      <c r="Y110" s="320"/>
      <c r="Z110" s="369"/>
      <c r="AA110" s="369"/>
      <c r="AB110" s="369"/>
      <c r="AC110" s="369"/>
      <c r="AD110" s="320"/>
      <c r="AE110" s="320"/>
      <c r="AF110" s="320"/>
      <c r="AG110" s="320"/>
      <c r="AH110" s="320"/>
      <c r="AI110" s="320"/>
      <c r="AJ110" s="320"/>
      <c r="AK110" s="320"/>
      <c r="AL110" s="320"/>
      <c r="AM110" s="320"/>
      <c r="AN110" s="320"/>
      <c r="AO110" s="320"/>
      <c r="AP110" s="320"/>
      <c r="AQ110" s="320"/>
    </row>
    <row r="111" spans="1:43" x14ac:dyDescent="0.3">
      <c r="A111" s="320"/>
      <c r="B111" s="320"/>
      <c r="C111" s="320"/>
      <c r="D111" s="320"/>
      <c r="E111" s="320"/>
      <c r="F111" s="369"/>
      <c r="G111" s="369"/>
      <c r="H111" s="369"/>
      <c r="I111" s="369"/>
      <c r="J111" s="320"/>
      <c r="K111" s="320"/>
      <c r="L111" s="320"/>
      <c r="M111" s="320"/>
      <c r="N111" s="320"/>
      <c r="O111" s="320"/>
      <c r="P111" s="369"/>
      <c r="Q111" s="369"/>
      <c r="R111" s="369"/>
      <c r="S111" s="369"/>
      <c r="T111" s="320"/>
      <c r="U111" s="320"/>
      <c r="V111" s="320"/>
      <c r="W111" s="320"/>
      <c r="X111" s="320"/>
      <c r="Y111" s="320"/>
      <c r="Z111" s="369"/>
      <c r="AA111" s="369"/>
      <c r="AB111" s="369"/>
      <c r="AC111" s="369"/>
      <c r="AD111" s="320"/>
      <c r="AE111" s="320"/>
      <c r="AF111" s="320"/>
      <c r="AG111" s="320"/>
      <c r="AH111" s="320"/>
      <c r="AI111" s="320"/>
      <c r="AJ111" s="320"/>
      <c r="AK111" s="320"/>
      <c r="AL111" s="320"/>
      <c r="AM111" s="320"/>
      <c r="AN111" s="320"/>
      <c r="AO111" s="320"/>
      <c r="AP111" s="320"/>
      <c r="AQ111" s="320"/>
    </row>
    <row r="112" spans="1:43" x14ac:dyDescent="0.3">
      <c r="A112" s="320"/>
      <c r="B112" s="320"/>
      <c r="C112" s="320"/>
      <c r="D112" s="320"/>
      <c r="E112" s="320"/>
      <c r="F112" s="369"/>
      <c r="G112" s="369"/>
      <c r="H112" s="369"/>
      <c r="I112" s="369"/>
      <c r="J112" s="320"/>
      <c r="K112" s="320"/>
      <c r="L112" s="320"/>
      <c r="M112" s="320"/>
      <c r="N112" s="320"/>
      <c r="O112" s="320"/>
      <c r="P112" s="369"/>
      <c r="Q112" s="369"/>
      <c r="R112" s="369"/>
      <c r="S112" s="369"/>
      <c r="T112" s="320"/>
      <c r="U112" s="320"/>
      <c r="V112" s="320"/>
      <c r="W112" s="320"/>
      <c r="X112" s="320"/>
      <c r="Y112" s="320"/>
      <c r="Z112" s="369"/>
      <c r="AA112" s="369"/>
      <c r="AB112" s="369"/>
      <c r="AC112" s="369"/>
      <c r="AD112" s="320"/>
      <c r="AE112" s="320"/>
      <c r="AF112" s="320"/>
      <c r="AG112" s="320"/>
      <c r="AH112" s="320"/>
      <c r="AI112" s="320"/>
      <c r="AJ112" s="320"/>
      <c r="AK112" s="320"/>
      <c r="AL112" s="320"/>
      <c r="AM112" s="320"/>
      <c r="AN112" s="320"/>
      <c r="AO112" s="320"/>
      <c r="AP112" s="320"/>
      <c r="AQ112" s="320"/>
    </row>
    <row r="113" spans="1:43" x14ac:dyDescent="0.3">
      <c r="A113" s="320"/>
      <c r="B113" s="320"/>
      <c r="C113" s="320"/>
      <c r="D113" s="320"/>
      <c r="E113" s="320"/>
      <c r="F113" s="369"/>
      <c r="G113" s="369"/>
      <c r="H113" s="369"/>
      <c r="I113" s="369"/>
      <c r="J113" s="320"/>
      <c r="K113" s="320"/>
      <c r="L113" s="320"/>
      <c r="M113" s="320"/>
      <c r="N113" s="320"/>
      <c r="O113" s="320"/>
      <c r="P113" s="369"/>
      <c r="Q113" s="369"/>
      <c r="R113" s="369"/>
      <c r="S113" s="369"/>
      <c r="T113" s="320"/>
      <c r="U113" s="320"/>
      <c r="V113" s="320"/>
      <c r="W113" s="320"/>
      <c r="X113" s="320"/>
      <c r="Y113" s="320"/>
      <c r="Z113" s="369"/>
      <c r="AA113" s="369"/>
      <c r="AB113" s="369"/>
      <c r="AC113" s="369"/>
      <c r="AD113" s="320"/>
      <c r="AE113" s="320"/>
      <c r="AF113" s="320"/>
      <c r="AG113" s="320"/>
      <c r="AH113" s="320"/>
      <c r="AI113" s="320"/>
      <c r="AJ113" s="320"/>
      <c r="AK113" s="320"/>
      <c r="AL113" s="320"/>
      <c r="AM113" s="320"/>
      <c r="AN113" s="320"/>
      <c r="AO113" s="320"/>
      <c r="AP113" s="320"/>
      <c r="AQ113" s="320"/>
    </row>
    <row r="114" spans="1:43" x14ac:dyDescent="0.3">
      <c r="A114" s="320"/>
      <c r="B114" s="320"/>
      <c r="C114" s="320"/>
      <c r="D114" s="320"/>
      <c r="E114" s="320"/>
      <c r="F114" s="369"/>
      <c r="G114" s="369"/>
      <c r="H114" s="369"/>
      <c r="I114" s="369"/>
      <c r="J114" s="320"/>
      <c r="K114" s="320"/>
      <c r="L114" s="320"/>
      <c r="M114" s="320"/>
      <c r="N114" s="320"/>
      <c r="O114" s="320"/>
      <c r="P114" s="369"/>
      <c r="Q114" s="369"/>
      <c r="R114" s="369"/>
      <c r="S114" s="369"/>
      <c r="T114" s="320"/>
      <c r="U114" s="320"/>
      <c r="V114" s="320"/>
      <c r="W114" s="320"/>
      <c r="X114" s="320"/>
      <c r="Y114" s="320"/>
      <c r="Z114" s="369"/>
      <c r="AA114" s="369"/>
      <c r="AB114" s="369"/>
      <c r="AC114" s="369"/>
      <c r="AD114" s="320"/>
      <c r="AE114" s="320"/>
      <c r="AF114" s="320"/>
      <c r="AG114" s="320"/>
      <c r="AH114" s="320"/>
      <c r="AI114" s="320"/>
      <c r="AJ114" s="320"/>
      <c r="AK114" s="320"/>
      <c r="AL114" s="320"/>
      <c r="AM114" s="320"/>
      <c r="AN114" s="320"/>
      <c r="AO114" s="320"/>
      <c r="AP114" s="320"/>
      <c r="AQ114" s="320"/>
    </row>
    <row r="115" spans="1:43" x14ac:dyDescent="0.3">
      <c r="A115" s="320"/>
      <c r="B115" s="320"/>
      <c r="C115" s="320"/>
      <c r="D115" s="320"/>
      <c r="E115" s="320"/>
      <c r="F115" s="369"/>
      <c r="G115" s="369"/>
      <c r="H115" s="369"/>
      <c r="I115" s="369"/>
      <c r="J115" s="320"/>
      <c r="K115" s="320"/>
      <c r="L115" s="320"/>
      <c r="M115" s="320"/>
      <c r="N115" s="320"/>
      <c r="O115" s="320"/>
      <c r="P115" s="369"/>
      <c r="Q115" s="369"/>
      <c r="R115" s="369"/>
      <c r="S115" s="369"/>
      <c r="T115" s="320"/>
      <c r="U115" s="320"/>
      <c r="V115" s="320"/>
      <c r="W115" s="320"/>
      <c r="X115" s="320"/>
      <c r="Y115" s="320"/>
      <c r="Z115" s="369"/>
      <c r="AA115" s="369"/>
      <c r="AB115" s="369"/>
      <c r="AC115" s="369"/>
      <c r="AD115" s="320"/>
      <c r="AE115" s="320"/>
      <c r="AF115" s="320"/>
      <c r="AG115" s="320"/>
      <c r="AH115" s="320"/>
      <c r="AI115" s="320"/>
      <c r="AJ115" s="320"/>
      <c r="AK115" s="320"/>
      <c r="AL115" s="320"/>
      <c r="AM115" s="320"/>
      <c r="AN115" s="320"/>
      <c r="AO115" s="320"/>
      <c r="AP115" s="320"/>
      <c r="AQ115" s="320"/>
    </row>
    <row r="116" spans="1:43" x14ac:dyDescent="0.3">
      <c r="A116" s="320"/>
      <c r="B116" s="320"/>
      <c r="C116" s="320"/>
      <c r="D116" s="320"/>
      <c r="E116" s="320"/>
      <c r="F116" s="369"/>
      <c r="G116" s="369"/>
      <c r="H116" s="369"/>
      <c r="I116" s="369"/>
      <c r="J116" s="320"/>
      <c r="K116" s="320"/>
      <c r="L116" s="320"/>
      <c r="M116" s="320"/>
      <c r="N116" s="320"/>
      <c r="O116" s="320"/>
      <c r="P116" s="369"/>
      <c r="Q116" s="369"/>
      <c r="R116" s="369"/>
      <c r="S116" s="369"/>
      <c r="T116" s="320"/>
      <c r="U116" s="320"/>
      <c r="V116" s="320"/>
      <c r="W116" s="320"/>
      <c r="X116" s="320"/>
      <c r="Y116" s="320"/>
      <c r="Z116" s="369"/>
      <c r="AA116" s="369"/>
      <c r="AB116" s="369"/>
      <c r="AC116" s="369"/>
      <c r="AD116" s="320"/>
      <c r="AE116" s="320"/>
      <c r="AF116" s="320"/>
      <c r="AG116" s="320"/>
      <c r="AH116" s="320"/>
      <c r="AI116" s="320"/>
      <c r="AJ116" s="320"/>
      <c r="AK116" s="320"/>
      <c r="AL116" s="320"/>
      <c r="AM116" s="320"/>
      <c r="AN116" s="320"/>
      <c r="AO116" s="320"/>
      <c r="AP116" s="320"/>
      <c r="AQ116" s="320"/>
    </row>
    <row r="117" spans="1:43" x14ac:dyDescent="0.3">
      <c r="A117" s="320"/>
      <c r="B117" s="320"/>
      <c r="C117" s="320"/>
      <c r="D117" s="320"/>
      <c r="E117" s="320"/>
      <c r="F117" s="369"/>
      <c r="G117" s="369"/>
      <c r="H117" s="369"/>
      <c r="I117" s="369"/>
      <c r="J117" s="320"/>
      <c r="K117" s="320"/>
      <c r="L117" s="320"/>
      <c r="M117" s="320"/>
      <c r="N117" s="320"/>
      <c r="O117" s="320"/>
      <c r="P117" s="369"/>
      <c r="Q117" s="369"/>
      <c r="R117" s="369"/>
      <c r="S117" s="369"/>
      <c r="T117" s="320"/>
      <c r="U117" s="320"/>
      <c r="V117" s="320"/>
      <c r="W117" s="320"/>
      <c r="X117" s="320"/>
      <c r="Y117" s="320"/>
      <c r="Z117" s="369"/>
      <c r="AA117" s="369"/>
      <c r="AB117" s="369"/>
      <c r="AC117" s="369"/>
      <c r="AD117" s="320"/>
      <c r="AE117" s="320"/>
      <c r="AF117" s="320"/>
      <c r="AG117" s="320"/>
      <c r="AH117" s="320"/>
      <c r="AI117" s="320"/>
      <c r="AJ117" s="320"/>
      <c r="AK117" s="320"/>
      <c r="AL117" s="320"/>
      <c r="AM117" s="320"/>
      <c r="AN117" s="320"/>
      <c r="AO117" s="320"/>
      <c r="AP117" s="320"/>
      <c r="AQ117" s="320"/>
    </row>
    <row r="118" spans="1:43" x14ac:dyDescent="0.3">
      <c r="A118" s="320"/>
      <c r="B118" s="320"/>
      <c r="C118" s="320"/>
      <c r="D118" s="320"/>
      <c r="E118" s="320"/>
      <c r="F118" s="369"/>
      <c r="G118" s="369"/>
      <c r="H118" s="369"/>
      <c r="I118" s="369"/>
      <c r="J118" s="320"/>
      <c r="K118" s="320"/>
      <c r="L118" s="320"/>
      <c r="M118" s="320"/>
      <c r="N118" s="320"/>
      <c r="O118" s="320"/>
      <c r="P118" s="369"/>
      <c r="Q118" s="369"/>
      <c r="R118" s="369"/>
      <c r="S118" s="369"/>
      <c r="T118" s="320"/>
      <c r="U118" s="320"/>
      <c r="V118" s="320"/>
      <c r="W118" s="320"/>
      <c r="X118" s="320"/>
      <c r="Y118" s="320"/>
      <c r="Z118" s="369"/>
      <c r="AA118" s="369"/>
      <c r="AB118" s="369"/>
      <c r="AC118" s="369"/>
      <c r="AD118" s="320"/>
      <c r="AE118" s="320"/>
      <c r="AF118" s="320"/>
      <c r="AG118" s="320"/>
      <c r="AH118" s="320"/>
      <c r="AI118" s="320"/>
      <c r="AJ118" s="320"/>
      <c r="AK118" s="320"/>
      <c r="AL118" s="320"/>
      <c r="AM118" s="320"/>
      <c r="AN118" s="320"/>
      <c r="AO118" s="320"/>
      <c r="AP118" s="320"/>
      <c r="AQ118" s="320"/>
    </row>
    <row r="119" spans="1:43" x14ac:dyDescent="0.3">
      <c r="A119" s="320"/>
      <c r="B119" s="320"/>
      <c r="C119" s="320"/>
      <c r="D119" s="320"/>
      <c r="E119" s="320"/>
      <c r="F119" s="369"/>
      <c r="G119" s="369"/>
      <c r="H119" s="369"/>
      <c r="I119" s="369"/>
      <c r="J119" s="320"/>
      <c r="K119" s="320"/>
      <c r="L119" s="320"/>
      <c r="M119" s="320"/>
      <c r="N119" s="320"/>
      <c r="O119" s="320"/>
      <c r="P119" s="369"/>
      <c r="Q119" s="369"/>
      <c r="R119" s="369"/>
      <c r="S119" s="369"/>
      <c r="T119" s="320"/>
      <c r="U119" s="320"/>
      <c r="V119" s="320"/>
      <c r="W119" s="320"/>
      <c r="X119" s="320"/>
      <c r="Y119" s="320"/>
      <c r="Z119" s="369"/>
      <c r="AA119" s="369"/>
      <c r="AB119" s="369"/>
      <c r="AC119" s="369"/>
      <c r="AD119" s="320"/>
      <c r="AE119" s="320"/>
      <c r="AF119" s="320"/>
      <c r="AG119" s="320"/>
      <c r="AH119" s="320"/>
      <c r="AI119" s="320"/>
      <c r="AJ119" s="320"/>
      <c r="AK119" s="320"/>
      <c r="AL119" s="320"/>
      <c r="AM119" s="320"/>
      <c r="AN119" s="320"/>
      <c r="AO119" s="320"/>
      <c r="AP119" s="320"/>
      <c r="AQ119" s="320"/>
    </row>
    <row r="120" spans="1:43" x14ac:dyDescent="0.3">
      <c r="A120" s="320"/>
      <c r="B120" s="320"/>
      <c r="C120" s="320"/>
      <c r="D120" s="320"/>
      <c r="E120" s="320"/>
      <c r="F120" s="369"/>
      <c r="G120" s="369"/>
      <c r="H120" s="369"/>
      <c r="I120" s="369"/>
      <c r="J120" s="320"/>
      <c r="K120" s="320"/>
      <c r="L120" s="320"/>
      <c r="M120" s="320"/>
      <c r="N120" s="320"/>
      <c r="O120" s="320"/>
      <c r="P120" s="369"/>
      <c r="Q120" s="369"/>
      <c r="R120" s="369"/>
      <c r="S120" s="369"/>
      <c r="T120" s="320"/>
      <c r="U120" s="320"/>
      <c r="V120" s="320"/>
      <c r="W120" s="320"/>
      <c r="X120" s="320"/>
      <c r="Y120" s="320"/>
      <c r="Z120" s="369"/>
      <c r="AA120" s="369"/>
      <c r="AB120" s="369"/>
      <c r="AC120" s="369"/>
      <c r="AD120" s="320"/>
      <c r="AE120" s="320"/>
      <c r="AF120" s="320"/>
      <c r="AG120" s="320"/>
      <c r="AH120" s="320"/>
      <c r="AI120" s="320"/>
      <c r="AJ120" s="320"/>
      <c r="AK120" s="320"/>
      <c r="AL120" s="320"/>
      <c r="AM120" s="320"/>
      <c r="AN120" s="320"/>
      <c r="AO120" s="320"/>
      <c r="AP120" s="320"/>
      <c r="AQ120" s="320"/>
    </row>
    <row r="121" spans="1:43" x14ac:dyDescent="0.3">
      <c r="A121" s="320"/>
      <c r="B121" s="320"/>
      <c r="C121" s="320"/>
      <c r="D121" s="320"/>
      <c r="E121" s="320"/>
      <c r="F121" s="369"/>
      <c r="G121" s="369"/>
      <c r="H121" s="369"/>
      <c r="I121" s="369"/>
      <c r="J121" s="320"/>
      <c r="K121" s="320"/>
      <c r="L121" s="320"/>
      <c r="M121" s="320"/>
      <c r="N121" s="320"/>
      <c r="O121" s="320"/>
      <c r="P121" s="369"/>
      <c r="Q121" s="369"/>
      <c r="R121" s="369"/>
      <c r="S121" s="369"/>
      <c r="T121" s="320"/>
      <c r="U121" s="320"/>
      <c r="V121" s="320"/>
      <c r="W121" s="320"/>
      <c r="X121" s="320"/>
      <c r="Y121" s="320"/>
      <c r="Z121" s="369"/>
      <c r="AA121" s="369"/>
      <c r="AB121" s="369"/>
      <c r="AC121" s="369"/>
      <c r="AD121" s="320"/>
      <c r="AE121" s="320"/>
      <c r="AF121" s="320"/>
      <c r="AG121" s="320"/>
      <c r="AH121" s="320"/>
      <c r="AI121" s="320"/>
      <c r="AJ121" s="320"/>
      <c r="AK121" s="320"/>
      <c r="AL121" s="320"/>
      <c r="AM121" s="320"/>
      <c r="AN121" s="320"/>
      <c r="AO121" s="320"/>
      <c r="AP121" s="320"/>
      <c r="AQ121" s="320"/>
    </row>
    <row r="122" spans="1:43" x14ac:dyDescent="0.3">
      <c r="A122" s="320"/>
      <c r="B122" s="320"/>
      <c r="C122" s="320"/>
      <c r="D122" s="320"/>
      <c r="E122" s="320"/>
      <c r="F122" s="369"/>
      <c r="G122" s="369"/>
      <c r="H122" s="369"/>
      <c r="I122" s="369"/>
      <c r="J122" s="320"/>
      <c r="K122" s="320"/>
      <c r="L122" s="320"/>
      <c r="M122" s="320"/>
      <c r="N122" s="320"/>
      <c r="O122" s="320"/>
      <c r="P122" s="369"/>
      <c r="Q122" s="369"/>
      <c r="R122" s="369"/>
      <c r="S122" s="369"/>
      <c r="T122" s="320"/>
      <c r="U122" s="320"/>
      <c r="V122" s="320"/>
      <c r="W122" s="320"/>
      <c r="X122" s="320"/>
      <c r="Y122" s="320"/>
      <c r="Z122" s="369"/>
      <c r="AA122" s="369"/>
      <c r="AB122" s="369"/>
      <c r="AC122" s="369"/>
      <c r="AD122" s="320"/>
      <c r="AE122" s="320"/>
      <c r="AF122" s="320"/>
      <c r="AG122" s="320"/>
      <c r="AH122" s="320"/>
      <c r="AI122" s="320"/>
      <c r="AJ122" s="320"/>
      <c r="AK122" s="320"/>
      <c r="AL122" s="320"/>
      <c r="AM122" s="320"/>
      <c r="AN122" s="320"/>
      <c r="AO122" s="320"/>
      <c r="AP122" s="320"/>
      <c r="AQ122" s="320"/>
    </row>
    <row r="123" spans="1:43" x14ac:dyDescent="0.3">
      <c r="A123" s="320"/>
      <c r="B123" s="320"/>
      <c r="C123" s="320"/>
      <c r="D123" s="320"/>
      <c r="E123" s="320"/>
      <c r="F123" s="369"/>
      <c r="G123" s="369"/>
      <c r="H123" s="369"/>
      <c r="I123" s="369"/>
      <c r="J123" s="320"/>
      <c r="K123" s="320"/>
      <c r="L123" s="320"/>
      <c r="M123" s="320"/>
      <c r="N123" s="320"/>
      <c r="O123" s="320"/>
      <c r="P123" s="369"/>
      <c r="Q123" s="369"/>
      <c r="R123" s="369"/>
      <c r="S123" s="369"/>
      <c r="T123" s="320"/>
      <c r="U123" s="320"/>
      <c r="V123" s="320"/>
      <c r="W123" s="320"/>
      <c r="X123" s="320"/>
      <c r="Y123" s="320"/>
      <c r="Z123" s="369"/>
      <c r="AA123" s="369"/>
      <c r="AB123" s="369"/>
      <c r="AC123" s="369"/>
      <c r="AD123" s="320"/>
      <c r="AE123" s="320"/>
      <c r="AF123" s="320"/>
      <c r="AG123" s="320"/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</row>
    <row r="124" spans="1:43" x14ac:dyDescent="0.3">
      <c r="A124" s="320"/>
      <c r="B124" s="320"/>
      <c r="C124" s="320"/>
      <c r="D124" s="320"/>
      <c r="E124" s="320"/>
      <c r="F124" s="369"/>
      <c r="G124" s="369"/>
      <c r="H124" s="369"/>
      <c r="I124" s="369"/>
      <c r="J124" s="320"/>
      <c r="K124" s="320"/>
      <c r="L124" s="320"/>
      <c r="M124" s="320"/>
      <c r="N124" s="320"/>
      <c r="O124" s="320"/>
      <c r="P124" s="369"/>
      <c r="Q124" s="369"/>
      <c r="R124" s="369"/>
      <c r="S124" s="369"/>
      <c r="T124" s="320"/>
      <c r="U124" s="320"/>
      <c r="V124" s="320"/>
      <c r="W124" s="320"/>
      <c r="X124" s="320"/>
      <c r="Y124" s="320"/>
      <c r="Z124" s="369"/>
      <c r="AA124" s="369"/>
      <c r="AB124" s="369"/>
      <c r="AC124" s="369"/>
      <c r="AD124" s="320"/>
      <c r="AE124" s="320"/>
      <c r="AF124" s="320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</row>
    <row r="125" spans="1:43" x14ac:dyDescent="0.3">
      <c r="A125" s="320"/>
      <c r="B125" s="320"/>
      <c r="C125" s="320"/>
      <c r="D125" s="320"/>
      <c r="E125" s="320"/>
      <c r="F125" s="369"/>
      <c r="G125" s="369"/>
      <c r="H125" s="369"/>
      <c r="I125" s="369"/>
      <c r="J125" s="320"/>
      <c r="K125" s="320"/>
      <c r="L125" s="320"/>
      <c r="M125" s="320"/>
      <c r="N125" s="320"/>
      <c r="O125" s="320"/>
      <c r="P125" s="369"/>
      <c r="Q125" s="369"/>
      <c r="R125" s="369"/>
      <c r="S125" s="369"/>
      <c r="T125" s="320"/>
      <c r="U125" s="320"/>
      <c r="V125" s="320"/>
      <c r="W125" s="320"/>
      <c r="X125" s="320"/>
      <c r="Y125" s="320"/>
      <c r="Z125" s="369"/>
      <c r="AA125" s="369"/>
      <c r="AB125" s="369"/>
      <c r="AC125" s="369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</row>
    <row r="126" spans="1:43" x14ac:dyDescent="0.3">
      <c r="A126" s="320"/>
      <c r="B126" s="320"/>
      <c r="C126" s="320"/>
      <c r="D126" s="320"/>
      <c r="E126" s="320"/>
      <c r="F126" s="369"/>
      <c r="G126" s="369"/>
      <c r="H126" s="369"/>
      <c r="I126" s="369"/>
      <c r="J126" s="320"/>
      <c r="K126" s="320"/>
      <c r="L126" s="320"/>
      <c r="M126" s="320"/>
      <c r="N126" s="320"/>
      <c r="O126" s="320"/>
      <c r="P126" s="369"/>
      <c r="Q126" s="369"/>
      <c r="R126" s="369"/>
      <c r="S126" s="369"/>
      <c r="T126" s="320"/>
      <c r="U126" s="320"/>
      <c r="V126" s="320"/>
      <c r="W126" s="320"/>
      <c r="X126" s="320"/>
      <c r="Y126" s="320"/>
      <c r="Z126" s="369"/>
      <c r="AA126" s="369"/>
      <c r="AB126" s="369"/>
      <c r="AC126" s="369"/>
      <c r="AD126" s="320"/>
      <c r="AE126" s="320"/>
      <c r="AF126" s="320"/>
      <c r="AG126" s="320"/>
      <c r="AH126" s="320"/>
      <c r="AI126" s="320"/>
      <c r="AJ126" s="320"/>
      <c r="AK126" s="320"/>
      <c r="AL126" s="320"/>
      <c r="AM126" s="320"/>
      <c r="AN126" s="320"/>
      <c r="AO126" s="320"/>
      <c r="AP126" s="320"/>
      <c r="AQ126" s="320"/>
    </row>
    <row r="127" spans="1:43" x14ac:dyDescent="0.3">
      <c r="A127" s="320"/>
      <c r="B127" s="320"/>
      <c r="C127" s="320"/>
      <c r="D127" s="320"/>
      <c r="E127" s="320"/>
      <c r="F127" s="369"/>
      <c r="G127" s="369"/>
      <c r="H127" s="369"/>
      <c r="I127" s="369"/>
      <c r="J127" s="320"/>
      <c r="K127" s="320"/>
      <c r="L127" s="320"/>
      <c r="M127" s="320"/>
      <c r="N127" s="320"/>
      <c r="O127" s="320"/>
      <c r="P127" s="369"/>
      <c r="Q127" s="369"/>
      <c r="R127" s="369"/>
      <c r="S127" s="369"/>
      <c r="T127" s="320"/>
      <c r="U127" s="320"/>
      <c r="V127" s="320"/>
      <c r="W127" s="320"/>
      <c r="X127" s="320"/>
      <c r="Y127" s="320"/>
      <c r="Z127" s="369"/>
      <c r="AA127" s="369"/>
      <c r="AB127" s="369"/>
      <c r="AC127" s="369"/>
      <c r="AD127" s="320"/>
      <c r="AE127" s="320"/>
      <c r="AF127" s="320"/>
      <c r="AG127" s="320"/>
      <c r="AH127" s="320"/>
      <c r="AI127" s="320"/>
      <c r="AJ127" s="320"/>
      <c r="AK127" s="320"/>
      <c r="AL127" s="320"/>
      <c r="AM127" s="320"/>
      <c r="AN127" s="320"/>
      <c r="AO127" s="320"/>
      <c r="AP127" s="320"/>
      <c r="AQ127" s="320"/>
    </row>
    <row r="128" spans="1:43" x14ac:dyDescent="0.3">
      <c r="A128" s="320"/>
      <c r="B128" s="320"/>
      <c r="C128" s="320"/>
      <c r="D128" s="320"/>
      <c r="E128" s="320"/>
      <c r="F128" s="369"/>
      <c r="G128" s="369"/>
      <c r="H128" s="369"/>
      <c r="I128" s="369"/>
      <c r="J128" s="320"/>
      <c r="K128" s="320"/>
      <c r="L128" s="320"/>
      <c r="M128" s="320"/>
      <c r="N128" s="320"/>
      <c r="O128" s="320"/>
      <c r="P128" s="369"/>
      <c r="Q128" s="369"/>
      <c r="R128" s="369"/>
      <c r="S128" s="369"/>
      <c r="T128" s="320"/>
      <c r="U128" s="320"/>
      <c r="V128" s="320"/>
      <c r="W128" s="320"/>
      <c r="X128" s="320"/>
      <c r="Y128" s="320"/>
      <c r="Z128" s="369"/>
      <c r="AA128" s="369"/>
      <c r="AB128" s="369"/>
      <c r="AC128" s="369"/>
      <c r="AD128" s="320"/>
      <c r="AE128" s="320"/>
      <c r="AF128" s="320"/>
      <c r="AG128" s="320"/>
      <c r="AH128" s="320"/>
      <c r="AI128" s="320"/>
      <c r="AJ128" s="320"/>
      <c r="AK128" s="320"/>
      <c r="AL128" s="320"/>
      <c r="AM128" s="320"/>
      <c r="AN128" s="320"/>
      <c r="AO128" s="320"/>
      <c r="AP128" s="320"/>
      <c r="AQ128" s="320"/>
    </row>
    <row r="129" spans="1:43" x14ac:dyDescent="0.3">
      <c r="A129" s="320"/>
      <c r="B129" s="320"/>
      <c r="C129" s="320"/>
      <c r="D129" s="320"/>
      <c r="E129" s="320"/>
      <c r="F129" s="369"/>
      <c r="G129" s="369"/>
      <c r="H129" s="369"/>
      <c r="I129" s="369"/>
      <c r="J129" s="320"/>
      <c r="K129" s="320"/>
      <c r="L129" s="320"/>
      <c r="M129" s="320"/>
      <c r="N129" s="320"/>
      <c r="O129" s="320"/>
      <c r="P129" s="369"/>
      <c r="Q129" s="369"/>
      <c r="R129" s="369"/>
      <c r="S129" s="369"/>
      <c r="T129" s="320"/>
      <c r="U129" s="320"/>
      <c r="V129" s="320"/>
      <c r="W129" s="320"/>
      <c r="X129" s="320"/>
      <c r="Y129" s="320"/>
      <c r="Z129" s="369"/>
      <c r="AA129" s="369"/>
      <c r="AB129" s="369"/>
      <c r="AC129" s="369"/>
      <c r="AD129" s="320"/>
      <c r="AE129" s="320"/>
      <c r="AF129" s="320"/>
      <c r="AG129" s="320"/>
      <c r="AH129" s="320"/>
      <c r="AI129" s="320"/>
      <c r="AJ129" s="320"/>
      <c r="AK129" s="320"/>
      <c r="AL129" s="320"/>
      <c r="AM129" s="320"/>
      <c r="AN129" s="320"/>
      <c r="AO129" s="320"/>
      <c r="AP129" s="320"/>
      <c r="AQ129" s="320"/>
    </row>
    <row r="130" spans="1:43" x14ac:dyDescent="0.3">
      <c r="A130" s="320"/>
      <c r="B130" s="320"/>
      <c r="C130" s="320"/>
      <c r="D130" s="320"/>
      <c r="E130" s="320"/>
      <c r="F130" s="369"/>
      <c r="G130" s="369"/>
      <c r="H130" s="369"/>
      <c r="I130" s="369"/>
      <c r="J130" s="320"/>
      <c r="K130" s="320"/>
      <c r="L130" s="320"/>
      <c r="M130" s="320"/>
      <c r="N130" s="320"/>
      <c r="O130" s="320"/>
      <c r="P130" s="369"/>
      <c r="Q130" s="369"/>
      <c r="R130" s="369"/>
      <c r="S130" s="369"/>
      <c r="T130" s="320"/>
      <c r="U130" s="320"/>
      <c r="V130" s="320"/>
      <c r="W130" s="320"/>
      <c r="X130" s="320"/>
      <c r="Y130" s="320"/>
      <c r="Z130" s="369"/>
      <c r="AA130" s="369"/>
      <c r="AB130" s="369"/>
      <c r="AC130" s="369"/>
      <c r="AD130" s="320"/>
      <c r="AE130" s="320"/>
      <c r="AF130" s="320"/>
      <c r="AG130" s="320"/>
      <c r="AH130" s="320"/>
      <c r="AI130" s="320"/>
      <c r="AJ130" s="320"/>
      <c r="AK130" s="320"/>
      <c r="AL130" s="320"/>
      <c r="AM130" s="320"/>
      <c r="AN130" s="320"/>
      <c r="AO130" s="320"/>
      <c r="AP130" s="320"/>
      <c r="AQ130" s="320"/>
    </row>
    <row r="131" spans="1:43" x14ac:dyDescent="0.3">
      <c r="A131" s="320"/>
      <c r="B131" s="320"/>
      <c r="C131" s="320"/>
      <c r="D131" s="320"/>
      <c r="E131" s="320"/>
      <c r="F131" s="369"/>
      <c r="G131" s="369"/>
      <c r="H131" s="369"/>
      <c r="I131" s="369"/>
      <c r="J131" s="320"/>
      <c r="K131" s="320"/>
      <c r="L131" s="320"/>
      <c r="M131" s="320"/>
      <c r="N131" s="320"/>
      <c r="O131" s="320"/>
      <c r="P131" s="369"/>
      <c r="Q131" s="369"/>
      <c r="R131" s="369"/>
      <c r="S131" s="369"/>
      <c r="T131" s="320"/>
      <c r="U131" s="320"/>
      <c r="V131" s="320"/>
      <c r="W131" s="320"/>
      <c r="X131" s="320"/>
      <c r="Y131" s="320"/>
      <c r="Z131" s="369"/>
      <c r="AA131" s="369"/>
      <c r="AB131" s="369"/>
      <c r="AC131" s="369"/>
      <c r="AD131" s="320"/>
      <c r="AE131" s="320"/>
      <c r="AF131" s="320"/>
      <c r="AG131" s="320"/>
      <c r="AH131" s="320"/>
      <c r="AI131" s="320"/>
      <c r="AJ131" s="320"/>
      <c r="AK131" s="320"/>
      <c r="AL131" s="320"/>
      <c r="AM131" s="320"/>
      <c r="AN131" s="320"/>
      <c r="AO131" s="320"/>
      <c r="AP131" s="320"/>
      <c r="AQ131" s="320"/>
    </row>
    <row r="132" spans="1:43" x14ac:dyDescent="0.3">
      <c r="A132" s="320"/>
      <c r="B132" s="320"/>
      <c r="C132" s="320"/>
      <c r="D132" s="320"/>
      <c r="E132" s="320"/>
      <c r="F132" s="369"/>
      <c r="G132" s="369"/>
      <c r="H132" s="369"/>
      <c r="I132" s="369"/>
      <c r="J132" s="320"/>
      <c r="K132" s="320"/>
      <c r="L132" s="320"/>
      <c r="M132" s="320"/>
      <c r="N132" s="320"/>
      <c r="O132" s="320"/>
      <c r="P132" s="369"/>
      <c r="Q132" s="369"/>
      <c r="R132" s="369"/>
      <c r="S132" s="369"/>
      <c r="T132" s="320"/>
      <c r="U132" s="320"/>
      <c r="V132" s="320"/>
      <c r="W132" s="320"/>
      <c r="X132" s="320"/>
      <c r="Y132" s="320"/>
      <c r="Z132" s="369"/>
      <c r="AA132" s="369"/>
      <c r="AB132" s="369"/>
      <c r="AC132" s="369"/>
      <c r="AD132" s="320"/>
      <c r="AE132" s="320"/>
      <c r="AF132" s="320"/>
      <c r="AG132" s="320"/>
      <c r="AH132" s="320"/>
      <c r="AI132" s="320"/>
      <c r="AJ132" s="320"/>
      <c r="AK132" s="320"/>
      <c r="AL132" s="320"/>
      <c r="AM132" s="320"/>
      <c r="AN132" s="320"/>
      <c r="AO132" s="320"/>
      <c r="AP132" s="320"/>
      <c r="AQ132" s="320"/>
    </row>
    <row r="133" spans="1:43" x14ac:dyDescent="0.3">
      <c r="A133" s="320"/>
      <c r="B133" s="320"/>
      <c r="C133" s="320"/>
      <c r="D133" s="320"/>
      <c r="E133" s="320"/>
      <c r="F133" s="369"/>
      <c r="G133" s="369"/>
      <c r="H133" s="369"/>
      <c r="I133" s="369"/>
      <c r="J133" s="320"/>
      <c r="K133" s="320"/>
      <c r="L133" s="320"/>
      <c r="M133" s="320"/>
      <c r="N133" s="320"/>
      <c r="O133" s="320"/>
      <c r="P133" s="369"/>
      <c r="Q133" s="369"/>
      <c r="R133" s="369"/>
      <c r="S133" s="369"/>
      <c r="T133" s="320"/>
      <c r="U133" s="320"/>
      <c r="V133" s="320"/>
      <c r="W133" s="320"/>
      <c r="X133" s="320"/>
      <c r="Y133" s="320"/>
      <c r="Z133" s="369"/>
      <c r="AA133" s="369"/>
      <c r="AB133" s="369"/>
      <c r="AC133" s="369"/>
      <c r="AD133" s="320"/>
      <c r="AE133" s="320"/>
      <c r="AF133" s="320"/>
      <c r="AG133" s="320"/>
      <c r="AH133" s="320"/>
      <c r="AI133" s="320"/>
      <c r="AJ133" s="320"/>
      <c r="AK133" s="320"/>
      <c r="AL133" s="320"/>
      <c r="AM133" s="320"/>
      <c r="AN133" s="320"/>
      <c r="AO133" s="320"/>
      <c r="AP133" s="320"/>
      <c r="AQ133" s="320"/>
    </row>
    <row r="134" spans="1:43" x14ac:dyDescent="0.3">
      <c r="A134" s="320"/>
      <c r="B134" s="320"/>
      <c r="C134" s="320"/>
      <c r="D134" s="320"/>
      <c r="E134" s="320"/>
      <c r="F134" s="369"/>
      <c r="G134" s="369"/>
      <c r="H134" s="369"/>
      <c r="I134" s="369"/>
      <c r="J134" s="320"/>
      <c r="K134" s="320"/>
      <c r="L134" s="320"/>
      <c r="M134" s="320"/>
      <c r="N134" s="320"/>
      <c r="O134" s="320"/>
      <c r="P134" s="369"/>
      <c r="Q134" s="369"/>
      <c r="R134" s="369"/>
      <c r="S134" s="369"/>
      <c r="T134" s="320"/>
      <c r="U134" s="320"/>
      <c r="V134" s="320"/>
      <c r="W134" s="320"/>
      <c r="X134" s="320"/>
      <c r="Y134" s="320"/>
      <c r="Z134" s="369"/>
      <c r="AA134" s="369"/>
      <c r="AB134" s="369"/>
      <c r="AC134" s="369"/>
      <c r="AD134" s="320"/>
      <c r="AE134" s="320"/>
      <c r="AF134" s="320"/>
      <c r="AG134" s="320"/>
      <c r="AH134" s="320"/>
      <c r="AI134" s="320"/>
      <c r="AJ134" s="320"/>
      <c r="AK134" s="320"/>
      <c r="AL134" s="320"/>
      <c r="AM134" s="320"/>
      <c r="AN134" s="320"/>
      <c r="AO134" s="320"/>
      <c r="AP134" s="320"/>
      <c r="AQ134" s="320"/>
    </row>
    <row r="135" spans="1:43" x14ac:dyDescent="0.3">
      <c r="A135" s="320"/>
      <c r="B135" s="320"/>
      <c r="C135" s="320"/>
      <c r="D135" s="320"/>
      <c r="E135" s="320"/>
      <c r="F135" s="369"/>
      <c r="G135" s="369"/>
      <c r="H135" s="369"/>
      <c r="I135" s="369"/>
      <c r="J135" s="320"/>
      <c r="K135" s="320"/>
      <c r="L135" s="320"/>
      <c r="M135" s="320"/>
      <c r="N135" s="320"/>
      <c r="O135" s="320"/>
      <c r="P135" s="369"/>
      <c r="Q135" s="369"/>
      <c r="R135" s="369"/>
      <c r="S135" s="369"/>
      <c r="T135" s="320"/>
      <c r="U135" s="320"/>
      <c r="V135" s="320"/>
      <c r="W135" s="320"/>
      <c r="X135" s="320"/>
      <c r="Y135" s="320"/>
      <c r="Z135" s="369"/>
      <c r="AA135" s="369"/>
      <c r="AB135" s="369"/>
      <c r="AC135" s="369"/>
      <c r="AD135" s="320"/>
      <c r="AE135" s="320"/>
      <c r="AF135" s="320"/>
      <c r="AG135" s="320"/>
      <c r="AH135" s="320"/>
      <c r="AI135" s="320"/>
      <c r="AJ135" s="320"/>
      <c r="AK135" s="320"/>
      <c r="AL135" s="320"/>
      <c r="AM135" s="320"/>
      <c r="AN135" s="320"/>
      <c r="AO135" s="320"/>
      <c r="AP135" s="320"/>
      <c r="AQ135" s="320"/>
    </row>
    <row r="136" spans="1:43" x14ac:dyDescent="0.3">
      <c r="A136" s="320"/>
      <c r="B136" s="320"/>
      <c r="C136" s="320"/>
      <c r="D136" s="320"/>
      <c r="E136" s="320"/>
      <c r="F136" s="369"/>
      <c r="G136" s="369"/>
      <c r="H136" s="369"/>
      <c r="I136" s="369"/>
      <c r="J136" s="320"/>
      <c r="K136" s="320"/>
      <c r="L136" s="320"/>
      <c r="M136" s="320"/>
      <c r="N136" s="320"/>
      <c r="O136" s="320"/>
      <c r="P136" s="369"/>
      <c r="Q136" s="369"/>
      <c r="R136" s="369"/>
      <c r="S136" s="369"/>
      <c r="T136" s="320"/>
      <c r="U136" s="320"/>
      <c r="V136" s="320"/>
      <c r="W136" s="320"/>
      <c r="X136" s="320"/>
      <c r="Y136" s="320"/>
      <c r="Z136" s="369"/>
      <c r="AA136" s="369"/>
      <c r="AB136" s="369"/>
      <c r="AC136" s="369"/>
      <c r="AD136" s="320"/>
      <c r="AE136" s="320"/>
      <c r="AF136" s="320"/>
      <c r="AG136" s="320"/>
      <c r="AH136" s="320"/>
      <c r="AI136" s="320"/>
      <c r="AJ136" s="320"/>
      <c r="AK136" s="320"/>
      <c r="AL136" s="320"/>
      <c r="AM136" s="320"/>
      <c r="AN136" s="320"/>
      <c r="AO136" s="320"/>
      <c r="AP136" s="320"/>
      <c r="AQ136" s="320"/>
    </row>
    <row r="137" spans="1:43" x14ac:dyDescent="0.3">
      <c r="A137" s="320"/>
      <c r="B137" s="320"/>
      <c r="C137" s="320"/>
      <c r="D137" s="320"/>
      <c r="E137" s="320"/>
      <c r="F137" s="369"/>
      <c r="G137" s="369"/>
      <c r="H137" s="369"/>
      <c r="I137" s="369"/>
      <c r="J137" s="320"/>
      <c r="K137" s="320"/>
      <c r="L137" s="320"/>
      <c r="M137" s="320"/>
      <c r="N137" s="320"/>
      <c r="O137" s="320"/>
      <c r="P137" s="369"/>
      <c r="Q137" s="369"/>
      <c r="R137" s="369"/>
      <c r="S137" s="369"/>
      <c r="T137" s="320"/>
      <c r="U137" s="320"/>
      <c r="V137" s="320"/>
      <c r="W137" s="320"/>
      <c r="X137" s="320"/>
      <c r="Y137" s="320"/>
      <c r="Z137" s="369"/>
      <c r="AA137" s="369"/>
      <c r="AB137" s="369"/>
      <c r="AC137" s="369"/>
      <c r="AD137" s="320"/>
      <c r="AE137" s="320"/>
      <c r="AF137" s="320"/>
      <c r="AG137" s="320"/>
      <c r="AH137" s="320"/>
      <c r="AI137" s="320"/>
      <c r="AJ137" s="320"/>
      <c r="AK137" s="320"/>
      <c r="AL137" s="320"/>
      <c r="AM137" s="320"/>
      <c r="AN137" s="320"/>
      <c r="AO137" s="320"/>
      <c r="AP137" s="320"/>
      <c r="AQ137" s="320"/>
    </row>
    <row r="138" spans="1:43" x14ac:dyDescent="0.3">
      <c r="A138" s="320"/>
      <c r="B138" s="320"/>
      <c r="C138" s="320"/>
      <c r="D138" s="320"/>
      <c r="E138" s="320"/>
      <c r="F138" s="369"/>
      <c r="G138" s="369"/>
      <c r="H138" s="369"/>
      <c r="I138" s="369"/>
      <c r="J138" s="320"/>
      <c r="K138" s="320"/>
      <c r="L138" s="320"/>
      <c r="M138" s="320"/>
      <c r="N138" s="320"/>
      <c r="O138" s="320"/>
      <c r="P138" s="369"/>
      <c r="Q138" s="369"/>
      <c r="R138" s="369"/>
      <c r="S138" s="369"/>
      <c r="T138" s="320"/>
      <c r="U138" s="320"/>
      <c r="V138" s="320"/>
      <c r="W138" s="320"/>
      <c r="X138" s="320"/>
      <c r="Y138" s="320"/>
      <c r="Z138" s="369"/>
      <c r="AA138" s="369"/>
      <c r="AB138" s="369"/>
      <c r="AC138" s="369"/>
      <c r="AD138" s="320"/>
      <c r="AE138" s="320"/>
      <c r="AF138" s="320"/>
      <c r="AG138" s="320"/>
      <c r="AH138" s="320"/>
      <c r="AI138" s="320"/>
      <c r="AJ138" s="320"/>
      <c r="AK138" s="320"/>
      <c r="AL138" s="320"/>
      <c r="AM138" s="320"/>
      <c r="AN138" s="320"/>
      <c r="AO138" s="320"/>
      <c r="AP138" s="320"/>
      <c r="AQ138" s="320"/>
    </row>
    <row r="139" spans="1:43" x14ac:dyDescent="0.3">
      <c r="A139" s="320"/>
      <c r="B139" s="320"/>
      <c r="C139" s="320"/>
      <c r="D139" s="320"/>
      <c r="E139" s="320"/>
      <c r="F139" s="369"/>
      <c r="G139" s="369"/>
      <c r="H139" s="369"/>
      <c r="I139" s="369"/>
      <c r="J139" s="320"/>
      <c r="K139" s="320"/>
      <c r="L139" s="320"/>
      <c r="M139" s="320"/>
      <c r="N139" s="320"/>
      <c r="O139" s="320"/>
      <c r="P139" s="369"/>
      <c r="Q139" s="369"/>
      <c r="R139" s="369"/>
      <c r="S139" s="369"/>
      <c r="T139" s="320"/>
      <c r="U139" s="320"/>
      <c r="V139" s="320"/>
      <c r="W139" s="320"/>
      <c r="X139" s="320"/>
      <c r="Y139" s="320"/>
      <c r="Z139" s="369"/>
      <c r="AA139" s="369"/>
      <c r="AB139" s="369"/>
      <c r="AC139" s="369"/>
      <c r="AD139" s="320"/>
      <c r="AE139" s="320"/>
      <c r="AF139" s="320"/>
      <c r="AG139" s="320"/>
      <c r="AH139" s="320"/>
      <c r="AI139" s="320"/>
      <c r="AJ139" s="320"/>
      <c r="AK139" s="320"/>
      <c r="AL139" s="320"/>
      <c r="AM139" s="320"/>
      <c r="AN139" s="320"/>
      <c r="AO139" s="320"/>
      <c r="AP139" s="320"/>
      <c r="AQ139" s="320"/>
    </row>
    <row r="140" spans="1:43" x14ac:dyDescent="0.3">
      <c r="A140" s="320"/>
      <c r="B140" s="320"/>
      <c r="C140" s="320"/>
      <c r="D140" s="320"/>
      <c r="E140" s="320"/>
      <c r="F140" s="369"/>
      <c r="G140" s="369"/>
      <c r="H140" s="369"/>
      <c r="I140" s="369"/>
      <c r="J140" s="320"/>
      <c r="K140" s="320"/>
      <c r="L140" s="320"/>
      <c r="M140" s="320"/>
      <c r="N140" s="320"/>
      <c r="O140" s="320"/>
      <c r="P140" s="369"/>
      <c r="Q140" s="369"/>
      <c r="R140" s="369"/>
      <c r="S140" s="369"/>
      <c r="T140" s="320"/>
      <c r="U140" s="320"/>
      <c r="V140" s="320"/>
      <c r="W140" s="320"/>
      <c r="X140" s="320"/>
      <c r="Y140" s="320"/>
      <c r="Z140" s="369"/>
      <c r="AA140" s="369"/>
      <c r="AB140" s="369"/>
      <c r="AC140" s="369"/>
      <c r="AD140" s="320"/>
      <c r="AE140" s="320"/>
      <c r="AF140" s="320"/>
      <c r="AG140" s="320"/>
      <c r="AH140" s="320"/>
      <c r="AI140" s="320"/>
      <c r="AJ140" s="320"/>
      <c r="AK140" s="320"/>
      <c r="AL140" s="320"/>
      <c r="AM140" s="320"/>
      <c r="AN140" s="320"/>
      <c r="AO140" s="320"/>
      <c r="AP140" s="320"/>
      <c r="AQ140" s="320"/>
    </row>
    <row r="141" spans="1:43" x14ac:dyDescent="0.3">
      <c r="A141" s="320"/>
      <c r="B141" s="320"/>
      <c r="C141" s="320"/>
      <c r="D141" s="320"/>
      <c r="E141" s="320"/>
      <c r="F141" s="369"/>
      <c r="G141" s="369"/>
      <c r="H141" s="369"/>
      <c r="I141" s="369"/>
      <c r="J141" s="320"/>
      <c r="K141" s="320"/>
      <c r="L141" s="320"/>
      <c r="M141" s="320"/>
      <c r="N141" s="320"/>
      <c r="O141" s="320"/>
      <c r="P141" s="369"/>
      <c r="Q141" s="369"/>
      <c r="R141" s="369"/>
      <c r="S141" s="369"/>
      <c r="T141" s="320"/>
      <c r="U141" s="320"/>
      <c r="V141" s="320"/>
      <c r="W141" s="320"/>
      <c r="X141" s="320"/>
      <c r="Y141" s="320"/>
      <c r="Z141" s="369"/>
      <c r="AA141" s="369"/>
      <c r="AB141" s="369"/>
      <c r="AC141" s="369"/>
      <c r="AD141" s="320"/>
      <c r="AE141" s="320"/>
      <c r="AF141" s="320"/>
      <c r="AG141" s="320"/>
      <c r="AH141" s="320"/>
      <c r="AI141" s="320"/>
      <c r="AJ141" s="320"/>
      <c r="AK141" s="320"/>
      <c r="AL141" s="320"/>
      <c r="AM141" s="320"/>
      <c r="AN141" s="320"/>
      <c r="AO141" s="320"/>
      <c r="AP141" s="320"/>
      <c r="AQ141" s="320"/>
    </row>
    <row r="142" spans="1:43" x14ac:dyDescent="0.3">
      <c r="A142" s="320"/>
      <c r="B142" s="320"/>
      <c r="C142" s="320"/>
      <c r="D142" s="320"/>
      <c r="E142" s="320"/>
      <c r="F142" s="369"/>
      <c r="G142" s="369"/>
      <c r="H142" s="369"/>
      <c r="I142" s="369"/>
      <c r="J142" s="320"/>
      <c r="K142" s="320"/>
      <c r="L142" s="320"/>
      <c r="M142" s="320"/>
      <c r="N142" s="320"/>
      <c r="O142" s="320"/>
      <c r="P142" s="369"/>
      <c r="Q142" s="369"/>
      <c r="R142" s="369"/>
      <c r="S142" s="369"/>
      <c r="T142" s="320"/>
      <c r="U142" s="320"/>
      <c r="V142" s="320"/>
      <c r="W142" s="320"/>
      <c r="X142" s="320"/>
      <c r="Y142" s="320"/>
      <c r="Z142" s="369"/>
      <c r="AA142" s="369"/>
      <c r="AB142" s="369"/>
      <c r="AC142" s="369"/>
      <c r="AD142" s="320"/>
      <c r="AE142" s="320"/>
      <c r="AF142" s="320"/>
      <c r="AG142" s="320"/>
      <c r="AH142" s="320"/>
      <c r="AI142" s="320"/>
      <c r="AJ142" s="320"/>
      <c r="AK142" s="320"/>
      <c r="AL142" s="320"/>
      <c r="AM142" s="320"/>
      <c r="AN142" s="320"/>
      <c r="AO142" s="320"/>
      <c r="AP142" s="320"/>
      <c r="AQ142" s="320"/>
    </row>
    <row r="143" spans="1:43" x14ac:dyDescent="0.3">
      <c r="A143" s="320"/>
      <c r="B143" s="320"/>
      <c r="C143" s="320"/>
      <c r="D143" s="320"/>
      <c r="E143" s="320"/>
      <c r="F143" s="369"/>
      <c r="G143" s="369"/>
      <c r="H143" s="369"/>
      <c r="I143" s="369"/>
      <c r="J143" s="320"/>
      <c r="K143" s="320"/>
      <c r="L143" s="320"/>
      <c r="M143" s="320"/>
      <c r="N143" s="320"/>
      <c r="O143" s="320"/>
      <c r="P143" s="369"/>
      <c r="Q143" s="369"/>
      <c r="R143" s="369"/>
      <c r="S143" s="369"/>
      <c r="T143" s="320"/>
      <c r="U143" s="320"/>
      <c r="V143" s="320"/>
      <c r="W143" s="320"/>
      <c r="X143" s="320"/>
      <c r="Y143" s="320"/>
      <c r="Z143" s="369"/>
      <c r="AA143" s="369"/>
      <c r="AB143" s="369"/>
      <c r="AC143" s="369"/>
      <c r="AD143" s="320"/>
      <c r="AE143" s="320"/>
      <c r="AF143" s="320"/>
      <c r="AG143" s="320"/>
      <c r="AH143" s="320"/>
      <c r="AI143" s="320"/>
      <c r="AJ143" s="320"/>
      <c r="AK143" s="320"/>
      <c r="AL143" s="320"/>
      <c r="AM143" s="320"/>
      <c r="AN143" s="320"/>
      <c r="AO143" s="320"/>
      <c r="AP143" s="320"/>
      <c r="AQ143" s="320"/>
    </row>
    <row r="144" spans="1:43" x14ac:dyDescent="0.3">
      <c r="A144" s="320"/>
      <c r="B144" s="320"/>
      <c r="C144" s="320"/>
      <c r="D144" s="320"/>
      <c r="E144" s="320"/>
      <c r="F144" s="369"/>
      <c r="G144" s="369"/>
      <c r="H144" s="369"/>
      <c r="I144" s="369"/>
      <c r="J144" s="320"/>
      <c r="K144" s="320"/>
      <c r="L144" s="320"/>
      <c r="M144" s="320"/>
      <c r="N144" s="320"/>
      <c r="O144" s="320"/>
      <c r="P144" s="369"/>
      <c r="Q144" s="369"/>
      <c r="R144" s="369"/>
      <c r="S144" s="369"/>
      <c r="T144" s="320"/>
      <c r="U144" s="320"/>
      <c r="V144" s="320"/>
      <c r="W144" s="320"/>
      <c r="X144" s="320"/>
      <c r="Y144" s="320"/>
      <c r="Z144" s="369"/>
      <c r="AA144" s="369"/>
      <c r="AB144" s="369"/>
      <c r="AC144" s="369"/>
      <c r="AD144" s="320"/>
      <c r="AE144" s="320"/>
      <c r="AF144" s="320"/>
      <c r="AG144" s="320"/>
      <c r="AH144" s="320"/>
      <c r="AI144" s="320"/>
      <c r="AJ144" s="320"/>
      <c r="AK144" s="320"/>
      <c r="AL144" s="320"/>
      <c r="AM144" s="320"/>
      <c r="AN144" s="320"/>
      <c r="AO144" s="320"/>
      <c r="AP144" s="320"/>
      <c r="AQ144" s="320"/>
    </row>
    <row r="145" spans="1:43" x14ac:dyDescent="0.3">
      <c r="A145" s="320"/>
      <c r="B145" s="320"/>
      <c r="C145" s="320"/>
      <c r="D145" s="320"/>
      <c r="E145" s="320"/>
      <c r="F145" s="369"/>
      <c r="G145" s="369"/>
      <c r="H145" s="369"/>
      <c r="I145" s="369"/>
      <c r="J145" s="320"/>
      <c r="K145" s="320"/>
      <c r="L145" s="320"/>
      <c r="M145" s="320"/>
      <c r="N145" s="320"/>
      <c r="O145" s="320"/>
      <c r="P145" s="369"/>
      <c r="Q145" s="369"/>
      <c r="R145" s="369"/>
      <c r="S145" s="369"/>
      <c r="T145" s="320"/>
      <c r="U145" s="320"/>
      <c r="V145" s="320"/>
      <c r="W145" s="320"/>
      <c r="X145" s="320"/>
      <c r="Y145" s="320"/>
      <c r="Z145" s="369"/>
      <c r="AA145" s="369"/>
      <c r="AB145" s="369"/>
      <c r="AC145" s="369"/>
      <c r="AD145" s="320"/>
      <c r="AE145" s="320"/>
      <c r="AF145" s="320"/>
      <c r="AG145" s="320"/>
      <c r="AH145" s="320"/>
      <c r="AI145" s="320"/>
      <c r="AJ145" s="320"/>
      <c r="AK145" s="320"/>
      <c r="AL145" s="320"/>
      <c r="AM145" s="320"/>
      <c r="AN145" s="320"/>
      <c r="AO145" s="320"/>
      <c r="AP145" s="320"/>
      <c r="AQ145" s="320"/>
    </row>
    <row r="146" spans="1:43" x14ac:dyDescent="0.3">
      <c r="A146" s="320"/>
      <c r="B146" s="320"/>
      <c r="C146" s="320"/>
      <c r="D146" s="320"/>
      <c r="E146" s="320"/>
      <c r="F146" s="369"/>
      <c r="G146" s="369"/>
      <c r="H146" s="369"/>
      <c r="I146" s="369"/>
      <c r="J146" s="320"/>
      <c r="K146" s="320"/>
      <c r="L146" s="320"/>
      <c r="M146" s="320"/>
      <c r="N146" s="320"/>
      <c r="O146" s="320"/>
      <c r="P146" s="369"/>
      <c r="Q146" s="369"/>
      <c r="R146" s="369"/>
      <c r="S146" s="369"/>
      <c r="T146" s="320"/>
      <c r="U146" s="320"/>
      <c r="V146" s="320"/>
      <c r="W146" s="320"/>
      <c r="X146" s="320"/>
      <c r="Y146" s="320"/>
      <c r="Z146" s="369"/>
      <c r="AA146" s="369"/>
      <c r="AB146" s="369"/>
      <c r="AC146" s="369"/>
      <c r="AD146" s="320"/>
      <c r="AE146" s="320"/>
      <c r="AF146" s="320"/>
      <c r="AG146" s="320"/>
      <c r="AH146" s="320"/>
      <c r="AI146" s="320"/>
      <c r="AJ146" s="320"/>
      <c r="AK146" s="320"/>
      <c r="AL146" s="320"/>
      <c r="AM146" s="320"/>
      <c r="AN146" s="320"/>
      <c r="AO146" s="320"/>
      <c r="AP146" s="320"/>
      <c r="AQ146" s="320"/>
    </row>
    <row r="147" spans="1:43" x14ac:dyDescent="0.3">
      <c r="A147" s="320"/>
      <c r="B147" s="320"/>
      <c r="C147" s="320"/>
      <c r="D147" s="320"/>
      <c r="E147" s="320"/>
      <c r="F147" s="369"/>
      <c r="G147" s="369"/>
      <c r="H147" s="369"/>
      <c r="I147" s="369"/>
      <c r="J147" s="320"/>
      <c r="K147" s="320"/>
      <c r="L147" s="320"/>
      <c r="M147" s="320"/>
      <c r="N147" s="320"/>
      <c r="O147" s="320"/>
      <c r="P147" s="369"/>
      <c r="Q147" s="369"/>
      <c r="R147" s="369"/>
      <c r="S147" s="369"/>
      <c r="T147" s="320"/>
      <c r="U147" s="320"/>
      <c r="V147" s="320"/>
      <c r="W147" s="320"/>
      <c r="X147" s="320"/>
      <c r="Y147" s="320"/>
      <c r="Z147" s="369"/>
      <c r="AA147" s="369"/>
      <c r="AB147" s="369"/>
      <c r="AC147" s="369"/>
      <c r="AD147" s="320"/>
      <c r="AE147" s="320"/>
      <c r="AF147" s="320"/>
      <c r="AG147" s="320"/>
      <c r="AH147" s="320"/>
      <c r="AI147" s="320"/>
      <c r="AJ147" s="320"/>
      <c r="AK147" s="320"/>
      <c r="AL147" s="320"/>
      <c r="AM147" s="320"/>
      <c r="AN147" s="320"/>
      <c r="AO147" s="320"/>
      <c r="AP147" s="320"/>
      <c r="AQ147" s="320"/>
    </row>
    <row r="148" spans="1:43" x14ac:dyDescent="0.3">
      <c r="A148" s="320"/>
      <c r="B148" s="320"/>
      <c r="C148" s="320"/>
      <c r="D148" s="320"/>
      <c r="E148" s="320"/>
      <c r="F148" s="369"/>
      <c r="G148" s="369"/>
      <c r="H148" s="369"/>
      <c r="I148" s="369"/>
      <c r="J148" s="320"/>
      <c r="K148" s="320"/>
      <c r="L148" s="320"/>
      <c r="M148" s="320"/>
      <c r="N148" s="320"/>
      <c r="O148" s="320"/>
      <c r="P148" s="369"/>
      <c r="Q148" s="369"/>
      <c r="R148" s="369"/>
      <c r="S148" s="369"/>
      <c r="T148" s="320"/>
      <c r="U148" s="320"/>
      <c r="V148" s="320"/>
      <c r="W148" s="320"/>
      <c r="X148" s="320"/>
      <c r="Y148" s="320"/>
      <c r="Z148" s="369"/>
      <c r="AA148" s="369"/>
      <c r="AB148" s="369"/>
      <c r="AC148" s="369"/>
      <c r="AD148" s="320"/>
      <c r="AE148" s="320"/>
      <c r="AF148" s="320"/>
      <c r="AG148" s="320"/>
      <c r="AH148" s="320"/>
      <c r="AI148" s="320"/>
      <c r="AJ148" s="320"/>
      <c r="AK148" s="320"/>
      <c r="AL148" s="320"/>
      <c r="AM148" s="320"/>
      <c r="AN148" s="320"/>
      <c r="AO148" s="320"/>
      <c r="AP148" s="320"/>
      <c r="AQ148" s="320"/>
    </row>
  </sheetData>
  <mergeCells count="132">
    <mergeCell ref="A7:I8"/>
    <mergeCell ref="B9:E9"/>
    <mergeCell ref="AA19:AB19"/>
    <mergeCell ref="AA20:AB20"/>
    <mergeCell ref="AA21:AB21"/>
    <mergeCell ref="Q16:R16"/>
    <mergeCell ref="Q17:R17"/>
    <mergeCell ref="Q18:R18"/>
    <mergeCell ref="G9:H9"/>
    <mergeCell ref="G11:H11"/>
    <mergeCell ref="G12:H12"/>
    <mergeCell ref="G20:H20"/>
    <mergeCell ref="G21:H21"/>
    <mergeCell ref="AA13:AB13"/>
    <mergeCell ref="AA14:AB14"/>
    <mergeCell ref="AA15:AB15"/>
    <mergeCell ref="AA16:AB16"/>
    <mergeCell ref="AA17:AB17"/>
    <mergeCell ref="AA18:AB18"/>
    <mergeCell ref="U7:AC8"/>
    <mergeCell ref="V9:Y9"/>
    <mergeCell ref="AA9:AB9"/>
    <mergeCell ref="AA11:AB11"/>
    <mergeCell ref="AA12:AB12"/>
    <mergeCell ref="G22:H22"/>
    <mergeCell ref="C23:D23"/>
    <mergeCell ref="G23:H23"/>
    <mergeCell ref="G13:H13"/>
    <mergeCell ref="G14:H14"/>
    <mergeCell ref="G15:H15"/>
    <mergeCell ref="AA22:AB22"/>
    <mergeCell ref="G19:H19"/>
    <mergeCell ref="G16:H16"/>
    <mergeCell ref="G17:H17"/>
    <mergeCell ref="G18:H18"/>
    <mergeCell ref="B39:E39"/>
    <mergeCell ref="G39:H39"/>
    <mergeCell ref="V39:Y39"/>
    <mergeCell ref="G24:H24"/>
    <mergeCell ref="G25:H25"/>
    <mergeCell ref="G26:H26"/>
    <mergeCell ref="A27:H27"/>
    <mergeCell ref="A37:I38"/>
    <mergeCell ref="U37:AC38"/>
    <mergeCell ref="Q25:R25"/>
    <mergeCell ref="Q26:R26"/>
    <mergeCell ref="K27:R27"/>
    <mergeCell ref="K37:S38"/>
    <mergeCell ref="AA24:AB24"/>
    <mergeCell ref="AA25:AB25"/>
    <mergeCell ref="AA26:AB26"/>
    <mergeCell ref="U27:AB27"/>
    <mergeCell ref="G41:H41"/>
    <mergeCell ref="AA41:AB41"/>
    <mergeCell ref="L39:O39"/>
    <mergeCell ref="Q39:R39"/>
    <mergeCell ref="Q41:R41"/>
    <mergeCell ref="G42:H42"/>
    <mergeCell ref="AA42:AB42"/>
    <mergeCell ref="G43:H43"/>
    <mergeCell ref="AA43:AB43"/>
    <mergeCell ref="G44:H44"/>
    <mergeCell ref="AA44:AB44"/>
    <mergeCell ref="Q42:R42"/>
    <mergeCell ref="Q43:R43"/>
    <mergeCell ref="Q44:R44"/>
    <mergeCell ref="G45:H45"/>
    <mergeCell ref="AA45:AB45"/>
    <mergeCell ref="G46:H46"/>
    <mergeCell ref="AA46:AB46"/>
    <mergeCell ref="G55:H55"/>
    <mergeCell ref="AA55:AB55"/>
    <mergeCell ref="G56:H56"/>
    <mergeCell ref="AA56:AB56"/>
    <mergeCell ref="G51:H51"/>
    <mergeCell ref="AA51:AB51"/>
    <mergeCell ref="G52:H52"/>
    <mergeCell ref="G47:H47"/>
    <mergeCell ref="AA47:AB47"/>
    <mergeCell ref="Q47:R47"/>
    <mergeCell ref="G48:H48"/>
    <mergeCell ref="AA48:AB48"/>
    <mergeCell ref="G49:H49"/>
    <mergeCell ref="AA49:AB49"/>
    <mergeCell ref="C53:D53"/>
    <mergeCell ref="G53:H53"/>
    <mergeCell ref="W53:X53"/>
    <mergeCell ref="AA53:AB53"/>
    <mergeCell ref="Q55:R55"/>
    <mergeCell ref="Q56:R56"/>
    <mergeCell ref="K57:R57"/>
    <mergeCell ref="Q20:R20"/>
    <mergeCell ref="Q21:R21"/>
    <mergeCell ref="Q22:R22"/>
    <mergeCell ref="M23:N23"/>
    <mergeCell ref="Q23:R23"/>
    <mergeCell ref="Q24:R24"/>
    <mergeCell ref="Q51:R51"/>
    <mergeCell ref="Q52:R52"/>
    <mergeCell ref="G50:H50"/>
    <mergeCell ref="AA50:AB50"/>
    <mergeCell ref="Q48:R48"/>
    <mergeCell ref="Q49:R49"/>
    <mergeCell ref="Q50:R50"/>
    <mergeCell ref="A57:H57"/>
    <mergeCell ref="U57:AB57"/>
    <mergeCell ref="G54:H54"/>
    <mergeCell ref="AA54:AB54"/>
    <mergeCell ref="AE3:AE4"/>
    <mergeCell ref="AE5:AE6"/>
    <mergeCell ref="AE7:AE8"/>
    <mergeCell ref="AE9:AE10"/>
    <mergeCell ref="AE11:AE12"/>
    <mergeCell ref="AE13:AE14"/>
    <mergeCell ref="M53:N53"/>
    <mergeCell ref="Q53:R53"/>
    <mergeCell ref="Q54:R54"/>
    <mergeCell ref="Q19:R19"/>
    <mergeCell ref="W23:X23"/>
    <mergeCell ref="AA23:AB23"/>
    <mergeCell ref="AA52:AB52"/>
    <mergeCell ref="K7:S8"/>
    <mergeCell ref="L9:O9"/>
    <mergeCell ref="Q9:R9"/>
    <mergeCell ref="Q11:R11"/>
    <mergeCell ref="Q12:R12"/>
    <mergeCell ref="Q13:R13"/>
    <mergeCell ref="Q14:R14"/>
    <mergeCell ref="Q15:R15"/>
    <mergeCell ref="Q45:R45"/>
    <mergeCell ref="Q46:R46"/>
    <mergeCell ref="AA39:AB39"/>
  </mergeCells>
  <printOptions horizontalCentered="1"/>
  <pageMargins left="0" right="0.15748031496062992" top="0.19685039370078741" bottom="0.15748031496062992" header="0.31496062992125984" footer="0.31496062992125984"/>
  <pageSetup paperSize="256" scale="61" orientation="landscape" horizontalDpi="4294967293" r:id="rId1"/>
  <rowBreaks count="1" manualBreakCount="1">
    <brk id="58" max="19" man="1"/>
  </rowBreaks>
  <colBreaks count="1" manualBreakCount="1">
    <brk id="29" max="58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81" r:id="rId4" name="Spinner 9">
              <controlPr defaultSize="0" autoPict="0">
                <anchor moveWithCells="1" sizeWithCells="1">
                  <from>
                    <xdr:col>31</xdr:col>
                    <xdr:colOff>66675</xdr:colOff>
                    <xdr:row>2</xdr:row>
                    <xdr:rowOff>9525</xdr:rowOff>
                  </from>
                  <to>
                    <xdr:col>31</xdr:col>
                    <xdr:colOff>704850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5:W207"/>
  <sheetViews>
    <sheetView zoomScale="85" zoomScaleNormal="85" zoomScaleSheetLayoutView="70" workbookViewId="0">
      <pane ySplit="7" topLeftCell="A8" activePane="bottomLeft" state="frozen"/>
      <selection pane="bottomLeft" activeCell="F60" sqref="F8:H60"/>
    </sheetView>
  </sheetViews>
  <sheetFormatPr defaultRowHeight="16.5" x14ac:dyDescent="0.3"/>
  <cols>
    <col min="1" max="1" width="4.5" style="7" customWidth="1"/>
    <col min="2" max="2" width="8.125" style="7" customWidth="1"/>
    <col min="3" max="3" width="11.375" style="7" customWidth="1"/>
    <col min="4" max="4" width="18.375" style="7" customWidth="1"/>
    <col min="5" max="5" width="29.75" style="7" customWidth="1"/>
    <col min="6" max="6" width="16.625" style="7" bestFit="1" customWidth="1"/>
    <col min="7" max="7" width="19.5" style="7" bestFit="1" customWidth="1"/>
    <col min="8" max="8" width="24.375" style="7" customWidth="1"/>
    <col min="9" max="9" width="7.25" style="7" customWidth="1"/>
    <col min="10" max="10" width="4.5" style="7" customWidth="1"/>
    <col min="11" max="11" width="31.375" style="7" customWidth="1"/>
    <col min="12" max="12" width="12.5" style="7" customWidth="1"/>
    <col min="13" max="15" width="9" style="7"/>
    <col min="16" max="16" width="36.75" style="7" bestFit="1" customWidth="1"/>
    <col min="17" max="17" width="24.25" style="7" customWidth="1"/>
    <col min="18" max="18" width="35.875" style="7" customWidth="1"/>
    <col min="19" max="19" width="49.25" style="395" customWidth="1"/>
    <col min="20" max="16384" width="9" style="7"/>
  </cols>
  <sheetData>
    <row r="5" spans="1:23" s="8" customFormat="1" ht="18" x14ac:dyDescent="0.25">
      <c r="A5" s="444" t="s">
        <v>1</v>
      </c>
      <c r="B5" s="445" t="s">
        <v>92</v>
      </c>
      <c r="C5" s="447" t="s">
        <v>3</v>
      </c>
      <c r="D5" s="448" t="s">
        <v>4</v>
      </c>
      <c r="E5" s="443" t="s">
        <v>5</v>
      </c>
      <c r="F5" s="442" t="s">
        <v>178</v>
      </c>
      <c r="G5" s="442" t="s">
        <v>177</v>
      </c>
      <c r="H5" s="442" t="s">
        <v>94</v>
      </c>
      <c r="J5" s="436" t="s">
        <v>1</v>
      </c>
      <c r="K5" s="439" t="s">
        <v>35</v>
      </c>
      <c r="L5" s="9"/>
      <c r="P5" s="396" t="s">
        <v>477</v>
      </c>
      <c r="Q5" s="434" t="s">
        <v>476</v>
      </c>
      <c r="R5" s="434"/>
      <c r="S5" s="435" t="s">
        <v>477</v>
      </c>
    </row>
    <row r="6" spans="1:23" s="8" customFormat="1" ht="18.75" customHeight="1" x14ac:dyDescent="0.25">
      <c r="A6" s="444"/>
      <c r="B6" s="446"/>
      <c r="C6" s="447"/>
      <c r="D6" s="448"/>
      <c r="E6" s="443"/>
      <c r="F6" s="443"/>
      <c r="G6" s="443"/>
      <c r="H6" s="443"/>
      <c r="J6" s="437"/>
      <c r="K6" s="440"/>
      <c r="L6" s="10" t="s">
        <v>44</v>
      </c>
      <c r="P6" s="8" t="s">
        <v>475</v>
      </c>
      <c r="Q6" s="392" t="s">
        <v>474</v>
      </c>
      <c r="R6" s="393" t="s">
        <v>473</v>
      </c>
      <c r="S6" s="435"/>
      <c r="T6" s="390"/>
      <c r="U6" s="390"/>
      <c r="V6" s="390"/>
      <c r="W6" s="390"/>
    </row>
    <row r="7" spans="1:23" s="8" customFormat="1" ht="18" x14ac:dyDescent="0.25">
      <c r="A7" s="444"/>
      <c r="B7" s="446"/>
      <c r="C7" s="447"/>
      <c r="D7" s="448"/>
      <c r="E7" s="443"/>
      <c r="F7" s="443"/>
      <c r="G7" s="443"/>
      <c r="H7" s="443"/>
      <c r="J7" s="438"/>
      <c r="K7" s="441"/>
      <c r="L7" s="11"/>
      <c r="P7" s="8" t="str">
        <f>F8&amp;", "&amp;TEXT(G8,"[$-id-ID]dd mmmm yyyy")</f>
        <v>, 00 Januari 1900</v>
      </c>
      <c r="Q7" s="391" t="s">
        <v>211</v>
      </c>
      <c r="R7" s="391" t="s">
        <v>478</v>
      </c>
      <c r="S7" s="394" t="str">
        <f>Q7&amp;R7</f>
        <v>051/MINI.L-Kid/30.02.02/S.1-2/VI/2017</v>
      </c>
    </row>
    <row r="8" spans="1:23" ht="18.75" x14ac:dyDescent="0.3">
      <c r="A8" s="12">
        <v>1</v>
      </c>
      <c r="B8" s="187">
        <v>4144</v>
      </c>
      <c r="C8" s="185" t="s">
        <v>493</v>
      </c>
      <c r="D8" s="14" t="s">
        <v>395</v>
      </c>
      <c r="E8" s="182" t="s">
        <v>546</v>
      </c>
      <c r="F8" s="182"/>
      <c r="G8" s="197"/>
      <c r="H8" s="189"/>
      <c r="J8" s="15">
        <v>1</v>
      </c>
      <c r="K8" s="16" t="s">
        <v>51</v>
      </c>
      <c r="L8" s="156"/>
      <c r="P8" s="8" t="str">
        <f t="shared" ref="P8:P71" si="0">F9&amp;", "&amp;TEXT(G9,"[$-id-ID]dd mmmm yyyy")</f>
        <v>, 00 Januari 1900</v>
      </c>
      <c r="Q8" s="391" t="s">
        <v>212</v>
      </c>
      <c r="R8" s="391" t="s">
        <v>478</v>
      </c>
      <c r="S8" s="394" t="str">
        <f t="shared" ref="S8:S71" si="1">Q8&amp;R8</f>
        <v>052/MINI.L-Kid/30.02.02/S.1-2/VI/2017</v>
      </c>
    </row>
    <row r="9" spans="1:23" ht="18.75" x14ac:dyDescent="0.3">
      <c r="A9" s="12">
        <v>2</v>
      </c>
      <c r="B9" s="187">
        <v>4177</v>
      </c>
      <c r="C9" s="185" t="s">
        <v>494</v>
      </c>
      <c r="D9" s="14" t="s">
        <v>396</v>
      </c>
      <c r="E9" s="182" t="s">
        <v>547</v>
      </c>
      <c r="F9" s="182"/>
      <c r="G9" s="197"/>
      <c r="H9" s="189"/>
      <c r="J9" s="15">
        <v>2</v>
      </c>
      <c r="K9" s="16" t="s">
        <v>53</v>
      </c>
      <c r="L9" s="192">
        <v>65</v>
      </c>
      <c r="P9" s="8" t="str">
        <f t="shared" si="0"/>
        <v>, 00 Januari 1900</v>
      </c>
      <c r="Q9" s="391" t="s">
        <v>213</v>
      </c>
      <c r="R9" s="391" t="s">
        <v>478</v>
      </c>
      <c r="S9" s="394" t="str">
        <f t="shared" si="1"/>
        <v>053/MINI.L-Kid/30.02.02/S.1-2/VI/2017</v>
      </c>
    </row>
    <row r="10" spans="1:23" ht="18.75" x14ac:dyDescent="0.3">
      <c r="A10" s="12">
        <v>3</v>
      </c>
      <c r="B10" s="187">
        <v>4178</v>
      </c>
      <c r="C10" s="185" t="s">
        <v>495</v>
      </c>
      <c r="D10" s="14" t="s">
        <v>397</v>
      </c>
      <c r="E10" s="182" t="s">
        <v>548</v>
      </c>
      <c r="F10" s="182"/>
      <c r="G10" s="197"/>
      <c r="H10" s="189"/>
      <c r="J10" s="15">
        <v>3</v>
      </c>
      <c r="K10" s="16" t="s">
        <v>55</v>
      </c>
      <c r="L10" s="371">
        <v>65</v>
      </c>
      <c r="P10" s="8" t="str">
        <f t="shared" si="0"/>
        <v>, 00 Januari 1900</v>
      </c>
      <c r="Q10" s="391" t="s">
        <v>214</v>
      </c>
      <c r="R10" s="391" t="s">
        <v>478</v>
      </c>
      <c r="S10" s="394" t="str">
        <f t="shared" si="1"/>
        <v>054/MINI.L-Kid/30.02.02/S.1-2/VI/2017</v>
      </c>
    </row>
    <row r="11" spans="1:23" ht="18.75" x14ac:dyDescent="0.3">
      <c r="A11" s="12">
        <v>4</v>
      </c>
      <c r="B11" s="187">
        <v>4145</v>
      </c>
      <c r="C11" s="185" t="s">
        <v>496</v>
      </c>
      <c r="D11" s="14" t="s">
        <v>398</v>
      </c>
      <c r="E11" s="182" t="s">
        <v>549</v>
      </c>
      <c r="F11" s="182"/>
      <c r="G11" s="197"/>
      <c r="H11" s="189"/>
      <c r="J11" s="15">
        <v>4</v>
      </c>
      <c r="K11" s="16" t="s">
        <v>57</v>
      </c>
      <c r="L11" s="371">
        <v>65</v>
      </c>
      <c r="P11" s="8" t="str">
        <f t="shared" si="0"/>
        <v>, 00 Januari 1900</v>
      </c>
      <c r="Q11" s="391" t="s">
        <v>215</v>
      </c>
      <c r="R11" s="391" t="s">
        <v>478</v>
      </c>
      <c r="S11" s="394" t="str">
        <f t="shared" si="1"/>
        <v>055/MINI.L-Kid/30.02.02/S.1-2/VI/2017</v>
      </c>
    </row>
    <row r="12" spans="1:23" ht="18.75" x14ac:dyDescent="0.3">
      <c r="A12" s="12">
        <v>5</v>
      </c>
      <c r="B12" s="187">
        <v>4174</v>
      </c>
      <c r="C12" s="185" t="s">
        <v>497</v>
      </c>
      <c r="D12" s="14" t="s">
        <v>399</v>
      </c>
      <c r="E12" s="182" t="s">
        <v>550</v>
      </c>
      <c r="F12" s="182"/>
      <c r="G12" s="197"/>
      <c r="H12" s="189"/>
      <c r="J12" s="15">
        <v>5</v>
      </c>
      <c r="K12" s="16" t="s">
        <v>59</v>
      </c>
      <c r="L12" s="371">
        <v>65</v>
      </c>
      <c r="P12" s="8" t="str">
        <f t="shared" si="0"/>
        <v>, 00 Januari 1900</v>
      </c>
      <c r="Q12" s="391" t="s">
        <v>216</v>
      </c>
      <c r="R12" s="391" t="s">
        <v>478</v>
      </c>
      <c r="S12" s="394" t="str">
        <f t="shared" si="1"/>
        <v>056/MINI.L-Kid/30.02.02/S.1-2/VI/2017</v>
      </c>
    </row>
    <row r="13" spans="1:23" ht="18.75" x14ac:dyDescent="0.3">
      <c r="A13" s="12">
        <v>6</v>
      </c>
      <c r="B13" s="187">
        <v>4146</v>
      </c>
      <c r="C13" s="185" t="s">
        <v>498</v>
      </c>
      <c r="D13" s="14" t="s">
        <v>400</v>
      </c>
      <c r="E13" s="182" t="s">
        <v>551</v>
      </c>
      <c r="F13" s="182"/>
      <c r="G13" s="197"/>
      <c r="H13" s="189"/>
      <c r="J13" s="15">
        <v>6</v>
      </c>
      <c r="K13" s="16" t="s">
        <v>61</v>
      </c>
      <c r="L13" s="371">
        <v>65</v>
      </c>
      <c r="P13" s="8" t="str">
        <f t="shared" si="0"/>
        <v>, 00 Januari 1900</v>
      </c>
      <c r="Q13" s="391" t="s">
        <v>217</v>
      </c>
      <c r="R13" s="391" t="s">
        <v>478</v>
      </c>
      <c r="S13" s="394" t="str">
        <f t="shared" si="1"/>
        <v>057/MINI.L-Kid/30.02.02/S.1-2/VI/2017</v>
      </c>
    </row>
    <row r="14" spans="1:23" ht="18.75" x14ac:dyDescent="0.3">
      <c r="A14" s="12">
        <v>7</v>
      </c>
      <c r="B14" s="187">
        <v>4147</v>
      </c>
      <c r="C14" s="185" t="s">
        <v>499</v>
      </c>
      <c r="D14" s="14" t="s">
        <v>401</v>
      </c>
      <c r="E14" s="182" t="s">
        <v>552</v>
      </c>
      <c r="F14" s="182"/>
      <c r="G14" s="197"/>
      <c r="H14" s="189"/>
      <c r="J14" s="15">
        <v>7</v>
      </c>
      <c r="K14" s="16" t="s">
        <v>63</v>
      </c>
      <c r="L14" s="371">
        <v>70</v>
      </c>
      <c r="P14" s="8" t="str">
        <f t="shared" si="0"/>
        <v>, 00 Januari 1900</v>
      </c>
      <c r="Q14" s="391" t="s">
        <v>218</v>
      </c>
      <c r="R14" s="391" t="s">
        <v>478</v>
      </c>
      <c r="S14" s="394" t="str">
        <f t="shared" si="1"/>
        <v>058/MINI.L-Kid/30.02.02/S.1-2/VI/2017</v>
      </c>
    </row>
    <row r="15" spans="1:23" ht="15" customHeight="1" x14ac:dyDescent="0.3">
      <c r="A15" s="12">
        <v>8</v>
      </c>
      <c r="B15" s="187">
        <v>4148</v>
      </c>
      <c r="C15" s="185" t="s">
        <v>500</v>
      </c>
      <c r="D15" s="14" t="s">
        <v>402</v>
      </c>
      <c r="E15" s="182" t="s">
        <v>553</v>
      </c>
      <c r="F15" s="182"/>
      <c r="G15" s="197"/>
      <c r="H15" s="189"/>
      <c r="J15" s="15">
        <v>8</v>
      </c>
      <c r="K15" s="16" t="s">
        <v>65</v>
      </c>
      <c r="L15" s="371">
        <v>70</v>
      </c>
      <c r="P15" s="8" t="str">
        <f t="shared" si="0"/>
        <v>, 00 Januari 1900</v>
      </c>
      <c r="Q15" s="391" t="s">
        <v>219</v>
      </c>
      <c r="R15" s="391" t="s">
        <v>478</v>
      </c>
      <c r="S15" s="394" t="str">
        <f t="shared" si="1"/>
        <v>059/MINI.L-Kid/30.02.02/S.1-2/VI/2017</v>
      </c>
    </row>
    <row r="16" spans="1:23" ht="18.75" x14ac:dyDescent="0.3">
      <c r="A16" s="12">
        <v>9</v>
      </c>
      <c r="B16" s="186">
        <v>4122</v>
      </c>
      <c r="C16" s="188" t="s">
        <v>501</v>
      </c>
      <c r="D16" s="14" t="s">
        <v>403</v>
      </c>
      <c r="E16" s="183" t="s">
        <v>554</v>
      </c>
      <c r="F16" s="183"/>
      <c r="G16" s="198"/>
      <c r="H16" s="190"/>
      <c r="J16" s="15">
        <v>9</v>
      </c>
      <c r="K16" s="16" t="s">
        <v>126</v>
      </c>
      <c r="L16" s="371">
        <v>65</v>
      </c>
      <c r="P16" s="8" t="str">
        <f t="shared" si="0"/>
        <v>, 00 Januari 1900</v>
      </c>
      <c r="Q16" s="391" t="s">
        <v>220</v>
      </c>
      <c r="R16" s="391" t="s">
        <v>478</v>
      </c>
      <c r="S16" s="394" t="str">
        <f t="shared" si="1"/>
        <v>060/MINI.L-Kid/30.02.02/S.1-2/VI/2017</v>
      </c>
    </row>
    <row r="17" spans="1:19" ht="18.75" x14ac:dyDescent="0.3">
      <c r="A17" s="12">
        <v>10</v>
      </c>
      <c r="B17" s="187">
        <v>4179</v>
      </c>
      <c r="C17" s="187" t="s">
        <v>502</v>
      </c>
      <c r="D17" s="14" t="s">
        <v>404</v>
      </c>
      <c r="E17" s="182" t="s">
        <v>555</v>
      </c>
      <c r="F17" s="182"/>
      <c r="G17" s="197"/>
      <c r="H17" s="189"/>
      <c r="J17" s="15">
        <v>10</v>
      </c>
      <c r="K17" s="16" t="s">
        <v>66</v>
      </c>
      <c r="L17" s="371">
        <v>65</v>
      </c>
      <c r="P17" s="8" t="str">
        <f t="shared" si="0"/>
        <v>, 00 Januari 1900</v>
      </c>
      <c r="Q17" s="391" t="s">
        <v>221</v>
      </c>
      <c r="R17" s="391" t="s">
        <v>478</v>
      </c>
      <c r="S17" s="394" t="str">
        <f t="shared" si="1"/>
        <v>061/MINI.L-Kid/30.02.02/S.1-2/VI/2017</v>
      </c>
    </row>
    <row r="18" spans="1:19" ht="18.75" x14ac:dyDescent="0.3">
      <c r="A18" s="12">
        <v>11</v>
      </c>
      <c r="B18" s="187">
        <v>4149</v>
      </c>
      <c r="C18" s="185" t="s">
        <v>503</v>
      </c>
      <c r="D18" s="14" t="s">
        <v>405</v>
      </c>
      <c r="E18" s="182" t="s">
        <v>556</v>
      </c>
      <c r="F18" s="182"/>
      <c r="G18" s="197"/>
      <c r="H18" s="189"/>
      <c r="J18" s="179">
        <v>11</v>
      </c>
      <c r="K18" s="178" t="s">
        <v>145</v>
      </c>
      <c r="L18" s="191">
        <v>65</v>
      </c>
      <c r="P18" s="8" t="str">
        <f t="shared" si="0"/>
        <v>, 00 Januari 1900</v>
      </c>
      <c r="Q18" s="391" t="s">
        <v>222</v>
      </c>
      <c r="R18" s="391" t="s">
        <v>478</v>
      </c>
      <c r="S18" s="394" t="str">
        <f t="shared" si="1"/>
        <v>062/MINI.L-Kid/30.02.02/S.1-2/VI/2017</v>
      </c>
    </row>
    <row r="19" spans="1:19" ht="18.75" x14ac:dyDescent="0.3">
      <c r="A19" s="12">
        <v>12</v>
      </c>
      <c r="B19" s="187">
        <v>4180</v>
      </c>
      <c r="C19" s="185" t="s">
        <v>504</v>
      </c>
      <c r="D19" s="14" t="s">
        <v>406</v>
      </c>
      <c r="E19" s="182" t="s">
        <v>557</v>
      </c>
      <c r="F19" s="182"/>
      <c r="G19" s="197"/>
      <c r="H19" s="189"/>
      <c r="J19" s="179">
        <v>12</v>
      </c>
      <c r="K19" s="178" t="s">
        <v>146</v>
      </c>
      <c r="L19" s="191">
        <v>65</v>
      </c>
      <c r="P19" s="8" t="str">
        <f t="shared" si="0"/>
        <v>, 00 Januari 1900</v>
      </c>
      <c r="Q19" s="391" t="s">
        <v>223</v>
      </c>
      <c r="R19" s="391" t="s">
        <v>478</v>
      </c>
      <c r="S19" s="394" t="str">
        <f t="shared" si="1"/>
        <v>063/MINI.L-Kid/30.02.02/S.1-2/VI/2017</v>
      </c>
    </row>
    <row r="20" spans="1:19" ht="18.75" x14ac:dyDescent="0.3">
      <c r="A20" s="12">
        <v>13</v>
      </c>
      <c r="B20" s="187">
        <v>4181</v>
      </c>
      <c r="C20" s="185" t="s">
        <v>505</v>
      </c>
      <c r="D20" s="14" t="s">
        <v>407</v>
      </c>
      <c r="E20" s="182" t="s">
        <v>558</v>
      </c>
      <c r="F20" s="182"/>
      <c r="G20" s="197"/>
      <c r="H20" s="189"/>
      <c r="J20" s="179">
        <v>13</v>
      </c>
      <c r="K20" s="178" t="s">
        <v>147</v>
      </c>
      <c r="L20" s="191">
        <v>65</v>
      </c>
      <c r="P20" s="8" t="str">
        <f t="shared" si="0"/>
        <v>, 00 Januari 1900</v>
      </c>
      <c r="Q20" s="391" t="s">
        <v>224</v>
      </c>
      <c r="R20" s="391" t="s">
        <v>478</v>
      </c>
      <c r="S20" s="394" t="str">
        <f t="shared" si="1"/>
        <v>064/MINI.L-Kid/30.02.02/S.1-2/VI/2017</v>
      </c>
    </row>
    <row r="21" spans="1:19" ht="18.75" x14ac:dyDescent="0.3">
      <c r="A21" s="12">
        <v>14</v>
      </c>
      <c r="B21" s="187">
        <v>4150</v>
      </c>
      <c r="C21" s="185" t="s">
        <v>506</v>
      </c>
      <c r="D21" s="14" t="s">
        <v>408</v>
      </c>
      <c r="E21" s="182" t="s">
        <v>559</v>
      </c>
      <c r="F21" s="182"/>
      <c r="G21" s="197"/>
      <c r="H21" s="189"/>
      <c r="J21" s="179">
        <v>14</v>
      </c>
      <c r="K21" s="178" t="s">
        <v>148</v>
      </c>
      <c r="L21" s="191">
        <v>65</v>
      </c>
      <c r="P21" s="8" t="str">
        <f t="shared" si="0"/>
        <v>, 00 Januari 1900</v>
      </c>
      <c r="Q21" s="391" t="s">
        <v>225</v>
      </c>
      <c r="R21" s="391" t="s">
        <v>478</v>
      </c>
      <c r="S21" s="394" t="str">
        <f t="shared" si="1"/>
        <v>065/MINI.L-Kid/30.02.02/S.1-2/VI/2017</v>
      </c>
    </row>
    <row r="22" spans="1:19" ht="18.75" x14ac:dyDescent="0.3">
      <c r="A22" s="12">
        <v>15</v>
      </c>
      <c r="B22" s="187">
        <v>4184</v>
      </c>
      <c r="C22" s="185" t="s">
        <v>507</v>
      </c>
      <c r="D22" s="14" t="s">
        <v>409</v>
      </c>
      <c r="E22" s="182" t="s">
        <v>560</v>
      </c>
      <c r="F22" s="182"/>
      <c r="G22" s="197"/>
      <c r="H22" s="189"/>
      <c r="J22" s="179">
        <v>15</v>
      </c>
      <c r="K22" s="178" t="s">
        <v>149</v>
      </c>
      <c r="L22" s="191">
        <v>65</v>
      </c>
      <c r="P22" s="8" t="str">
        <f t="shared" si="0"/>
        <v>, 00 Januari 1900</v>
      </c>
      <c r="Q22" s="391" t="s">
        <v>226</v>
      </c>
      <c r="R22" s="391" t="s">
        <v>478</v>
      </c>
      <c r="S22" s="394" t="str">
        <f t="shared" si="1"/>
        <v>066/MINI.L-Kid/30.02.02/S.1-2/VI/2017</v>
      </c>
    </row>
    <row r="23" spans="1:19" ht="18.75" x14ac:dyDescent="0.3">
      <c r="A23" s="12">
        <v>16</v>
      </c>
      <c r="B23" s="187">
        <v>4185</v>
      </c>
      <c r="C23" s="185" t="s">
        <v>508</v>
      </c>
      <c r="D23" s="14" t="s">
        <v>410</v>
      </c>
      <c r="E23" s="182" t="s">
        <v>561</v>
      </c>
      <c r="F23" s="182"/>
      <c r="G23" s="197"/>
      <c r="H23" s="189"/>
      <c r="P23" s="8" t="str">
        <f t="shared" si="0"/>
        <v>, 00 Januari 1900</v>
      </c>
      <c r="Q23" s="391" t="s">
        <v>227</v>
      </c>
      <c r="R23" s="391" t="s">
        <v>478</v>
      </c>
      <c r="S23" s="394" t="str">
        <f t="shared" si="1"/>
        <v>067/MINI.L-Kid/30.02.02/S.1-2/VI/2017</v>
      </c>
    </row>
    <row r="24" spans="1:19" ht="18.75" x14ac:dyDescent="0.3">
      <c r="A24" s="12">
        <v>17</v>
      </c>
      <c r="B24" s="187">
        <v>4151</v>
      </c>
      <c r="C24" s="185" t="s">
        <v>509</v>
      </c>
      <c r="D24" s="14" t="s">
        <v>411</v>
      </c>
      <c r="E24" s="182" t="s">
        <v>562</v>
      </c>
      <c r="F24" s="182"/>
      <c r="G24" s="199"/>
      <c r="H24" s="189"/>
      <c r="P24" s="8" t="str">
        <f t="shared" si="0"/>
        <v>, 00 Januari 1900</v>
      </c>
      <c r="Q24" s="391" t="s">
        <v>228</v>
      </c>
      <c r="R24" s="391" t="s">
        <v>478</v>
      </c>
      <c r="S24" s="394" t="str">
        <f t="shared" si="1"/>
        <v>068/MINI.L-Kid/30.02.02/S.1-2/VI/2017</v>
      </c>
    </row>
    <row r="25" spans="1:19" ht="18.75" x14ac:dyDescent="0.3">
      <c r="A25" s="12">
        <v>18</v>
      </c>
      <c r="B25" s="187">
        <v>4152</v>
      </c>
      <c r="C25" s="185" t="s">
        <v>510</v>
      </c>
      <c r="D25" s="14" t="s">
        <v>412</v>
      </c>
      <c r="E25" s="182" t="s">
        <v>563</v>
      </c>
      <c r="F25" s="182"/>
      <c r="G25" s="197"/>
      <c r="H25" s="189"/>
      <c r="P25" s="8" t="str">
        <f t="shared" si="0"/>
        <v>, 00 Januari 1900</v>
      </c>
      <c r="Q25" s="391" t="s">
        <v>229</v>
      </c>
      <c r="R25" s="391" t="s">
        <v>478</v>
      </c>
      <c r="S25" s="394" t="str">
        <f t="shared" si="1"/>
        <v>069/MINI.L-Kid/30.02.02/S.1-2/VI/2017</v>
      </c>
    </row>
    <row r="26" spans="1:19" ht="18.75" x14ac:dyDescent="0.3">
      <c r="A26" s="12">
        <v>19</v>
      </c>
      <c r="B26" s="187">
        <v>4153</v>
      </c>
      <c r="C26" s="187" t="s">
        <v>511</v>
      </c>
      <c r="D26" s="14" t="s">
        <v>413</v>
      </c>
      <c r="E26" s="182" t="s">
        <v>564</v>
      </c>
      <c r="F26" s="182"/>
      <c r="G26" s="197"/>
      <c r="H26" s="189"/>
      <c r="P26" s="8" t="str">
        <f t="shared" si="0"/>
        <v>, 00 Januari 1900</v>
      </c>
      <c r="Q26" s="391" t="s">
        <v>230</v>
      </c>
      <c r="R26" s="391" t="s">
        <v>478</v>
      </c>
      <c r="S26" s="394" t="str">
        <f t="shared" si="1"/>
        <v>070/MINI.L-Kid/30.02.02/S.1-2/VI/2017</v>
      </c>
    </row>
    <row r="27" spans="1:19" ht="18.75" x14ac:dyDescent="0.3">
      <c r="A27" s="12">
        <v>20</v>
      </c>
      <c r="B27" s="187">
        <v>4154</v>
      </c>
      <c r="C27" s="185" t="s">
        <v>512</v>
      </c>
      <c r="D27" s="14" t="s">
        <v>414</v>
      </c>
      <c r="E27" s="182" t="s">
        <v>565</v>
      </c>
      <c r="F27" s="182"/>
      <c r="G27" s="197"/>
      <c r="H27" s="189"/>
      <c r="P27" s="8" t="str">
        <f t="shared" si="0"/>
        <v>, 00 Januari 1900</v>
      </c>
      <c r="Q27" s="391" t="s">
        <v>231</v>
      </c>
      <c r="R27" s="391" t="s">
        <v>478</v>
      </c>
      <c r="S27" s="394" t="str">
        <f t="shared" si="1"/>
        <v>071/MINI.L-Kid/30.02.02/S.1-2/VI/2017</v>
      </c>
    </row>
    <row r="28" spans="1:19" ht="18.75" x14ac:dyDescent="0.3">
      <c r="A28" s="12">
        <v>21</v>
      </c>
      <c r="B28" s="187">
        <v>4039</v>
      </c>
      <c r="C28" s="185" t="s">
        <v>513</v>
      </c>
      <c r="D28" s="17" t="s">
        <v>415</v>
      </c>
      <c r="E28" s="182" t="s">
        <v>566</v>
      </c>
      <c r="F28" s="182"/>
      <c r="G28" s="197"/>
      <c r="H28" s="189"/>
      <c r="P28" s="8" t="str">
        <f t="shared" si="0"/>
        <v>, 00 Januari 1900</v>
      </c>
      <c r="Q28" s="391" t="s">
        <v>232</v>
      </c>
      <c r="R28" s="391" t="s">
        <v>478</v>
      </c>
      <c r="S28" s="394" t="str">
        <f t="shared" si="1"/>
        <v>072/MINI.L-Kid/30.02.02/S.1-2/VI/2017</v>
      </c>
    </row>
    <row r="29" spans="1:19" ht="18.75" x14ac:dyDescent="0.3">
      <c r="A29" s="12">
        <v>22</v>
      </c>
      <c r="B29" s="187">
        <v>4133</v>
      </c>
      <c r="C29" s="187" t="s">
        <v>514</v>
      </c>
      <c r="D29" s="17" t="s">
        <v>416</v>
      </c>
      <c r="E29" s="182" t="s">
        <v>567</v>
      </c>
      <c r="F29" s="182"/>
      <c r="G29" s="197"/>
      <c r="H29" s="189"/>
      <c r="P29" s="8" t="str">
        <f t="shared" si="0"/>
        <v>, 00 Januari 1900</v>
      </c>
      <c r="Q29" s="391" t="s">
        <v>233</v>
      </c>
      <c r="R29" s="391" t="s">
        <v>478</v>
      </c>
      <c r="S29" s="394" t="str">
        <f t="shared" si="1"/>
        <v>073/MINI.L-Kid/30.02.02/S.1-2/VI/2017</v>
      </c>
    </row>
    <row r="30" spans="1:19" ht="18.75" x14ac:dyDescent="0.3">
      <c r="A30" s="12">
        <v>23</v>
      </c>
      <c r="B30" s="187">
        <v>4187</v>
      </c>
      <c r="C30" s="185" t="s">
        <v>515</v>
      </c>
      <c r="D30" s="17" t="s">
        <v>417</v>
      </c>
      <c r="E30" s="182" t="s">
        <v>568</v>
      </c>
      <c r="F30" s="182"/>
      <c r="G30" s="197"/>
      <c r="H30" s="189"/>
      <c r="P30" s="8" t="str">
        <f t="shared" si="0"/>
        <v>, 00 Januari 1900</v>
      </c>
      <c r="Q30" s="391" t="s">
        <v>234</v>
      </c>
      <c r="R30" s="391" t="s">
        <v>478</v>
      </c>
      <c r="S30" s="394" t="str">
        <f t="shared" si="1"/>
        <v>074/MINI.L-Kid/30.02.02/S.1-2/VI/2017</v>
      </c>
    </row>
    <row r="31" spans="1:19" ht="18.75" x14ac:dyDescent="0.3">
      <c r="A31" s="12">
        <v>24</v>
      </c>
      <c r="B31" s="187">
        <v>4186</v>
      </c>
      <c r="C31" s="185" t="s">
        <v>516</v>
      </c>
      <c r="D31" s="17" t="s">
        <v>418</v>
      </c>
      <c r="E31" s="182" t="s">
        <v>569</v>
      </c>
      <c r="F31" s="182"/>
      <c r="G31" s="197"/>
      <c r="H31" s="189"/>
      <c r="P31" s="8" t="str">
        <f t="shared" si="0"/>
        <v>, 00 Januari 1900</v>
      </c>
      <c r="Q31" s="391" t="s">
        <v>235</v>
      </c>
      <c r="R31" s="391" t="s">
        <v>478</v>
      </c>
      <c r="S31" s="394" t="str">
        <f t="shared" si="1"/>
        <v>075/MINI.L-Kid/30.02.02/S.1-2/VI/2017</v>
      </c>
    </row>
    <row r="32" spans="1:19" ht="18.75" x14ac:dyDescent="0.3">
      <c r="A32" s="12">
        <v>25</v>
      </c>
      <c r="B32" s="187">
        <v>4155</v>
      </c>
      <c r="C32" s="185" t="s">
        <v>517</v>
      </c>
      <c r="D32" s="155" t="s">
        <v>419</v>
      </c>
      <c r="E32" s="182" t="s">
        <v>570</v>
      </c>
      <c r="F32" s="182"/>
      <c r="G32" s="197"/>
      <c r="H32" s="189"/>
      <c r="P32" s="8" t="str">
        <f t="shared" si="0"/>
        <v>, 00 Januari 1900</v>
      </c>
      <c r="Q32" s="391" t="s">
        <v>236</v>
      </c>
      <c r="R32" s="391" t="s">
        <v>478</v>
      </c>
      <c r="S32" s="394" t="str">
        <f t="shared" si="1"/>
        <v>076/MINI.L-Kid/30.02.02/S.1-2/VI/2017</v>
      </c>
    </row>
    <row r="33" spans="1:19" ht="18.75" x14ac:dyDescent="0.3">
      <c r="A33" s="12">
        <v>26</v>
      </c>
      <c r="B33" s="187">
        <v>4183</v>
      </c>
      <c r="C33" s="185" t="s">
        <v>518</v>
      </c>
      <c r="D33" s="155" t="s">
        <v>420</v>
      </c>
      <c r="E33" s="182" t="s">
        <v>571</v>
      </c>
      <c r="F33" s="182"/>
      <c r="G33" s="197"/>
      <c r="H33" s="189"/>
      <c r="P33" s="8" t="str">
        <f t="shared" si="0"/>
        <v>, 00 Januari 1900</v>
      </c>
      <c r="Q33" s="391" t="s">
        <v>237</v>
      </c>
      <c r="R33" s="391" t="s">
        <v>478</v>
      </c>
      <c r="S33" s="394" t="str">
        <f t="shared" si="1"/>
        <v>077/MINI.L-Kid/30.02.02/S.1-2/VI/2017</v>
      </c>
    </row>
    <row r="34" spans="1:19" ht="18.75" x14ac:dyDescent="0.3">
      <c r="A34" s="12">
        <v>27</v>
      </c>
      <c r="B34" s="187">
        <v>4191</v>
      </c>
      <c r="C34" s="185" t="s">
        <v>519</v>
      </c>
      <c r="D34" s="155" t="s">
        <v>421</v>
      </c>
      <c r="E34" s="182" t="s">
        <v>572</v>
      </c>
      <c r="F34" s="182"/>
      <c r="G34" s="197"/>
      <c r="H34" s="189"/>
      <c r="P34" s="8" t="str">
        <f t="shared" si="0"/>
        <v>, 00 Januari 1900</v>
      </c>
      <c r="Q34" s="391" t="s">
        <v>238</v>
      </c>
      <c r="R34" s="391" t="s">
        <v>478</v>
      </c>
      <c r="S34" s="394" t="str">
        <f t="shared" si="1"/>
        <v>078/MINI.L-Kid/30.02.02/S.1-2/VI/2017</v>
      </c>
    </row>
    <row r="35" spans="1:19" ht="18.75" x14ac:dyDescent="0.3">
      <c r="A35" s="12">
        <v>28</v>
      </c>
      <c r="B35" s="187">
        <v>4159</v>
      </c>
      <c r="C35" s="185" t="s">
        <v>520</v>
      </c>
      <c r="D35" s="155" t="s">
        <v>422</v>
      </c>
      <c r="E35" s="182" t="s">
        <v>573</v>
      </c>
      <c r="F35" s="182"/>
      <c r="G35" s="197"/>
      <c r="H35" s="189"/>
      <c r="P35" s="8" t="str">
        <f t="shared" si="0"/>
        <v>, 00 Januari 1900</v>
      </c>
      <c r="Q35" s="391" t="s">
        <v>239</v>
      </c>
      <c r="R35" s="391" t="s">
        <v>478</v>
      </c>
      <c r="S35" s="394" t="str">
        <f t="shared" si="1"/>
        <v>079/MINI.L-Kid/30.02.02/S.1-2/VI/2017</v>
      </c>
    </row>
    <row r="36" spans="1:19" ht="18.75" x14ac:dyDescent="0.3">
      <c r="A36" s="12">
        <v>29</v>
      </c>
      <c r="B36" s="187">
        <v>4188</v>
      </c>
      <c r="C36" s="185" t="s">
        <v>521</v>
      </c>
      <c r="D36" s="155" t="s">
        <v>423</v>
      </c>
      <c r="E36" s="182" t="s">
        <v>574</v>
      </c>
      <c r="F36" s="182"/>
      <c r="G36" s="197"/>
      <c r="H36" s="189"/>
      <c r="P36" s="8" t="str">
        <f t="shared" si="0"/>
        <v>, 00 Januari 1900</v>
      </c>
      <c r="Q36" s="391" t="s">
        <v>240</v>
      </c>
      <c r="R36" s="391" t="s">
        <v>478</v>
      </c>
      <c r="S36" s="394" t="str">
        <f t="shared" si="1"/>
        <v>080/MINI.L-Kid/30.02.02/S.1-2/VI/2017</v>
      </c>
    </row>
    <row r="37" spans="1:19" ht="18.75" x14ac:dyDescent="0.3">
      <c r="A37" s="12">
        <v>30</v>
      </c>
      <c r="B37" s="187">
        <v>4156</v>
      </c>
      <c r="C37" s="185" t="s">
        <v>522</v>
      </c>
      <c r="D37" s="155" t="s">
        <v>424</v>
      </c>
      <c r="E37" s="182" t="s">
        <v>575</v>
      </c>
      <c r="F37" s="182"/>
      <c r="G37" s="197"/>
      <c r="H37" s="189"/>
      <c r="P37" s="8" t="str">
        <f t="shared" si="0"/>
        <v>, 00 Januari 1900</v>
      </c>
      <c r="Q37" s="391" t="s">
        <v>241</v>
      </c>
      <c r="R37" s="391" t="s">
        <v>478</v>
      </c>
      <c r="S37" s="394" t="str">
        <f t="shared" si="1"/>
        <v>081/MINI.L-Kid/30.02.02/S.1-2/VI/2017</v>
      </c>
    </row>
    <row r="38" spans="1:19" ht="18.75" x14ac:dyDescent="0.3">
      <c r="A38" s="12">
        <v>31</v>
      </c>
      <c r="B38" s="187">
        <v>4190</v>
      </c>
      <c r="C38" s="185" t="s">
        <v>523</v>
      </c>
      <c r="D38" s="155" t="s">
        <v>425</v>
      </c>
      <c r="E38" s="182" t="s">
        <v>576</v>
      </c>
      <c r="F38" s="182"/>
      <c r="G38" s="197"/>
      <c r="H38" s="189"/>
      <c r="P38" s="8" t="str">
        <f t="shared" si="0"/>
        <v>, 00 Januari 1900</v>
      </c>
      <c r="Q38" s="391" t="s">
        <v>242</v>
      </c>
      <c r="R38" s="391" t="s">
        <v>478</v>
      </c>
      <c r="S38" s="394" t="str">
        <f t="shared" si="1"/>
        <v>082/MINI.L-Kid/30.02.02/S.1-2/VI/2017</v>
      </c>
    </row>
    <row r="39" spans="1:19" ht="18.75" x14ac:dyDescent="0.3">
      <c r="A39" s="12">
        <v>32</v>
      </c>
      <c r="B39" s="187">
        <v>4158</v>
      </c>
      <c r="C39" s="185" t="s">
        <v>524</v>
      </c>
      <c r="D39" s="155" t="s">
        <v>426</v>
      </c>
      <c r="E39" s="182" t="s">
        <v>577</v>
      </c>
      <c r="F39" s="182"/>
      <c r="G39" s="197"/>
      <c r="H39" s="189"/>
      <c r="P39" s="8" t="str">
        <f t="shared" si="0"/>
        <v>, 00 Januari 1900</v>
      </c>
      <c r="Q39" s="391" t="s">
        <v>243</v>
      </c>
      <c r="R39" s="391" t="s">
        <v>478</v>
      </c>
      <c r="S39" s="394" t="str">
        <f t="shared" si="1"/>
        <v>083/MINI.L-Kid/30.02.02/S.1-2/VI/2017</v>
      </c>
    </row>
    <row r="40" spans="1:19" ht="18.75" x14ac:dyDescent="0.3">
      <c r="A40" s="12">
        <v>33</v>
      </c>
      <c r="B40" s="187">
        <v>4192</v>
      </c>
      <c r="C40" s="185" t="s">
        <v>525</v>
      </c>
      <c r="D40" s="155" t="s">
        <v>427</v>
      </c>
      <c r="E40" s="182" t="s">
        <v>578</v>
      </c>
      <c r="F40" s="182"/>
      <c r="G40" s="197"/>
      <c r="H40" s="189"/>
      <c r="P40" s="8" t="str">
        <f t="shared" si="0"/>
        <v>, 00 Januari 1900</v>
      </c>
      <c r="Q40" s="391" t="s">
        <v>244</v>
      </c>
      <c r="R40" s="391" t="s">
        <v>478</v>
      </c>
      <c r="S40" s="394" t="str">
        <f t="shared" si="1"/>
        <v>084/MINI.L-Kid/30.02.02/S.1-2/VI/2017</v>
      </c>
    </row>
    <row r="41" spans="1:19" ht="18.75" x14ac:dyDescent="0.3">
      <c r="A41" s="12">
        <v>34</v>
      </c>
      <c r="B41" s="187">
        <v>4132</v>
      </c>
      <c r="C41" s="185" t="s">
        <v>526</v>
      </c>
      <c r="D41" s="155" t="s">
        <v>428</v>
      </c>
      <c r="E41" s="182" t="s">
        <v>579</v>
      </c>
      <c r="F41" s="182"/>
      <c r="G41" s="197"/>
      <c r="H41" s="189"/>
      <c r="P41" s="8" t="str">
        <f t="shared" si="0"/>
        <v>, 00 Januari 1900</v>
      </c>
      <c r="Q41" s="391" t="s">
        <v>245</v>
      </c>
      <c r="R41" s="391" t="s">
        <v>478</v>
      </c>
      <c r="S41" s="394" t="str">
        <f t="shared" si="1"/>
        <v>085/MINI.L-Kid/30.02.02/S.1-2/VI/2017</v>
      </c>
    </row>
    <row r="42" spans="1:19" ht="18.75" x14ac:dyDescent="0.3">
      <c r="A42" s="12">
        <v>35</v>
      </c>
      <c r="B42" s="187">
        <v>4157</v>
      </c>
      <c r="C42" s="185" t="s">
        <v>527</v>
      </c>
      <c r="D42" s="155" t="s">
        <v>429</v>
      </c>
      <c r="E42" s="182" t="s">
        <v>580</v>
      </c>
      <c r="F42" s="182"/>
      <c r="G42" s="197"/>
      <c r="H42" s="189"/>
      <c r="P42" s="8" t="str">
        <f t="shared" si="0"/>
        <v>, 00 Januari 1900</v>
      </c>
      <c r="Q42" s="391" t="s">
        <v>246</v>
      </c>
      <c r="R42" s="391" t="s">
        <v>478</v>
      </c>
      <c r="S42" s="394" t="str">
        <f t="shared" si="1"/>
        <v>086/MINI.L-Kid/30.02.02/S.1-2/VI/2017</v>
      </c>
    </row>
    <row r="43" spans="1:19" ht="18.75" x14ac:dyDescent="0.3">
      <c r="A43" s="12">
        <v>36</v>
      </c>
      <c r="B43" s="187">
        <v>4160</v>
      </c>
      <c r="C43" s="185" t="s">
        <v>528</v>
      </c>
      <c r="D43" s="14" t="s">
        <v>430</v>
      </c>
      <c r="E43" s="182" t="s">
        <v>581</v>
      </c>
      <c r="F43" s="182"/>
      <c r="G43" s="197"/>
      <c r="H43" s="189"/>
      <c r="P43" s="8" t="str">
        <f t="shared" si="0"/>
        <v>, 00 Januari 1900</v>
      </c>
      <c r="Q43" s="391" t="s">
        <v>247</v>
      </c>
      <c r="R43" s="391" t="s">
        <v>478</v>
      </c>
      <c r="S43" s="394" t="str">
        <f t="shared" si="1"/>
        <v>087/MINI.L-Kid/30.02.02/S.1-2/VI/2017</v>
      </c>
    </row>
    <row r="44" spans="1:19" ht="18.75" x14ac:dyDescent="0.3">
      <c r="A44" s="12">
        <v>37</v>
      </c>
      <c r="B44" s="187">
        <v>4161</v>
      </c>
      <c r="C44" s="185" t="s">
        <v>529</v>
      </c>
      <c r="D44" s="14" t="s">
        <v>431</v>
      </c>
      <c r="E44" s="182" t="s">
        <v>582</v>
      </c>
      <c r="F44" s="182"/>
      <c r="G44" s="197"/>
      <c r="H44" s="189"/>
      <c r="P44" s="8" t="str">
        <f t="shared" si="0"/>
        <v>, 00 Januari 1900</v>
      </c>
      <c r="Q44" s="391" t="s">
        <v>248</v>
      </c>
      <c r="R44" s="391" t="s">
        <v>478</v>
      </c>
      <c r="S44" s="394" t="str">
        <f t="shared" si="1"/>
        <v>088/MINI.L-Kid/30.02.02/S.1-2/VI/2017</v>
      </c>
    </row>
    <row r="45" spans="1:19" ht="18.75" x14ac:dyDescent="0.3">
      <c r="A45" s="12">
        <v>38</v>
      </c>
      <c r="B45" s="187">
        <v>4162</v>
      </c>
      <c r="C45" s="185" t="s">
        <v>530</v>
      </c>
      <c r="D45" s="14" t="s">
        <v>432</v>
      </c>
      <c r="E45" s="182" t="s">
        <v>583</v>
      </c>
      <c r="F45" s="182"/>
      <c r="G45" s="197"/>
      <c r="H45" s="189"/>
      <c r="P45" s="8" t="str">
        <f t="shared" si="0"/>
        <v>, 00 Januari 1900</v>
      </c>
      <c r="Q45" s="391" t="s">
        <v>249</v>
      </c>
      <c r="R45" s="391" t="s">
        <v>478</v>
      </c>
      <c r="S45" s="394" t="str">
        <f t="shared" si="1"/>
        <v>089/MINI.L-Kid/30.02.02/S.1-2/VI/2017</v>
      </c>
    </row>
    <row r="46" spans="1:19" ht="18.75" x14ac:dyDescent="0.3">
      <c r="A46" s="12">
        <v>39</v>
      </c>
      <c r="B46" s="187">
        <v>4163</v>
      </c>
      <c r="C46" s="185" t="s">
        <v>531</v>
      </c>
      <c r="D46" s="14" t="s">
        <v>433</v>
      </c>
      <c r="E46" s="182" t="s">
        <v>584</v>
      </c>
      <c r="F46" s="182"/>
      <c r="G46" s="197"/>
      <c r="H46" s="189"/>
      <c r="P46" s="8" t="str">
        <f t="shared" si="0"/>
        <v>, 00 Januari 1900</v>
      </c>
      <c r="Q46" s="391" t="s">
        <v>250</v>
      </c>
      <c r="R46" s="391" t="s">
        <v>478</v>
      </c>
      <c r="S46" s="394" t="str">
        <f t="shared" si="1"/>
        <v>090/MINI.L-Kid/30.02.02/S.1-2/VI/2017</v>
      </c>
    </row>
    <row r="47" spans="1:19" ht="18.75" x14ac:dyDescent="0.3">
      <c r="A47" s="12">
        <v>40</v>
      </c>
      <c r="B47" s="187">
        <v>4164</v>
      </c>
      <c r="C47" s="185" t="s">
        <v>532</v>
      </c>
      <c r="D47" s="14" t="s">
        <v>434</v>
      </c>
      <c r="E47" s="182" t="s">
        <v>585</v>
      </c>
      <c r="F47" s="182"/>
      <c r="G47" s="197"/>
      <c r="H47" s="189"/>
      <c r="P47" s="8" t="str">
        <f t="shared" si="0"/>
        <v>, 00 Januari 1900</v>
      </c>
      <c r="Q47" s="391" t="s">
        <v>251</v>
      </c>
      <c r="R47" s="391" t="s">
        <v>478</v>
      </c>
      <c r="S47" s="394" t="str">
        <f t="shared" si="1"/>
        <v>091/MINI.L-Kid/30.02.02/S.1-2/VI/2017</v>
      </c>
    </row>
    <row r="48" spans="1:19" ht="18.75" x14ac:dyDescent="0.3">
      <c r="A48" s="12">
        <v>41</v>
      </c>
      <c r="B48" s="186">
        <v>4194</v>
      </c>
      <c r="C48" s="186" t="s">
        <v>533</v>
      </c>
      <c r="D48" s="14" t="s">
        <v>435</v>
      </c>
      <c r="E48" s="183" t="s">
        <v>586</v>
      </c>
      <c r="F48" s="183"/>
      <c r="G48" s="198"/>
      <c r="H48" s="190"/>
      <c r="P48" s="8" t="str">
        <f t="shared" si="0"/>
        <v>, 00 Januari 1900</v>
      </c>
      <c r="Q48" s="391" t="s">
        <v>252</v>
      </c>
      <c r="R48" s="391" t="s">
        <v>478</v>
      </c>
      <c r="S48" s="394" t="str">
        <f t="shared" si="1"/>
        <v>092/MINI.L-Kid/30.02.02/S.1-2/VI/2017</v>
      </c>
    </row>
    <row r="49" spans="1:19" ht="18.75" x14ac:dyDescent="0.3">
      <c r="A49" s="12">
        <v>42</v>
      </c>
      <c r="B49" s="187">
        <v>4195</v>
      </c>
      <c r="C49" s="187" t="s">
        <v>534</v>
      </c>
      <c r="D49" s="14" t="s">
        <v>436</v>
      </c>
      <c r="E49" s="182" t="s">
        <v>587</v>
      </c>
      <c r="F49" s="182"/>
      <c r="G49" s="197"/>
      <c r="H49" s="189"/>
      <c r="P49" s="8" t="str">
        <f t="shared" si="0"/>
        <v>, 00 Januari 1900</v>
      </c>
      <c r="Q49" s="391" t="s">
        <v>253</v>
      </c>
      <c r="R49" s="391" t="s">
        <v>478</v>
      </c>
      <c r="S49" s="394" t="str">
        <f t="shared" si="1"/>
        <v>093/MINI.L-Kid/30.02.02/S.1-2/VI/2017</v>
      </c>
    </row>
    <row r="50" spans="1:19" ht="18.75" x14ac:dyDescent="0.3">
      <c r="A50" s="12">
        <v>43</v>
      </c>
      <c r="B50" s="187">
        <v>4196</v>
      </c>
      <c r="C50" s="187" t="s">
        <v>535</v>
      </c>
      <c r="D50" s="14" t="s">
        <v>437</v>
      </c>
      <c r="E50" s="184" t="s">
        <v>588</v>
      </c>
      <c r="F50" s="184"/>
      <c r="G50" s="197"/>
      <c r="H50" s="189"/>
      <c r="P50" s="8" t="str">
        <f t="shared" si="0"/>
        <v>, 00 Januari 1900</v>
      </c>
      <c r="Q50" s="391" t="s">
        <v>254</v>
      </c>
      <c r="R50" s="391" t="s">
        <v>478</v>
      </c>
      <c r="S50" s="394" t="str">
        <f t="shared" si="1"/>
        <v>094/MINI.L-Kid/30.02.02/S.1-2/VI/2017</v>
      </c>
    </row>
    <row r="51" spans="1:19" ht="18.75" x14ac:dyDescent="0.3">
      <c r="A51" s="12">
        <v>44</v>
      </c>
      <c r="B51" s="187">
        <v>4165</v>
      </c>
      <c r="C51" s="187" t="s">
        <v>536</v>
      </c>
      <c r="D51" s="14" t="s">
        <v>438</v>
      </c>
      <c r="E51" s="184" t="s">
        <v>589</v>
      </c>
      <c r="F51" s="184"/>
      <c r="G51" s="197"/>
      <c r="H51" s="189"/>
      <c r="P51" s="8" t="str">
        <f t="shared" si="0"/>
        <v>, 00 Januari 1900</v>
      </c>
      <c r="Q51" s="391" t="s">
        <v>255</v>
      </c>
      <c r="R51" s="391" t="s">
        <v>478</v>
      </c>
      <c r="S51" s="394" t="str">
        <f t="shared" si="1"/>
        <v>095/MINI.L-Kid/30.02.02/S.1-2/VI/2017</v>
      </c>
    </row>
    <row r="52" spans="1:19" ht="18.75" x14ac:dyDescent="0.3">
      <c r="A52" s="12">
        <v>45</v>
      </c>
      <c r="B52" s="187">
        <v>4166</v>
      </c>
      <c r="C52" s="187" t="s">
        <v>537</v>
      </c>
      <c r="D52" s="14" t="s">
        <v>439</v>
      </c>
      <c r="E52" s="184" t="s">
        <v>590</v>
      </c>
      <c r="F52" s="184"/>
      <c r="G52" s="197"/>
      <c r="H52" s="189"/>
      <c r="P52" s="8" t="str">
        <f t="shared" si="0"/>
        <v>, 00 Januari 1900</v>
      </c>
      <c r="Q52" s="391" t="s">
        <v>256</v>
      </c>
      <c r="R52" s="391" t="s">
        <v>478</v>
      </c>
      <c r="S52" s="394" t="str">
        <f t="shared" si="1"/>
        <v>096/MINI.L-Kid/30.02.02/S.1-2/VI/2017</v>
      </c>
    </row>
    <row r="53" spans="1:19" ht="18.75" x14ac:dyDescent="0.3">
      <c r="A53" s="12">
        <v>46</v>
      </c>
      <c r="B53" s="187">
        <v>4167</v>
      </c>
      <c r="C53" s="187" t="s">
        <v>538</v>
      </c>
      <c r="D53" s="14" t="s">
        <v>440</v>
      </c>
      <c r="E53" s="184" t="s">
        <v>591</v>
      </c>
      <c r="F53" s="184"/>
      <c r="G53" s="197"/>
      <c r="H53" s="189"/>
      <c r="P53" s="8" t="str">
        <f t="shared" si="0"/>
        <v>, 00 Januari 1900</v>
      </c>
      <c r="Q53" s="391" t="s">
        <v>257</v>
      </c>
      <c r="R53" s="391" t="s">
        <v>478</v>
      </c>
      <c r="S53" s="394" t="str">
        <f t="shared" si="1"/>
        <v>097/MINI.L-Kid/30.02.02/S.1-2/VI/2017</v>
      </c>
    </row>
    <row r="54" spans="1:19" ht="18.75" x14ac:dyDescent="0.3">
      <c r="A54" s="12">
        <v>47</v>
      </c>
      <c r="B54" s="187">
        <v>4168</v>
      </c>
      <c r="C54" s="187" t="s">
        <v>539</v>
      </c>
      <c r="D54" s="14" t="s">
        <v>441</v>
      </c>
      <c r="E54" s="184" t="s">
        <v>592</v>
      </c>
      <c r="F54" s="184"/>
      <c r="G54" s="197"/>
      <c r="H54" s="189"/>
      <c r="P54" s="8" t="str">
        <f t="shared" si="0"/>
        <v>, 00 Januari 1900</v>
      </c>
      <c r="Q54" s="391" t="s">
        <v>258</v>
      </c>
      <c r="R54" s="391" t="s">
        <v>478</v>
      </c>
      <c r="S54" s="394" t="str">
        <f t="shared" si="1"/>
        <v>098/MINI.L-Kid/30.02.02/S.1-2/VI/2017</v>
      </c>
    </row>
    <row r="55" spans="1:19" ht="18.75" x14ac:dyDescent="0.3">
      <c r="A55" s="12">
        <v>48</v>
      </c>
      <c r="B55" s="187">
        <v>4169</v>
      </c>
      <c r="C55" s="187" t="s">
        <v>540</v>
      </c>
      <c r="D55" s="14" t="s">
        <v>442</v>
      </c>
      <c r="E55" s="184" t="s">
        <v>593</v>
      </c>
      <c r="F55" s="184"/>
      <c r="G55" s="197"/>
      <c r="H55" s="189"/>
      <c r="P55" s="8" t="str">
        <f t="shared" si="0"/>
        <v>, 00 Januari 1900</v>
      </c>
      <c r="Q55" s="391" t="s">
        <v>259</v>
      </c>
      <c r="R55" s="391" t="s">
        <v>478</v>
      </c>
      <c r="S55" s="394" t="str">
        <f t="shared" si="1"/>
        <v>099/MINI.L-Kid/30.02.02/S.1-2/VI/2017</v>
      </c>
    </row>
    <row r="56" spans="1:19" ht="18.75" x14ac:dyDescent="0.3">
      <c r="A56" s="12">
        <v>49</v>
      </c>
      <c r="B56" s="187">
        <v>4197</v>
      </c>
      <c r="C56" s="187" t="s">
        <v>541</v>
      </c>
      <c r="D56" s="14" t="s">
        <v>443</v>
      </c>
      <c r="E56" s="184" t="s">
        <v>594</v>
      </c>
      <c r="F56" s="184"/>
      <c r="G56" s="197"/>
      <c r="H56" s="189"/>
      <c r="P56" s="8" t="str">
        <f t="shared" si="0"/>
        <v>, 00 Januari 1900</v>
      </c>
      <c r="Q56" s="391" t="s">
        <v>260</v>
      </c>
      <c r="R56" s="391" t="s">
        <v>478</v>
      </c>
      <c r="S56" s="394" t="str">
        <f t="shared" si="1"/>
        <v>100/MINI.L-Kid/30.02.02/S.1-2/VI/2017</v>
      </c>
    </row>
    <row r="57" spans="1:19" ht="18.75" x14ac:dyDescent="0.3">
      <c r="A57" s="12">
        <v>50</v>
      </c>
      <c r="B57" s="187">
        <v>4170</v>
      </c>
      <c r="C57" s="187" t="s">
        <v>542</v>
      </c>
      <c r="D57" s="14" t="s">
        <v>444</v>
      </c>
      <c r="E57" s="184" t="s">
        <v>595</v>
      </c>
      <c r="F57" s="184"/>
      <c r="G57" s="197"/>
      <c r="H57" s="189"/>
      <c r="P57" s="8" t="str">
        <f t="shared" si="0"/>
        <v>, 00 Januari 1900</v>
      </c>
      <c r="Q57" s="391" t="s">
        <v>261</v>
      </c>
      <c r="R57" s="391" t="s">
        <v>478</v>
      </c>
      <c r="S57" s="394" t="str">
        <f t="shared" si="1"/>
        <v>101/MINI.L-Kid/30.02.02/S.1-2/VI/2017</v>
      </c>
    </row>
    <row r="58" spans="1:19" ht="18.75" x14ac:dyDescent="0.3">
      <c r="A58" s="12">
        <v>51</v>
      </c>
      <c r="B58" s="187">
        <v>4171</v>
      </c>
      <c r="C58" s="187" t="s">
        <v>543</v>
      </c>
      <c r="D58" s="14" t="s">
        <v>445</v>
      </c>
      <c r="E58" s="184" t="s">
        <v>596</v>
      </c>
      <c r="F58" s="184"/>
      <c r="G58" s="197"/>
      <c r="H58" s="189"/>
      <c r="P58" s="8" t="str">
        <f t="shared" si="0"/>
        <v>, 00 Januari 1900</v>
      </c>
      <c r="Q58" s="391" t="s">
        <v>262</v>
      </c>
      <c r="R58" s="391" t="s">
        <v>478</v>
      </c>
      <c r="S58" s="394" t="str">
        <f t="shared" si="1"/>
        <v>102/MINI.L-Kid/30.02.02/S.1-2/VI/2017</v>
      </c>
    </row>
    <row r="59" spans="1:19" ht="18.75" x14ac:dyDescent="0.3">
      <c r="A59" s="12">
        <v>52</v>
      </c>
      <c r="B59" s="187">
        <v>4056</v>
      </c>
      <c r="C59" s="187" t="s">
        <v>544</v>
      </c>
      <c r="D59" s="14" t="s">
        <v>446</v>
      </c>
      <c r="E59" s="184" t="s">
        <v>597</v>
      </c>
      <c r="F59" s="184"/>
      <c r="G59" s="197"/>
      <c r="H59" s="189"/>
      <c r="P59" s="8" t="str">
        <f t="shared" si="0"/>
        <v>, 00 Januari 1900</v>
      </c>
      <c r="Q59" s="391" t="s">
        <v>263</v>
      </c>
      <c r="R59" s="391" t="s">
        <v>478</v>
      </c>
      <c r="S59" s="394" t="str">
        <f t="shared" si="1"/>
        <v>103/MINI.L-Kid/30.02.02/S.1-2/VI/2017</v>
      </c>
    </row>
    <row r="60" spans="1:19" ht="18.75" x14ac:dyDescent="0.3">
      <c r="A60" s="12">
        <v>53</v>
      </c>
      <c r="B60" s="187">
        <v>4172</v>
      </c>
      <c r="C60" s="187" t="s">
        <v>545</v>
      </c>
      <c r="D60" s="14" t="s">
        <v>447</v>
      </c>
      <c r="E60" s="184" t="s">
        <v>598</v>
      </c>
      <c r="F60" s="184"/>
      <c r="G60" s="197"/>
      <c r="H60" s="189"/>
      <c r="P60" s="8" t="str">
        <f t="shared" si="0"/>
        <v>, 00 Januari 1900</v>
      </c>
      <c r="Q60" s="391" t="s">
        <v>264</v>
      </c>
      <c r="R60" s="391" t="s">
        <v>478</v>
      </c>
      <c r="S60" s="394" t="str">
        <f t="shared" si="1"/>
        <v>104/MINI.L-Kid/30.02.02/S.1-2/VI/2017</v>
      </c>
    </row>
    <row r="61" spans="1:19" ht="18.75" x14ac:dyDescent="0.3">
      <c r="A61" s="12">
        <v>54</v>
      </c>
      <c r="B61" s="187"/>
      <c r="C61" s="187"/>
      <c r="D61" s="14"/>
      <c r="E61" s="184"/>
      <c r="F61" s="184"/>
      <c r="G61" s="197"/>
      <c r="H61" s="189"/>
      <c r="P61" s="8" t="str">
        <f t="shared" si="0"/>
        <v>, 00 Januari 1900</v>
      </c>
      <c r="Q61" s="391" t="s">
        <v>265</v>
      </c>
      <c r="R61" s="391" t="s">
        <v>478</v>
      </c>
      <c r="S61" s="394" t="str">
        <f t="shared" si="1"/>
        <v>105/MINI.L-Kid/30.02.02/S.1-2/VI/2017</v>
      </c>
    </row>
    <row r="62" spans="1:19" ht="18.75" x14ac:dyDescent="0.3">
      <c r="A62" s="12">
        <v>55</v>
      </c>
      <c r="B62" s="187"/>
      <c r="C62" s="187"/>
      <c r="D62" s="14"/>
      <c r="E62" s="184"/>
      <c r="F62" s="184"/>
      <c r="G62" s="197"/>
      <c r="H62" s="189"/>
      <c r="P62" s="8" t="str">
        <f t="shared" si="0"/>
        <v>, 00 Januari 1900</v>
      </c>
      <c r="Q62" s="391" t="s">
        <v>266</v>
      </c>
      <c r="R62" s="391" t="s">
        <v>478</v>
      </c>
      <c r="S62" s="394" t="str">
        <f t="shared" si="1"/>
        <v>106/MINI.L-Kid/30.02.02/S.1-2/VI/2017</v>
      </c>
    </row>
    <row r="63" spans="1:19" ht="18.75" x14ac:dyDescent="0.3">
      <c r="A63" s="12">
        <v>56</v>
      </c>
      <c r="B63" s="187"/>
      <c r="C63" s="187"/>
      <c r="D63" s="14"/>
      <c r="E63" s="184"/>
      <c r="F63" s="184"/>
      <c r="G63" s="197"/>
      <c r="H63" s="189"/>
      <c r="P63" s="8" t="str">
        <f t="shared" si="0"/>
        <v>, 00 Januari 1900</v>
      </c>
      <c r="Q63" s="391" t="s">
        <v>267</v>
      </c>
      <c r="R63" s="391" t="s">
        <v>478</v>
      </c>
      <c r="S63" s="394" t="str">
        <f t="shared" si="1"/>
        <v>107/MINI.L-Kid/30.02.02/S.1-2/VI/2017</v>
      </c>
    </row>
    <row r="64" spans="1:19" ht="18.75" x14ac:dyDescent="0.3">
      <c r="A64" s="12">
        <v>57</v>
      </c>
      <c r="B64" s="187"/>
      <c r="C64" s="187"/>
      <c r="D64" s="14"/>
      <c r="E64" s="184"/>
      <c r="F64" s="184"/>
      <c r="G64" s="197"/>
      <c r="H64" s="189"/>
      <c r="P64" s="8" t="str">
        <f t="shared" si="0"/>
        <v>, 00 Januari 1900</v>
      </c>
      <c r="Q64" s="391" t="s">
        <v>268</v>
      </c>
      <c r="R64" s="391"/>
      <c r="S64" s="394" t="str">
        <f t="shared" si="1"/>
        <v>108</v>
      </c>
    </row>
    <row r="65" spans="1:19" ht="18.75" x14ac:dyDescent="0.3">
      <c r="A65" s="12">
        <v>58</v>
      </c>
      <c r="B65" s="187"/>
      <c r="C65" s="187"/>
      <c r="D65" s="14"/>
      <c r="E65" s="184"/>
      <c r="F65" s="184"/>
      <c r="G65" s="197"/>
      <c r="H65" s="189"/>
      <c r="P65" s="8" t="str">
        <f t="shared" si="0"/>
        <v>, 00 Januari 1900</v>
      </c>
      <c r="Q65" s="391" t="s">
        <v>269</v>
      </c>
      <c r="R65" s="391"/>
      <c r="S65" s="394" t="str">
        <f t="shared" si="1"/>
        <v>109</v>
      </c>
    </row>
    <row r="66" spans="1:19" ht="18.75" x14ac:dyDescent="0.3">
      <c r="A66" s="12">
        <v>59</v>
      </c>
      <c r="B66" s="187"/>
      <c r="C66" s="187"/>
      <c r="D66" s="14"/>
      <c r="E66" s="184"/>
      <c r="F66" s="184"/>
      <c r="G66" s="197"/>
      <c r="H66" s="189"/>
      <c r="P66" s="8" t="str">
        <f t="shared" si="0"/>
        <v>, 00 Januari 1900</v>
      </c>
      <c r="Q66" s="391" t="s">
        <v>270</v>
      </c>
      <c r="R66" s="391"/>
      <c r="S66" s="394" t="str">
        <f t="shared" si="1"/>
        <v>110</v>
      </c>
    </row>
    <row r="67" spans="1:19" ht="18.75" x14ac:dyDescent="0.3">
      <c r="A67" s="12">
        <v>60</v>
      </c>
      <c r="B67" s="187"/>
      <c r="C67" s="187"/>
      <c r="D67" s="14"/>
      <c r="E67" s="184"/>
      <c r="F67" s="184"/>
      <c r="G67" s="197"/>
      <c r="H67" s="189"/>
      <c r="P67" s="8" t="str">
        <f t="shared" si="0"/>
        <v>, 00 Januari 1900</v>
      </c>
      <c r="Q67" s="391" t="s">
        <v>271</v>
      </c>
      <c r="R67" s="391"/>
      <c r="S67" s="394" t="str">
        <f t="shared" si="1"/>
        <v>111</v>
      </c>
    </row>
    <row r="68" spans="1:19" ht="18.75" x14ac:dyDescent="0.3">
      <c r="A68" s="12">
        <v>61</v>
      </c>
      <c r="B68" s="187"/>
      <c r="C68" s="187"/>
      <c r="D68" s="14"/>
      <c r="E68" s="184"/>
      <c r="F68" s="184"/>
      <c r="G68" s="197"/>
      <c r="H68" s="189"/>
      <c r="P68" s="8" t="str">
        <f t="shared" si="0"/>
        <v>, 00 Januari 1900</v>
      </c>
      <c r="Q68" s="391" t="s">
        <v>272</v>
      </c>
      <c r="R68" s="391"/>
      <c r="S68" s="394" t="str">
        <f t="shared" si="1"/>
        <v>112</v>
      </c>
    </row>
    <row r="69" spans="1:19" ht="18.75" x14ac:dyDescent="0.3">
      <c r="A69" s="12">
        <v>62</v>
      </c>
      <c r="B69" s="187"/>
      <c r="C69" s="187"/>
      <c r="D69" s="14"/>
      <c r="E69" s="184"/>
      <c r="F69" s="184"/>
      <c r="G69" s="197"/>
      <c r="H69" s="189"/>
      <c r="P69" s="8" t="str">
        <f t="shared" si="0"/>
        <v>, 00 Januari 1900</v>
      </c>
      <c r="Q69" s="391" t="s">
        <v>273</v>
      </c>
      <c r="R69" s="391"/>
      <c r="S69" s="394" t="str">
        <f t="shared" si="1"/>
        <v>113</v>
      </c>
    </row>
    <row r="70" spans="1:19" ht="18.75" x14ac:dyDescent="0.3">
      <c r="A70" s="12">
        <v>63</v>
      </c>
      <c r="B70" s="187"/>
      <c r="C70" s="187"/>
      <c r="D70" s="14"/>
      <c r="E70" s="184"/>
      <c r="F70" s="184"/>
      <c r="G70" s="197"/>
      <c r="H70" s="189"/>
      <c r="P70" s="8" t="str">
        <f t="shared" si="0"/>
        <v>, 00 Januari 1900</v>
      </c>
      <c r="Q70" s="391" t="s">
        <v>274</v>
      </c>
      <c r="R70" s="391"/>
      <c r="S70" s="394" t="str">
        <f t="shared" si="1"/>
        <v>114</v>
      </c>
    </row>
    <row r="71" spans="1:19" ht="18.75" x14ac:dyDescent="0.3">
      <c r="A71" s="12">
        <v>64</v>
      </c>
      <c r="B71" s="187"/>
      <c r="C71" s="187"/>
      <c r="D71" s="14"/>
      <c r="E71" s="184"/>
      <c r="F71" s="184"/>
      <c r="G71" s="197"/>
      <c r="H71" s="189"/>
      <c r="P71" s="8" t="str">
        <f t="shared" si="0"/>
        <v>, 00 Januari 1900</v>
      </c>
      <c r="Q71" s="391" t="s">
        <v>275</v>
      </c>
      <c r="R71" s="391"/>
      <c r="S71" s="394" t="str">
        <f t="shared" si="1"/>
        <v>115</v>
      </c>
    </row>
    <row r="72" spans="1:19" ht="18.75" x14ac:dyDescent="0.3">
      <c r="A72" s="12">
        <v>65</v>
      </c>
      <c r="B72" s="187"/>
      <c r="C72" s="187"/>
      <c r="D72" s="14"/>
      <c r="E72" s="184"/>
      <c r="F72" s="184"/>
      <c r="G72" s="197"/>
      <c r="H72" s="189"/>
      <c r="P72" s="8" t="str">
        <f t="shared" ref="P72:P135" si="2">F73&amp;", "&amp;TEXT(G73,"[$-id-ID]dd mmmm yyyy")</f>
        <v>, 00 Januari 1900</v>
      </c>
      <c r="Q72" s="391" t="s">
        <v>276</v>
      </c>
      <c r="R72" s="391"/>
      <c r="S72" s="394" t="str">
        <f t="shared" ref="S72:S135" si="3">Q72&amp;R72</f>
        <v>116</v>
      </c>
    </row>
    <row r="73" spans="1:19" ht="18.75" x14ac:dyDescent="0.3">
      <c r="A73" s="12">
        <v>66</v>
      </c>
      <c r="B73" s="187"/>
      <c r="C73" s="187"/>
      <c r="D73" s="14"/>
      <c r="E73" s="184"/>
      <c r="F73" s="184"/>
      <c r="G73" s="197"/>
      <c r="H73" s="189"/>
      <c r="P73" s="8" t="str">
        <f t="shared" si="2"/>
        <v>, 00 Januari 1900</v>
      </c>
      <c r="Q73" s="391" t="s">
        <v>277</v>
      </c>
      <c r="R73" s="391"/>
      <c r="S73" s="394" t="str">
        <f t="shared" si="3"/>
        <v>117</v>
      </c>
    </row>
    <row r="74" spans="1:19" ht="18.75" x14ac:dyDescent="0.3">
      <c r="A74" s="12">
        <v>67</v>
      </c>
      <c r="B74" s="187"/>
      <c r="C74" s="187"/>
      <c r="D74" s="14"/>
      <c r="E74" s="184"/>
      <c r="F74" s="184"/>
      <c r="G74" s="197"/>
      <c r="H74" s="189"/>
      <c r="P74" s="8" t="str">
        <f t="shared" si="2"/>
        <v>, 00 Januari 1900</v>
      </c>
      <c r="Q74" s="391" t="s">
        <v>278</v>
      </c>
      <c r="R74" s="391"/>
      <c r="S74" s="394" t="str">
        <f t="shared" si="3"/>
        <v>118</v>
      </c>
    </row>
    <row r="75" spans="1:19" ht="18.75" x14ac:dyDescent="0.3">
      <c r="A75" s="12">
        <v>68</v>
      </c>
      <c r="B75" s="187"/>
      <c r="C75" s="187"/>
      <c r="D75" s="14"/>
      <c r="E75" s="184"/>
      <c r="F75" s="184"/>
      <c r="G75" s="197"/>
      <c r="H75" s="189"/>
      <c r="P75" s="8" t="str">
        <f t="shared" si="2"/>
        <v>, 00 Januari 1900</v>
      </c>
      <c r="Q75" s="391" t="s">
        <v>279</v>
      </c>
      <c r="R75" s="391"/>
      <c r="S75" s="394" t="str">
        <f t="shared" si="3"/>
        <v>119</v>
      </c>
    </row>
    <row r="76" spans="1:19" ht="18.75" x14ac:dyDescent="0.3">
      <c r="A76" s="12">
        <v>69</v>
      </c>
      <c r="B76" s="187"/>
      <c r="C76" s="187"/>
      <c r="D76" s="14"/>
      <c r="E76" s="184"/>
      <c r="F76" s="184"/>
      <c r="G76" s="197"/>
      <c r="H76" s="189"/>
      <c r="P76" s="8" t="str">
        <f t="shared" si="2"/>
        <v>, 00 Januari 1900</v>
      </c>
      <c r="Q76" s="391" t="s">
        <v>280</v>
      </c>
      <c r="R76" s="391"/>
      <c r="S76" s="394" t="str">
        <f t="shared" si="3"/>
        <v>120</v>
      </c>
    </row>
    <row r="77" spans="1:19" ht="18.75" x14ac:dyDescent="0.3">
      <c r="A77" s="12">
        <v>70</v>
      </c>
      <c r="B77" s="187"/>
      <c r="C77" s="187"/>
      <c r="D77" s="14"/>
      <c r="E77" s="184"/>
      <c r="F77" s="184"/>
      <c r="G77" s="197"/>
      <c r="H77" s="189"/>
      <c r="P77" s="8" t="str">
        <f t="shared" si="2"/>
        <v>, 00 Januari 1900</v>
      </c>
      <c r="Q77" s="391" t="s">
        <v>281</v>
      </c>
      <c r="R77" s="391"/>
      <c r="S77" s="394" t="str">
        <f t="shared" si="3"/>
        <v>121</v>
      </c>
    </row>
    <row r="78" spans="1:19" ht="18.75" x14ac:dyDescent="0.3">
      <c r="A78" s="12">
        <v>71</v>
      </c>
      <c r="B78" s="187"/>
      <c r="C78" s="187"/>
      <c r="D78" s="14"/>
      <c r="E78" s="184"/>
      <c r="F78" s="184"/>
      <c r="G78" s="197"/>
      <c r="H78" s="189"/>
      <c r="P78" s="8" t="str">
        <f t="shared" si="2"/>
        <v>, 00 Januari 1900</v>
      </c>
      <c r="Q78" s="391" t="s">
        <v>282</v>
      </c>
      <c r="R78" s="391"/>
      <c r="S78" s="394" t="str">
        <f t="shared" si="3"/>
        <v>122</v>
      </c>
    </row>
    <row r="79" spans="1:19" ht="18.75" x14ac:dyDescent="0.3">
      <c r="A79" s="12">
        <v>72</v>
      </c>
      <c r="B79" s="187"/>
      <c r="C79" s="187"/>
      <c r="D79" s="14"/>
      <c r="E79" s="184"/>
      <c r="F79" s="184"/>
      <c r="G79" s="197"/>
      <c r="H79" s="189"/>
      <c r="P79" s="8" t="str">
        <f t="shared" si="2"/>
        <v>, 00 Januari 1900</v>
      </c>
      <c r="Q79" s="391" t="s">
        <v>283</v>
      </c>
      <c r="R79" s="391"/>
      <c r="S79" s="394" t="str">
        <f t="shared" si="3"/>
        <v>123</v>
      </c>
    </row>
    <row r="80" spans="1:19" ht="18.75" x14ac:dyDescent="0.3">
      <c r="A80" s="12">
        <v>73</v>
      </c>
      <c r="B80" s="187"/>
      <c r="C80" s="187"/>
      <c r="D80" s="14"/>
      <c r="E80" s="184"/>
      <c r="F80" s="184"/>
      <c r="G80" s="197"/>
      <c r="H80" s="189"/>
      <c r="P80" s="8" t="str">
        <f t="shared" si="2"/>
        <v>, 00 Januari 1900</v>
      </c>
      <c r="Q80" s="391" t="s">
        <v>284</v>
      </c>
      <c r="R80" s="391"/>
      <c r="S80" s="394" t="str">
        <f t="shared" si="3"/>
        <v>124</v>
      </c>
    </row>
    <row r="81" spans="1:19" ht="18.75" x14ac:dyDescent="0.3">
      <c r="A81" s="12">
        <v>74</v>
      </c>
      <c r="B81" s="187"/>
      <c r="C81" s="187"/>
      <c r="D81" s="14"/>
      <c r="E81" s="184"/>
      <c r="F81" s="184"/>
      <c r="G81" s="197"/>
      <c r="H81" s="189"/>
      <c r="P81" s="8" t="str">
        <f t="shared" si="2"/>
        <v>, 00 Januari 1900</v>
      </c>
      <c r="Q81" s="391" t="s">
        <v>285</v>
      </c>
      <c r="R81" s="391"/>
      <c r="S81" s="394" t="str">
        <f t="shared" si="3"/>
        <v>125</v>
      </c>
    </row>
    <row r="82" spans="1:19" ht="18.75" x14ac:dyDescent="0.3">
      <c r="A82" s="12">
        <v>75</v>
      </c>
      <c r="B82" s="187"/>
      <c r="C82" s="187"/>
      <c r="D82" s="14"/>
      <c r="E82" s="184"/>
      <c r="F82" s="184"/>
      <c r="G82" s="197"/>
      <c r="H82" s="189"/>
      <c r="P82" s="8" t="str">
        <f t="shared" si="2"/>
        <v>, 00 Januari 1900</v>
      </c>
      <c r="Q82" s="391" t="s">
        <v>286</v>
      </c>
      <c r="R82" s="391"/>
      <c r="S82" s="394" t="str">
        <f t="shared" si="3"/>
        <v>126</v>
      </c>
    </row>
    <row r="83" spans="1:19" ht="18.75" x14ac:dyDescent="0.3">
      <c r="A83" s="12">
        <v>76</v>
      </c>
      <c r="B83" s="187"/>
      <c r="C83" s="187"/>
      <c r="D83" s="14"/>
      <c r="E83" s="184"/>
      <c r="F83" s="184"/>
      <c r="G83" s="197"/>
      <c r="H83" s="189"/>
      <c r="P83" s="8" t="str">
        <f t="shared" si="2"/>
        <v>, 00 Januari 1900</v>
      </c>
      <c r="Q83" s="391" t="s">
        <v>287</v>
      </c>
      <c r="R83" s="391"/>
      <c r="S83" s="394" t="str">
        <f t="shared" si="3"/>
        <v>127</v>
      </c>
    </row>
    <row r="84" spans="1:19" ht="18.75" x14ac:dyDescent="0.3">
      <c r="A84" s="12">
        <v>77</v>
      </c>
      <c r="B84" s="187"/>
      <c r="C84" s="187"/>
      <c r="D84" s="14"/>
      <c r="E84" s="184"/>
      <c r="F84" s="184"/>
      <c r="G84" s="197"/>
      <c r="H84" s="189"/>
      <c r="P84" s="8" t="str">
        <f t="shared" si="2"/>
        <v>, 00 Januari 1900</v>
      </c>
      <c r="Q84" s="391" t="s">
        <v>288</v>
      </c>
      <c r="R84" s="391"/>
      <c r="S84" s="394" t="str">
        <f t="shared" si="3"/>
        <v>128</v>
      </c>
    </row>
    <row r="85" spans="1:19" ht="18.75" x14ac:dyDescent="0.3">
      <c r="A85" s="12">
        <v>78</v>
      </c>
      <c r="B85" s="187"/>
      <c r="C85" s="187"/>
      <c r="D85" s="14"/>
      <c r="E85" s="184"/>
      <c r="F85" s="184"/>
      <c r="G85" s="197"/>
      <c r="H85" s="189"/>
      <c r="P85" s="8" t="str">
        <f t="shared" si="2"/>
        <v>, 00 Januari 1900</v>
      </c>
      <c r="Q85" s="391" t="s">
        <v>289</v>
      </c>
      <c r="R85" s="391"/>
      <c r="S85" s="394" t="str">
        <f t="shared" si="3"/>
        <v>129</v>
      </c>
    </row>
    <row r="86" spans="1:19" ht="18.75" x14ac:dyDescent="0.3">
      <c r="A86" s="12">
        <v>79</v>
      </c>
      <c r="B86" s="187"/>
      <c r="C86" s="187"/>
      <c r="D86" s="14"/>
      <c r="E86" s="184"/>
      <c r="F86" s="184"/>
      <c r="G86" s="197"/>
      <c r="H86" s="189"/>
      <c r="P86" s="8" t="str">
        <f t="shared" si="2"/>
        <v>, 00 Januari 1900</v>
      </c>
      <c r="Q86" s="391" t="s">
        <v>290</v>
      </c>
      <c r="R86" s="391"/>
      <c r="S86" s="394" t="str">
        <f t="shared" si="3"/>
        <v>130</v>
      </c>
    </row>
    <row r="87" spans="1:19" ht="18.75" x14ac:dyDescent="0.3">
      <c r="A87" s="12">
        <v>80</v>
      </c>
      <c r="B87" s="187"/>
      <c r="C87" s="187"/>
      <c r="D87" s="14"/>
      <c r="E87" s="184"/>
      <c r="F87" s="184"/>
      <c r="G87" s="197"/>
      <c r="H87" s="189"/>
      <c r="P87" s="8" t="str">
        <f t="shared" si="2"/>
        <v>, 00 Januari 1900</v>
      </c>
      <c r="Q87" s="391" t="s">
        <v>291</v>
      </c>
      <c r="R87" s="391"/>
      <c r="S87" s="394" t="str">
        <f t="shared" si="3"/>
        <v>131</v>
      </c>
    </row>
    <row r="88" spans="1:19" ht="18.75" x14ac:dyDescent="0.3">
      <c r="A88" s="12">
        <v>81</v>
      </c>
      <c r="B88" s="187"/>
      <c r="C88" s="187"/>
      <c r="D88" s="14"/>
      <c r="E88" s="184"/>
      <c r="F88" s="184"/>
      <c r="G88" s="197"/>
      <c r="H88" s="189"/>
      <c r="P88" s="8" t="str">
        <f t="shared" si="2"/>
        <v>, 00 Januari 1900</v>
      </c>
      <c r="Q88" s="391" t="s">
        <v>292</v>
      </c>
      <c r="R88" s="391"/>
      <c r="S88" s="394" t="str">
        <f t="shared" si="3"/>
        <v>132</v>
      </c>
    </row>
    <row r="89" spans="1:19" ht="18.75" x14ac:dyDescent="0.3">
      <c r="A89" s="12">
        <v>82</v>
      </c>
      <c r="B89" s="187"/>
      <c r="C89" s="187"/>
      <c r="D89" s="14"/>
      <c r="E89" s="184"/>
      <c r="F89" s="184"/>
      <c r="G89" s="197"/>
      <c r="H89" s="189"/>
      <c r="P89" s="8" t="str">
        <f t="shared" si="2"/>
        <v>, 00 Januari 1900</v>
      </c>
      <c r="Q89" s="391" t="s">
        <v>293</v>
      </c>
      <c r="R89" s="391"/>
      <c r="S89" s="394" t="str">
        <f t="shared" si="3"/>
        <v>133</v>
      </c>
    </row>
    <row r="90" spans="1:19" ht="18.75" x14ac:dyDescent="0.3">
      <c r="A90" s="12">
        <v>83</v>
      </c>
      <c r="B90" s="187"/>
      <c r="C90" s="187"/>
      <c r="D90" s="14"/>
      <c r="E90" s="184"/>
      <c r="F90" s="184"/>
      <c r="G90" s="197"/>
      <c r="H90" s="189"/>
      <c r="P90" s="8" t="str">
        <f t="shared" si="2"/>
        <v>, 00 Januari 1900</v>
      </c>
      <c r="Q90" s="391" t="s">
        <v>294</v>
      </c>
      <c r="R90" s="391"/>
      <c r="S90" s="394" t="str">
        <f t="shared" si="3"/>
        <v>134</v>
      </c>
    </row>
    <row r="91" spans="1:19" ht="18.75" x14ac:dyDescent="0.3">
      <c r="A91" s="12">
        <v>84</v>
      </c>
      <c r="B91" s="187"/>
      <c r="C91" s="187"/>
      <c r="D91" s="14"/>
      <c r="E91" s="184"/>
      <c r="F91" s="184"/>
      <c r="G91" s="197"/>
      <c r="H91" s="189"/>
      <c r="P91" s="8" t="str">
        <f t="shared" si="2"/>
        <v>, 00 Januari 1900</v>
      </c>
      <c r="Q91" s="391" t="s">
        <v>295</v>
      </c>
      <c r="R91" s="391"/>
      <c r="S91" s="394" t="str">
        <f t="shared" si="3"/>
        <v>135</v>
      </c>
    </row>
    <row r="92" spans="1:19" ht="18.75" x14ac:dyDescent="0.3">
      <c r="A92" s="12">
        <v>85</v>
      </c>
      <c r="B92" s="187"/>
      <c r="C92" s="187"/>
      <c r="D92" s="14"/>
      <c r="E92" s="184"/>
      <c r="F92" s="184"/>
      <c r="G92" s="197"/>
      <c r="H92" s="189"/>
      <c r="P92" s="8" t="str">
        <f t="shared" si="2"/>
        <v>, 00 Januari 1900</v>
      </c>
      <c r="Q92" s="391" t="s">
        <v>296</v>
      </c>
      <c r="R92" s="391"/>
      <c r="S92" s="394" t="str">
        <f t="shared" si="3"/>
        <v>136</v>
      </c>
    </row>
    <row r="93" spans="1:19" ht="18.75" x14ac:dyDescent="0.3">
      <c r="A93" s="12">
        <v>86</v>
      </c>
      <c r="B93" s="187"/>
      <c r="C93" s="187"/>
      <c r="D93" s="14"/>
      <c r="E93" s="184"/>
      <c r="F93" s="184"/>
      <c r="G93" s="197"/>
      <c r="H93" s="189"/>
      <c r="P93" s="8" t="str">
        <f t="shared" si="2"/>
        <v>, 00 Januari 1900</v>
      </c>
      <c r="Q93" s="391" t="s">
        <v>297</v>
      </c>
      <c r="R93" s="391"/>
      <c r="S93" s="394" t="str">
        <f t="shared" si="3"/>
        <v>137</v>
      </c>
    </row>
    <row r="94" spans="1:19" ht="18.75" x14ac:dyDescent="0.3">
      <c r="A94" s="12">
        <v>87</v>
      </c>
      <c r="B94" s="187"/>
      <c r="C94" s="187"/>
      <c r="D94" s="14"/>
      <c r="E94" s="184"/>
      <c r="F94" s="184"/>
      <c r="G94" s="197"/>
      <c r="H94" s="189"/>
      <c r="P94" s="8" t="str">
        <f t="shared" si="2"/>
        <v>, 00 Januari 1900</v>
      </c>
      <c r="Q94" s="391" t="s">
        <v>298</v>
      </c>
      <c r="R94" s="391"/>
      <c r="S94" s="394" t="str">
        <f t="shared" si="3"/>
        <v>138</v>
      </c>
    </row>
    <row r="95" spans="1:19" ht="18.75" x14ac:dyDescent="0.3">
      <c r="A95" s="12">
        <v>88</v>
      </c>
      <c r="B95" s="187"/>
      <c r="C95" s="187"/>
      <c r="D95" s="14"/>
      <c r="E95" s="184"/>
      <c r="F95" s="184"/>
      <c r="G95" s="197"/>
      <c r="H95" s="189"/>
      <c r="P95" s="8" t="str">
        <f t="shared" si="2"/>
        <v>, 00 Januari 1900</v>
      </c>
      <c r="Q95" s="391" t="s">
        <v>299</v>
      </c>
      <c r="R95" s="391"/>
      <c r="S95" s="394" t="str">
        <f t="shared" si="3"/>
        <v>139</v>
      </c>
    </row>
    <row r="96" spans="1:19" ht="18.75" x14ac:dyDescent="0.3">
      <c r="A96" s="12">
        <v>89</v>
      </c>
      <c r="B96" s="187"/>
      <c r="C96" s="187"/>
      <c r="D96" s="14"/>
      <c r="E96" s="184"/>
      <c r="F96" s="184"/>
      <c r="G96" s="197"/>
      <c r="H96" s="189"/>
      <c r="P96" s="8" t="str">
        <f t="shared" si="2"/>
        <v>, 00 Januari 1900</v>
      </c>
      <c r="Q96" s="391" t="s">
        <v>300</v>
      </c>
      <c r="R96" s="391"/>
      <c r="S96" s="394" t="str">
        <f t="shared" si="3"/>
        <v>140</v>
      </c>
    </row>
    <row r="97" spans="1:19" ht="18.75" x14ac:dyDescent="0.3">
      <c r="A97" s="12">
        <v>90</v>
      </c>
      <c r="B97" s="187"/>
      <c r="C97" s="187"/>
      <c r="D97" s="14"/>
      <c r="E97" s="184"/>
      <c r="F97" s="184"/>
      <c r="G97" s="197"/>
      <c r="H97" s="189"/>
      <c r="P97" s="8" t="str">
        <f t="shared" si="2"/>
        <v>, 00 Januari 1900</v>
      </c>
      <c r="Q97" s="391" t="s">
        <v>301</v>
      </c>
      <c r="R97" s="391"/>
      <c r="S97" s="394" t="str">
        <f t="shared" si="3"/>
        <v>141</v>
      </c>
    </row>
    <row r="98" spans="1:19" ht="18.75" x14ac:dyDescent="0.3">
      <c r="A98" s="12">
        <v>91</v>
      </c>
      <c r="B98" s="187"/>
      <c r="C98" s="187"/>
      <c r="D98" s="14"/>
      <c r="E98" s="184"/>
      <c r="F98" s="184"/>
      <c r="G98" s="197"/>
      <c r="H98" s="189"/>
      <c r="P98" s="8" t="str">
        <f t="shared" si="2"/>
        <v>, 00 Januari 1900</v>
      </c>
      <c r="Q98" s="391" t="s">
        <v>302</v>
      </c>
      <c r="R98" s="391"/>
      <c r="S98" s="394" t="str">
        <f t="shared" si="3"/>
        <v>142</v>
      </c>
    </row>
    <row r="99" spans="1:19" ht="18.75" x14ac:dyDescent="0.3">
      <c r="A99" s="12">
        <v>92</v>
      </c>
      <c r="B99" s="187"/>
      <c r="C99" s="187"/>
      <c r="D99" s="14"/>
      <c r="E99" s="184"/>
      <c r="F99" s="184"/>
      <c r="G99" s="197"/>
      <c r="H99" s="189"/>
      <c r="P99" s="8" t="str">
        <f t="shared" si="2"/>
        <v>, 00 Januari 1900</v>
      </c>
      <c r="Q99" s="391" t="s">
        <v>303</v>
      </c>
      <c r="R99" s="391"/>
      <c r="S99" s="394" t="str">
        <f t="shared" si="3"/>
        <v>143</v>
      </c>
    </row>
    <row r="100" spans="1:19" ht="18.75" x14ac:dyDescent="0.3">
      <c r="A100" s="12">
        <v>93</v>
      </c>
      <c r="B100" s="13"/>
      <c r="C100" s="18"/>
      <c r="D100" s="20"/>
      <c r="E100" s="150"/>
      <c r="F100" s="150"/>
      <c r="G100" s="150"/>
      <c r="H100" s="150"/>
      <c r="P100" s="8" t="str">
        <f t="shared" si="2"/>
        <v>, 00 Januari 1900</v>
      </c>
      <c r="Q100" s="391" t="s">
        <v>304</v>
      </c>
      <c r="R100" s="391"/>
      <c r="S100" s="394" t="str">
        <f t="shared" si="3"/>
        <v>144</v>
      </c>
    </row>
    <row r="101" spans="1:19" ht="18.75" x14ac:dyDescent="0.3">
      <c r="A101" s="12">
        <v>94</v>
      </c>
      <c r="B101" s="13"/>
      <c r="C101" s="18"/>
      <c r="D101" s="20"/>
      <c r="E101" s="150"/>
      <c r="F101" s="150"/>
      <c r="G101" s="150"/>
      <c r="H101" s="150"/>
      <c r="P101" s="8" t="str">
        <f t="shared" si="2"/>
        <v>, 00 Januari 1900</v>
      </c>
      <c r="Q101" s="391" t="s">
        <v>305</v>
      </c>
      <c r="R101" s="391"/>
      <c r="S101" s="394" t="str">
        <f t="shared" si="3"/>
        <v>145</v>
      </c>
    </row>
    <row r="102" spans="1:19" ht="18.75" x14ac:dyDescent="0.3">
      <c r="A102" s="12">
        <v>95</v>
      </c>
      <c r="B102" s="13"/>
      <c r="C102" s="18"/>
      <c r="D102" s="20"/>
      <c r="E102" s="150"/>
      <c r="F102" s="150"/>
      <c r="G102" s="150"/>
      <c r="H102" s="150"/>
      <c r="P102" s="8" t="str">
        <f t="shared" si="2"/>
        <v>, 00 Januari 1900</v>
      </c>
      <c r="Q102" s="391" t="s">
        <v>306</v>
      </c>
      <c r="R102" s="391"/>
      <c r="S102" s="394" t="str">
        <f t="shared" si="3"/>
        <v>146</v>
      </c>
    </row>
    <row r="103" spans="1:19" ht="18.75" x14ac:dyDescent="0.3">
      <c r="A103" s="12">
        <v>96</v>
      </c>
      <c r="B103" s="13"/>
      <c r="C103" s="18"/>
      <c r="D103" s="20"/>
      <c r="E103" s="150"/>
      <c r="F103" s="150"/>
      <c r="G103" s="150"/>
      <c r="H103" s="150"/>
      <c r="P103" s="8" t="str">
        <f t="shared" si="2"/>
        <v>, 00 Januari 1900</v>
      </c>
      <c r="Q103" s="391" t="s">
        <v>307</v>
      </c>
      <c r="R103" s="391"/>
      <c r="S103" s="394" t="str">
        <f t="shared" si="3"/>
        <v>147</v>
      </c>
    </row>
    <row r="104" spans="1:19" ht="18.75" x14ac:dyDescent="0.3">
      <c r="A104" s="12">
        <v>97</v>
      </c>
      <c r="B104" s="13"/>
      <c r="C104" s="18"/>
      <c r="D104" s="20"/>
      <c r="E104" s="150"/>
      <c r="F104" s="150"/>
      <c r="G104" s="150"/>
      <c r="H104" s="150"/>
      <c r="P104" s="8" t="str">
        <f t="shared" si="2"/>
        <v>, 00 Januari 1900</v>
      </c>
      <c r="Q104" s="391" t="s">
        <v>308</v>
      </c>
      <c r="R104" s="391"/>
      <c r="S104" s="394" t="str">
        <f t="shared" si="3"/>
        <v>148</v>
      </c>
    </row>
    <row r="105" spans="1:19" ht="18.75" x14ac:dyDescent="0.3">
      <c r="A105" s="12">
        <v>98</v>
      </c>
      <c r="B105" s="13"/>
      <c r="C105" s="18"/>
      <c r="D105" s="20"/>
      <c r="E105" s="150"/>
      <c r="F105" s="150"/>
      <c r="G105" s="150"/>
      <c r="H105" s="150"/>
      <c r="P105" s="8" t="str">
        <f t="shared" si="2"/>
        <v>, 00 Januari 1900</v>
      </c>
      <c r="Q105" s="391" t="s">
        <v>309</v>
      </c>
      <c r="R105" s="391"/>
      <c r="S105" s="394" t="str">
        <f t="shared" si="3"/>
        <v>149</v>
      </c>
    </row>
    <row r="106" spans="1:19" ht="18.75" x14ac:dyDescent="0.3">
      <c r="A106" s="12">
        <v>99</v>
      </c>
      <c r="B106" s="13"/>
      <c r="C106" s="18"/>
      <c r="D106" s="20"/>
      <c r="E106" s="150"/>
      <c r="F106" s="150"/>
      <c r="G106" s="150"/>
      <c r="H106" s="150"/>
      <c r="P106" s="8" t="str">
        <f t="shared" si="2"/>
        <v>, 00 Januari 1900</v>
      </c>
      <c r="Q106" s="391" t="s">
        <v>310</v>
      </c>
      <c r="R106" s="391"/>
      <c r="S106" s="394" t="str">
        <f t="shared" si="3"/>
        <v>150</v>
      </c>
    </row>
    <row r="107" spans="1:19" ht="18.75" x14ac:dyDescent="0.3">
      <c r="A107" s="12">
        <v>100</v>
      </c>
      <c r="B107" s="13"/>
      <c r="C107" s="18"/>
      <c r="D107" s="20"/>
      <c r="E107" s="150"/>
      <c r="F107" s="150"/>
      <c r="G107" s="150"/>
      <c r="H107" s="150"/>
      <c r="P107" s="8" t="str">
        <f t="shared" si="2"/>
        <v>, 00 Januari 1900</v>
      </c>
      <c r="Q107" s="391" t="s">
        <v>311</v>
      </c>
      <c r="R107" s="391"/>
      <c r="S107" s="394" t="str">
        <f t="shared" si="3"/>
        <v>151</v>
      </c>
    </row>
    <row r="108" spans="1:19" ht="18.75" x14ac:dyDescent="0.3">
      <c r="A108" s="12">
        <v>101</v>
      </c>
      <c r="B108" s="13"/>
      <c r="C108" s="18"/>
      <c r="D108" s="20"/>
      <c r="E108" s="150"/>
      <c r="F108" s="150"/>
      <c r="G108" s="150"/>
      <c r="H108" s="150"/>
      <c r="P108" s="8" t="str">
        <f t="shared" si="2"/>
        <v>, 00 Januari 1900</v>
      </c>
      <c r="Q108" s="391" t="s">
        <v>312</v>
      </c>
      <c r="R108" s="391"/>
      <c r="S108" s="394" t="str">
        <f t="shared" si="3"/>
        <v>152</v>
      </c>
    </row>
    <row r="109" spans="1:19" ht="18.75" x14ac:dyDescent="0.3">
      <c r="A109" s="12">
        <v>102</v>
      </c>
      <c r="B109" s="13"/>
      <c r="C109" s="18"/>
      <c r="D109" s="20"/>
      <c r="E109" s="150"/>
      <c r="F109" s="150"/>
      <c r="G109" s="150"/>
      <c r="H109" s="150"/>
      <c r="P109" s="8" t="str">
        <f t="shared" si="2"/>
        <v>, 00 Januari 1900</v>
      </c>
      <c r="Q109" s="391" t="s">
        <v>313</v>
      </c>
      <c r="R109" s="391"/>
      <c r="S109" s="394" t="str">
        <f t="shared" si="3"/>
        <v>153</v>
      </c>
    </row>
    <row r="110" spans="1:19" ht="18.75" x14ac:dyDescent="0.3">
      <c r="A110" s="12">
        <v>103</v>
      </c>
      <c r="B110" s="13"/>
      <c r="C110" s="18"/>
      <c r="D110" s="20"/>
      <c r="E110" s="150"/>
      <c r="F110" s="150"/>
      <c r="G110" s="150"/>
      <c r="H110" s="150"/>
      <c r="P110" s="8" t="str">
        <f t="shared" si="2"/>
        <v>, 00 Januari 1900</v>
      </c>
      <c r="Q110" s="391" t="s">
        <v>314</v>
      </c>
      <c r="R110" s="391"/>
      <c r="S110" s="394" t="str">
        <f t="shared" si="3"/>
        <v>154</v>
      </c>
    </row>
    <row r="111" spans="1:19" ht="18.75" x14ac:dyDescent="0.3">
      <c r="A111" s="12">
        <v>104</v>
      </c>
      <c r="B111" s="13"/>
      <c r="C111" s="18"/>
      <c r="D111" s="20"/>
      <c r="E111" s="150"/>
      <c r="F111" s="150"/>
      <c r="G111" s="150"/>
      <c r="H111" s="150"/>
      <c r="P111" s="8" t="str">
        <f t="shared" si="2"/>
        <v>, 00 Januari 1900</v>
      </c>
      <c r="Q111" s="309" t="s">
        <v>315</v>
      </c>
      <c r="R111" s="309"/>
      <c r="S111" s="394" t="str">
        <f t="shared" si="3"/>
        <v>155</v>
      </c>
    </row>
    <row r="112" spans="1:19" ht="18.75" x14ac:dyDescent="0.3">
      <c r="A112" s="12">
        <v>105</v>
      </c>
      <c r="B112" s="13"/>
      <c r="C112" s="18"/>
      <c r="D112" s="20"/>
      <c r="E112" s="150"/>
      <c r="F112" s="150"/>
      <c r="G112" s="150"/>
      <c r="H112" s="150"/>
      <c r="P112" s="8" t="str">
        <f t="shared" si="2"/>
        <v>, 00 Januari 1900</v>
      </c>
      <c r="Q112" s="309" t="s">
        <v>316</v>
      </c>
      <c r="R112" s="309"/>
      <c r="S112" s="394" t="str">
        <f t="shared" si="3"/>
        <v>156</v>
      </c>
    </row>
    <row r="113" spans="1:19" ht="18.75" x14ac:dyDescent="0.3">
      <c r="A113" s="12">
        <v>106</v>
      </c>
      <c r="B113" s="13"/>
      <c r="C113" s="18"/>
      <c r="D113" s="20"/>
      <c r="E113" s="150"/>
      <c r="F113" s="150"/>
      <c r="G113" s="150"/>
      <c r="H113" s="150"/>
      <c r="P113" s="8" t="str">
        <f t="shared" si="2"/>
        <v>, 00 Januari 1900</v>
      </c>
      <c r="Q113" s="309" t="s">
        <v>317</v>
      </c>
      <c r="R113" s="309"/>
      <c r="S113" s="394" t="str">
        <f t="shared" si="3"/>
        <v>157</v>
      </c>
    </row>
    <row r="114" spans="1:19" ht="18.75" x14ac:dyDescent="0.3">
      <c r="A114" s="12">
        <v>107</v>
      </c>
      <c r="B114" s="13"/>
      <c r="C114" s="18"/>
      <c r="D114" s="20"/>
      <c r="E114" s="150"/>
      <c r="F114" s="150"/>
      <c r="G114" s="150"/>
      <c r="H114" s="150"/>
      <c r="P114" s="8" t="str">
        <f t="shared" si="2"/>
        <v>, 00 Januari 1900</v>
      </c>
      <c r="Q114" s="309" t="s">
        <v>318</v>
      </c>
      <c r="R114" s="309"/>
      <c r="S114" s="394" t="str">
        <f t="shared" si="3"/>
        <v>158</v>
      </c>
    </row>
    <row r="115" spans="1:19" ht="18.75" x14ac:dyDescent="0.3">
      <c r="A115" s="12">
        <v>108</v>
      </c>
      <c r="B115" s="13"/>
      <c r="C115" s="18"/>
      <c r="D115" s="20"/>
      <c r="E115" s="150"/>
      <c r="F115" s="150"/>
      <c r="G115" s="150"/>
      <c r="H115" s="150"/>
      <c r="P115" s="8" t="str">
        <f t="shared" si="2"/>
        <v>, 00 Januari 1900</v>
      </c>
      <c r="Q115" s="309" t="s">
        <v>319</v>
      </c>
      <c r="R115" s="309"/>
      <c r="S115" s="394" t="str">
        <f t="shared" si="3"/>
        <v>159</v>
      </c>
    </row>
    <row r="116" spans="1:19" ht="18.75" x14ac:dyDescent="0.3">
      <c r="A116" s="12">
        <v>109</v>
      </c>
      <c r="B116" s="13"/>
      <c r="C116" s="18"/>
      <c r="D116" s="20"/>
      <c r="E116" s="150"/>
      <c r="F116" s="150"/>
      <c r="G116" s="150"/>
      <c r="H116" s="150"/>
      <c r="P116" s="8" t="str">
        <f t="shared" si="2"/>
        <v>, 00 Januari 1900</v>
      </c>
      <c r="Q116" s="309" t="s">
        <v>320</v>
      </c>
      <c r="R116" s="309"/>
      <c r="S116" s="394" t="str">
        <f t="shared" si="3"/>
        <v>160</v>
      </c>
    </row>
    <row r="117" spans="1:19" ht="18.75" x14ac:dyDescent="0.3">
      <c r="A117" s="12">
        <v>110</v>
      </c>
      <c r="B117" s="13"/>
      <c r="C117" s="18"/>
      <c r="D117" s="20"/>
      <c r="E117" s="150"/>
      <c r="F117" s="150"/>
      <c r="G117" s="150"/>
      <c r="H117" s="150"/>
      <c r="P117" s="8" t="str">
        <f t="shared" si="2"/>
        <v>, 00 Januari 1900</v>
      </c>
      <c r="Q117" s="309" t="s">
        <v>321</v>
      </c>
      <c r="R117" s="309"/>
      <c r="S117" s="394" t="str">
        <f t="shared" si="3"/>
        <v>161</v>
      </c>
    </row>
    <row r="118" spans="1:19" ht="18.75" x14ac:dyDescent="0.3">
      <c r="A118" s="12">
        <v>111</v>
      </c>
      <c r="B118" s="13"/>
      <c r="C118" s="18"/>
      <c r="D118" s="20"/>
      <c r="E118" s="150"/>
      <c r="F118" s="150"/>
      <c r="G118" s="150"/>
      <c r="H118" s="150"/>
      <c r="P118" s="8" t="str">
        <f t="shared" si="2"/>
        <v>, 00 Januari 1900</v>
      </c>
      <c r="Q118" s="309" t="s">
        <v>322</v>
      </c>
      <c r="R118" s="309"/>
      <c r="S118" s="394" t="str">
        <f t="shared" si="3"/>
        <v>162</v>
      </c>
    </row>
    <row r="119" spans="1:19" ht="18.75" x14ac:dyDescent="0.3">
      <c r="A119" s="12">
        <v>112</v>
      </c>
      <c r="B119" s="13"/>
      <c r="C119" s="18"/>
      <c r="D119" s="20"/>
      <c r="E119" s="150"/>
      <c r="F119" s="150"/>
      <c r="G119" s="150"/>
      <c r="H119" s="150"/>
      <c r="P119" s="8" t="str">
        <f t="shared" si="2"/>
        <v>, 00 Januari 1900</v>
      </c>
      <c r="Q119" s="309" t="s">
        <v>323</v>
      </c>
      <c r="R119" s="309"/>
      <c r="S119" s="394" t="str">
        <f t="shared" si="3"/>
        <v>163</v>
      </c>
    </row>
    <row r="120" spans="1:19" ht="18.75" x14ac:dyDescent="0.3">
      <c r="A120" s="12">
        <v>113</v>
      </c>
      <c r="B120" s="13"/>
      <c r="C120" s="18"/>
      <c r="D120" s="20"/>
      <c r="E120" s="150"/>
      <c r="F120" s="150"/>
      <c r="G120" s="150"/>
      <c r="H120" s="150"/>
      <c r="P120" s="8" t="str">
        <f t="shared" si="2"/>
        <v>, 00 Januari 1900</v>
      </c>
      <c r="Q120" s="309" t="s">
        <v>324</v>
      </c>
      <c r="R120" s="309"/>
      <c r="S120" s="394" t="str">
        <f t="shared" si="3"/>
        <v>164</v>
      </c>
    </row>
    <row r="121" spans="1:19" ht="18.75" x14ac:dyDescent="0.3">
      <c r="A121" s="12">
        <v>114</v>
      </c>
      <c r="B121" s="13"/>
      <c r="C121" s="18"/>
      <c r="D121" s="20"/>
      <c r="E121" s="150"/>
      <c r="F121" s="150"/>
      <c r="G121" s="150"/>
      <c r="H121" s="150"/>
      <c r="P121" s="8" t="str">
        <f t="shared" si="2"/>
        <v>, 00 Januari 1900</v>
      </c>
      <c r="Q121" s="309" t="s">
        <v>325</v>
      </c>
      <c r="R121" s="309"/>
      <c r="S121" s="394" t="str">
        <f t="shared" si="3"/>
        <v>165</v>
      </c>
    </row>
    <row r="122" spans="1:19" ht="18.75" x14ac:dyDescent="0.3">
      <c r="A122" s="12">
        <v>115</v>
      </c>
      <c r="B122" s="13"/>
      <c r="C122" s="18"/>
      <c r="D122" s="20"/>
      <c r="E122" s="150"/>
      <c r="F122" s="150"/>
      <c r="G122" s="150"/>
      <c r="H122" s="150"/>
      <c r="P122" s="8" t="str">
        <f t="shared" si="2"/>
        <v>, 00 Januari 1900</v>
      </c>
      <c r="Q122" s="309" t="s">
        <v>326</v>
      </c>
      <c r="R122" s="309"/>
      <c r="S122" s="394" t="str">
        <f t="shared" si="3"/>
        <v>166</v>
      </c>
    </row>
    <row r="123" spans="1:19" ht="18.75" x14ac:dyDescent="0.3">
      <c r="A123" s="12">
        <v>116</v>
      </c>
      <c r="B123" s="13"/>
      <c r="C123" s="18"/>
      <c r="D123" s="20"/>
      <c r="E123" s="150"/>
      <c r="F123" s="150"/>
      <c r="G123" s="150"/>
      <c r="H123" s="150"/>
      <c r="P123" s="8" t="str">
        <f t="shared" si="2"/>
        <v>, 00 Januari 1900</v>
      </c>
      <c r="Q123" s="309" t="s">
        <v>327</v>
      </c>
      <c r="R123" s="309"/>
      <c r="S123" s="394" t="str">
        <f t="shared" si="3"/>
        <v>167</v>
      </c>
    </row>
    <row r="124" spans="1:19" ht="18.75" x14ac:dyDescent="0.3">
      <c r="A124" s="12">
        <v>117</v>
      </c>
      <c r="B124" s="13"/>
      <c r="C124" s="18"/>
      <c r="D124" s="20"/>
      <c r="E124" s="150"/>
      <c r="F124" s="150"/>
      <c r="G124" s="150"/>
      <c r="H124" s="150"/>
      <c r="P124" s="8" t="str">
        <f t="shared" si="2"/>
        <v>, 00 Januari 1900</v>
      </c>
      <c r="Q124" s="309" t="s">
        <v>328</v>
      </c>
      <c r="R124" s="309"/>
      <c r="S124" s="394" t="str">
        <f t="shared" si="3"/>
        <v>168</v>
      </c>
    </row>
    <row r="125" spans="1:19" ht="18.75" x14ac:dyDescent="0.3">
      <c r="A125" s="12">
        <v>118</v>
      </c>
      <c r="B125" s="13"/>
      <c r="C125" s="18"/>
      <c r="D125" s="20"/>
      <c r="E125" s="150"/>
      <c r="F125" s="150"/>
      <c r="G125" s="150"/>
      <c r="H125" s="150"/>
      <c r="P125" s="8" t="str">
        <f t="shared" si="2"/>
        <v>, 00 Januari 1900</v>
      </c>
      <c r="Q125" s="309" t="s">
        <v>329</v>
      </c>
      <c r="R125" s="309"/>
      <c r="S125" s="394" t="str">
        <f t="shared" si="3"/>
        <v>169</v>
      </c>
    </row>
    <row r="126" spans="1:19" ht="18.75" x14ac:dyDescent="0.3">
      <c r="A126" s="12">
        <v>119</v>
      </c>
      <c r="B126" s="13"/>
      <c r="C126" s="18"/>
      <c r="D126" s="20"/>
      <c r="E126" s="150"/>
      <c r="F126" s="150"/>
      <c r="G126" s="150"/>
      <c r="H126" s="150"/>
      <c r="P126" s="8" t="str">
        <f t="shared" si="2"/>
        <v>, 00 Januari 1900</v>
      </c>
      <c r="Q126" s="309" t="s">
        <v>330</v>
      </c>
      <c r="R126" s="309"/>
      <c r="S126" s="394" t="str">
        <f t="shared" si="3"/>
        <v>170</v>
      </c>
    </row>
    <row r="127" spans="1:19" ht="18.75" x14ac:dyDescent="0.3">
      <c r="A127" s="12">
        <v>120</v>
      </c>
      <c r="B127" s="13"/>
      <c r="C127" s="18"/>
      <c r="D127" s="20"/>
      <c r="E127" s="150"/>
      <c r="F127" s="150"/>
      <c r="G127" s="150"/>
      <c r="H127" s="150"/>
      <c r="P127" s="8" t="str">
        <f t="shared" si="2"/>
        <v>, 00 Januari 1900</v>
      </c>
      <c r="Q127" s="309" t="s">
        <v>331</v>
      </c>
      <c r="R127" s="309"/>
      <c r="S127" s="394" t="str">
        <f t="shared" si="3"/>
        <v>171</v>
      </c>
    </row>
    <row r="128" spans="1:19" ht="18.75" x14ac:dyDescent="0.3">
      <c r="A128" s="12">
        <v>121</v>
      </c>
      <c r="B128" s="13"/>
      <c r="C128" s="18"/>
      <c r="D128" s="20"/>
      <c r="E128" s="150"/>
      <c r="F128" s="150"/>
      <c r="G128" s="150"/>
      <c r="H128" s="150"/>
      <c r="P128" s="8" t="str">
        <f t="shared" si="2"/>
        <v>, 00 Januari 1900</v>
      </c>
      <c r="Q128" s="309" t="s">
        <v>332</v>
      </c>
      <c r="R128" s="309"/>
      <c r="S128" s="394" t="str">
        <f t="shared" si="3"/>
        <v>172</v>
      </c>
    </row>
    <row r="129" spans="1:19" ht="18.75" x14ac:dyDescent="0.3">
      <c r="A129" s="12">
        <v>122</v>
      </c>
      <c r="B129" s="13"/>
      <c r="C129" s="18"/>
      <c r="D129" s="20"/>
      <c r="E129" s="150"/>
      <c r="F129" s="150"/>
      <c r="G129" s="150"/>
      <c r="H129" s="150"/>
      <c r="P129" s="8" t="str">
        <f t="shared" si="2"/>
        <v>, 00 Januari 1900</v>
      </c>
      <c r="Q129" s="309" t="s">
        <v>333</v>
      </c>
      <c r="R129" s="309"/>
      <c r="S129" s="394" t="str">
        <f t="shared" si="3"/>
        <v>173</v>
      </c>
    </row>
    <row r="130" spans="1:19" ht="18.75" x14ac:dyDescent="0.3">
      <c r="A130" s="12">
        <v>123</v>
      </c>
      <c r="B130" s="13"/>
      <c r="C130" s="18"/>
      <c r="D130" s="20"/>
      <c r="E130" s="150"/>
      <c r="F130" s="150"/>
      <c r="G130" s="150"/>
      <c r="H130" s="150"/>
      <c r="P130" s="8" t="str">
        <f t="shared" si="2"/>
        <v>, 00 Januari 1900</v>
      </c>
      <c r="Q130" s="309" t="s">
        <v>334</v>
      </c>
      <c r="R130" s="309"/>
      <c r="S130" s="394" t="str">
        <f t="shared" si="3"/>
        <v>174</v>
      </c>
    </row>
    <row r="131" spans="1:19" ht="18.75" x14ac:dyDescent="0.3">
      <c r="A131" s="12">
        <v>124</v>
      </c>
      <c r="B131" s="13"/>
      <c r="C131" s="18"/>
      <c r="D131" s="20"/>
      <c r="E131" s="150"/>
      <c r="F131" s="150"/>
      <c r="G131" s="150"/>
      <c r="H131" s="150"/>
      <c r="P131" s="8" t="str">
        <f t="shared" si="2"/>
        <v>, 00 Januari 1900</v>
      </c>
      <c r="Q131" s="309" t="s">
        <v>335</v>
      </c>
      <c r="R131" s="309"/>
      <c r="S131" s="394" t="str">
        <f t="shared" si="3"/>
        <v>175</v>
      </c>
    </row>
    <row r="132" spans="1:19" ht="18.75" x14ac:dyDescent="0.3">
      <c r="A132" s="12">
        <v>125</v>
      </c>
      <c r="B132" s="13"/>
      <c r="C132" s="18"/>
      <c r="D132" s="20"/>
      <c r="E132" s="150"/>
      <c r="F132" s="150"/>
      <c r="G132" s="150"/>
      <c r="H132" s="150"/>
      <c r="P132" s="8" t="str">
        <f t="shared" si="2"/>
        <v>, 00 Januari 1900</v>
      </c>
      <c r="Q132" s="309" t="s">
        <v>336</v>
      </c>
      <c r="R132" s="309"/>
      <c r="S132" s="394" t="str">
        <f t="shared" si="3"/>
        <v>176</v>
      </c>
    </row>
    <row r="133" spans="1:19" ht="18.75" x14ac:dyDescent="0.3">
      <c r="A133" s="12">
        <v>126</v>
      </c>
      <c r="B133" s="13"/>
      <c r="C133" s="18"/>
      <c r="D133" s="20"/>
      <c r="E133" s="150"/>
      <c r="F133" s="150"/>
      <c r="G133" s="150"/>
      <c r="H133" s="150"/>
      <c r="P133" s="8" t="str">
        <f t="shared" si="2"/>
        <v>, 00 Januari 1900</v>
      </c>
      <c r="Q133" s="309" t="s">
        <v>337</v>
      </c>
      <c r="R133" s="309"/>
      <c r="S133" s="394" t="str">
        <f t="shared" si="3"/>
        <v>177</v>
      </c>
    </row>
    <row r="134" spans="1:19" ht="18.75" x14ac:dyDescent="0.3">
      <c r="A134" s="12">
        <v>127</v>
      </c>
      <c r="B134" s="13"/>
      <c r="C134" s="18"/>
      <c r="D134" s="20"/>
      <c r="E134" s="150"/>
      <c r="F134" s="150"/>
      <c r="G134" s="150"/>
      <c r="H134" s="150"/>
      <c r="P134" s="8" t="str">
        <f t="shared" si="2"/>
        <v>, 00 Januari 1900</v>
      </c>
      <c r="Q134" s="309" t="s">
        <v>338</v>
      </c>
      <c r="R134" s="309"/>
      <c r="S134" s="394" t="str">
        <f t="shared" si="3"/>
        <v>178</v>
      </c>
    </row>
    <row r="135" spans="1:19" ht="18.75" x14ac:dyDescent="0.3">
      <c r="A135" s="12">
        <v>128</v>
      </c>
      <c r="B135" s="13"/>
      <c r="C135" s="18"/>
      <c r="D135" s="20"/>
      <c r="E135" s="150"/>
      <c r="F135" s="150"/>
      <c r="G135" s="150"/>
      <c r="H135" s="150"/>
      <c r="P135" s="8" t="str">
        <f t="shared" si="2"/>
        <v>, 00 Januari 1900</v>
      </c>
      <c r="Q135" s="309" t="s">
        <v>339</v>
      </c>
      <c r="R135" s="309"/>
      <c r="S135" s="394" t="str">
        <f t="shared" si="3"/>
        <v>179</v>
      </c>
    </row>
    <row r="136" spans="1:19" ht="18.75" x14ac:dyDescent="0.3">
      <c r="A136" s="12">
        <v>129</v>
      </c>
      <c r="B136" s="13"/>
      <c r="C136" s="18"/>
      <c r="D136" s="20"/>
      <c r="E136" s="150"/>
      <c r="F136" s="150"/>
      <c r="G136" s="150"/>
      <c r="H136" s="150"/>
      <c r="P136" s="8" t="str">
        <f t="shared" ref="P136:P199" si="4">F137&amp;", "&amp;TEXT(G137,"[$-id-ID]dd mmmm yyyy")</f>
        <v>, 00 Januari 1900</v>
      </c>
      <c r="Q136" s="309" t="s">
        <v>340</v>
      </c>
      <c r="R136" s="309"/>
      <c r="S136" s="394" t="str">
        <f t="shared" ref="S136:S199" si="5">Q136&amp;R136</f>
        <v>180</v>
      </c>
    </row>
    <row r="137" spans="1:19" ht="18.75" x14ac:dyDescent="0.3">
      <c r="A137" s="12">
        <v>130</v>
      </c>
      <c r="B137" s="13"/>
      <c r="C137" s="18"/>
      <c r="D137" s="20"/>
      <c r="E137" s="150"/>
      <c r="F137" s="150"/>
      <c r="G137" s="150"/>
      <c r="H137" s="150"/>
      <c r="P137" s="8" t="str">
        <f t="shared" si="4"/>
        <v>, 00 Januari 1900</v>
      </c>
      <c r="Q137" s="309" t="s">
        <v>341</v>
      </c>
      <c r="R137" s="309"/>
      <c r="S137" s="394" t="str">
        <f t="shared" si="5"/>
        <v>181</v>
      </c>
    </row>
    <row r="138" spans="1:19" ht="18.75" x14ac:dyDescent="0.3">
      <c r="A138" s="12">
        <v>131</v>
      </c>
      <c r="B138" s="13"/>
      <c r="C138" s="18"/>
      <c r="D138" s="20"/>
      <c r="E138" s="150"/>
      <c r="F138" s="150"/>
      <c r="G138" s="150"/>
      <c r="H138" s="150"/>
      <c r="P138" s="8" t="str">
        <f t="shared" si="4"/>
        <v>, 00 Januari 1900</v>
      </c>
      <c r="Q138" s="309" t="s">
        <v>342</v>
      </c>
      <c r="R138" s="309"/>
      <c r="S138" s="394" t="str">
        <f t="shared" si="5"/>
        <v>182</v>
      </c>
    </row>
    <row r="139" spans="1:19" ht="18.75" x14ac:dyDescent="0.3">
      <c r="A139" s="12">
        <v>132</v>
      </c>
      <c r="B139" s="13"/>
      <c r="C139" s="18"/>
      <c r="D139" s="20"/>
      <c r="E139" s="150"/>
      <c r="F139" s="150"/>
      <c r="G139" s="150"/>
      <c r="H139" s="150"/>
      <c r="P139" s="8" t="str">
        <f t="shared" si="4"/>
        <v>, 00 Januari 1900</v>
      </c>
      <c r="Q139" s="309" t="s">
        <v>343</v>
      </c>
      <c r="R139" s="309"/>
      <c r="S139" s="394" t="str">
        <f t="shared" si="5"/>
        <v>183</v>
      </c>
    </row>
    <row r="140" spans="1:19" ht="18.75" x14ac:dyDescent="0.3">
      <c r="A140" s="12">
        <v>133</v>
      </c>
      <c r="B140" s="13"/>
      <c r="C140" s="18"/>
      <c r="D140" s="20"/>
      <c r="E140" s="150"/>
      <c r="F140" s="150"/>
      <c r="G140" s="150"/>
      <c r="H140" s="150"/>
      <c r="P140" s="8" t="str">
        <f t="shared" si="4"/>
        <v>, 00 Januari 1900</v>
      </c>
      <c r="Q140" s="309" t="s">
        <v>344</v>
      </c>
      <c r="R140" s="309"/>
      <c r="S140" s="394" t="str">
        <f t="shared" si="5"/>
        <v>184</v>
      </c>
    </row>
    <row r="141" spans="1:19" ht="18.75" x14ac:dyDescent="0.3">
      <c r="A141" s="12">
        <v>134</v>
      </c>
      <c r="B141" s="13"/>
      <c r="C141" s="18"/>
      <c r="D141" s="20"/>
      <c r="E141" s="150"/>
      <c r="F141" s="150"/>
      <c r="G141" s="150"/>
      <c r="H141" s="150"/>
      <c r="P141" s="8" t="str">
        <f t="shared" si="4"/>
        <v>, 00 Januari 1900</v>
      </c>
      <c r="Q141" s="309" t="s">
        <v>345</v>
      </c>
      <c r="R141" s="309"/>
      <c r="S141" s="394" t="str">
        <f t="shared" si="5"/>
        <v>185</v>
      </c>
    </row>
    <row r="142" spans="1:19" ht="18.75" x14ac:dyDescent="0.3">
      <c r="A142" s="12">
        <v>135</v>
      </c>
      <c r="B142" s="13"/>
      <c r="C142" s="18"/>
      <c r="D142" s="20"/>
      <c r="E142" s="150"/>
      <c r="F142" s="150"/>
      <c r="G142" s="150"/>
      <c r="H142" s="150"/>
      <c r="P142" s="8" t="str">
        <f t="shared" si="4"/>
        <v>, 00 Januari 1900</v>
      </c>
      <c r="Q142" s="309" t="s">
        <v>346</v>
      </c>
      <c r="R142" s="309"/>
      <c r="S142" s="394" t="str">
        <f t="shared" si="5"/>
        <v>186</v>
      </c>
    </row>
    <row r="143" spans="1:19" ht="18.75" x14ac:dyDescent="0.3">
      <c r="A143" s="12">
        <v>136</v>
      </c>
      <c r="B143" s="13"/>
      <c r="C143" s="18"/>
      <c r="D143" s="20"/>
      <c r="E143" s="150"/>
      <c r="F143" s="150"/>
      <c r="G143" s="150"/>
      <c r="H143" s="150"/>
      <c r="P143" s="8" t="str">
        <f t="shared" si="4"/>
        <v>, 00 Januari 1900</v>
      </c>
      <c r="Q143" s="309" t="s">
        <v>347</v>
      </c>
      <c r="R143" s="309"/>
      <c r="S143" s="394" t="str">
        <f t="shared" si="5"/>
        <v>187</v>
      </c>
    </row>
    <row r="144" spans="1:19" ht="18.75" x14ac:dyDescent="0.3">
      <c r="A144" s="12">
        <v>137</v>
      </c>
      <c r="B144" s="13"/>
      <c r="C144" s="18"/>
      <c r="D144" s="20"/>
      <c r="E144" s="150"/>
      <c r="F144" s="150"/>
      <c r="G144" s="150"/>
      <c r="H144" s="150"/>
      <c r="P144" s="8" t="str">
        <f t="shared" si="4"/>
        <v>, 00 Januari 1900</v>
      </c>
      <c r="Q144" s="309" t="s">
        <v>348</v>
      </c>
      <c r="R144" s="309"/>
      <c r="S144" s="394" t="str">
        <f t="shared" si="5"/>
        <v>188</v>
      </c>
    </row>
    <row r="145" spans="1:19" ht="18.75" x14ac:dyDescent="0.3">
      <c r="A145" s="12">
        <v>138</v>
      </c>
      <c r="B145" s="13"/>
      <c r="C145" s="18"/>
      <c r="D145" s="20"/>
      <c r="E145" s="150"/>
      <c r="F145" s="150"/>
      <c r="G145" s="150"/>
      <c r="H145" s="150"/>
      <c r="P145" s="8" t="str">
        <f t="shared" si="4"/>
        <v>, 00 Januari 1900</v>
      </c>
      <c r="Q145" s="309" t="s">
        <v>349</v>
      </c>
      <c r="R145" s="309"/>
      <c r="S145" s="394" t="str">
        <f t="shared" si="5"/>
        <v>189</v>
      </c>
    </row>
    <row r="146" spans="1:19" ht="18.75" x14ac:dyDescent="0.3">
      <c r="A146" s="12">
        <v>139</v>
      </c>
      <c r="B146" s="13"/>
      <c r="C146" s="18"/>
      <c r="D146" s="20"/>
      <c r="E146" s="150"/>
      <c r="F146" s="150"/>
      <c r="G146" s="150"/>
      <c r="H146" s="150"/>
      <c r="P146" s="8" t="str">
        <f t="shared" si="4"/>
        <v>, 00 Januari 1900</v>
      </c>
      <c r="Q146" s="309" t="s">
        <v>350</v>
      </c>
      <c r="R146" s="309"/>
      <c r="S146" s="394" t="str">
        <f t="shared" si="5"/>
        <v>190</v>
      </c>
    </row>
    <row r="147" spans="1:19" ht="18.75" x14ac:dyDescent="0.3">
      <c r="A147" s="12">
        <v>140</v>
      </c>
      <c r="B147" s="13"/>
      <c r="C147" s="18"/>
      <c r="D147" s="20"/>
      <c r="E147" s="150"/>
      <c r="F147" s="150"/>
      <c r="G147" s="150"/>
      <c r="H147" s="150"/>
      <c r="P147" s="8" t="str">
        <f t="shared" si="4"/>
        <v>, 00 Januari 1900</v>
      </c>
      <c r="Q147" s="309" t="s">
        <v>351</v>
      </c>
      <c r="R147" s="309"/>
      <c r="S147" s="394" t="str">
        <f t="shared" si="5"/>
        <v>191</v>
      </c>
    </row>
    <row r="148" spans="1:19" ht="18.75" x14ac:dyDescent="0.3">
      <c r="A148" s="12">
        <v>141</v>
      </c>
      <c r="B148" s="13"/>
      <c r="C148" s="18"/>
      <c r="D148" s="20"/>
      <c r="E148" s="150"/>
      <c r="F148" s="150"/>
      <c r="G148" s="150"/>
      <c r="H148" s="150"/>
      <c r="P148" s="8" t="str">
        <f t="shared" si="4"/>
        <v>, 00 Januari 1900</v>
      </c>
      <c r="Q148" s="309" t="s">
        <v>352</v>
      </c>
      <c r="R148" s="309"/>
      <c r="S148" s="394" t="str">
        <f t="shared" si="5"/>
        <v>192</v>
      </c>
    </row>
    <row r="149" spans="1:19" ht="18.75" x14ac:dyDescent="0.3">
      <c r="A149" s="12">
        <v>142</v>
      </c>
      <c r="B149" s="13"/>
      <c r="C149" s="18"/>
      <c r="D149" s="20"/>
      <c r="E149" s="150"/>
      <c r="F149" s="150"/>
      <c r="G149" s="150"/>
      <c r="H149" s="150"/>
      <c r="P149" s="8" t="str">
        <f t="shared" si="4"/>
        <v>, 00 Januari 1900</v>
      </c>
      <c r="Q149" s="309" t="s">
        <v>353</v>
      </c>
      <c r="R149" s="309"/>
      <c r="S149" s="394" t="str">
        <f t="shared" si="5"/>
        <v>193</v>
      </c>
    </row>
    <row r="150" spans="1:19" ht="18.75" x14ac:dyDescent="0.3">
      <c r="A150" s="12">
        <v>143</v>
      </c>
      <c r="B150" s="13"/>
      <c r="C150" s="18"/>
      <c r="D150" s="20"/>
      <c r="E150" s="150"/>
      <c r="F150" s="150"/>
      <c r="G150" s="150"/>
      <c r="H150" s="150"/>
      <c r="P150" s="8" t="str">
        <f t="shared" si="4"/>
        <v>, 00 Januari 1900</v>
      </c>
      <c r="Q150" s="309" t="s">
        <v>354</v>
      </c>
      <c r="R150" s="309"/>
      <c r="S150" s="394" t="str">
        <f t="shared" si="5"/>
        <v>194</v>
      </c>
    </row>
    <row r="151" spans="1:19" ht="18.75" x14ac:dyDescent="0.3">
      <c r="A151" s="12">
        <v>144</v>
      </c>
      <c r="B151" s="13"/>
      <c r="C151" s="18"/>
      <c r="D151" s="20"/>
      <c r="E151" s="150"/>
      <c r="F151" s="150"/>
      <c r="G151" s="150"/>
      <c r="H151" s="150"/>
      <c r="P151" s="8" t="str">
        <f t="shared" si="4"/>
        <v>, 00 Januari 1900</v>
      </c>
      <c r="Q151" s="309" t="s">
        <v>355</v>
      </c>
      <c r="R151" s="309"/>
      <c r="S151" s="394" t="str">
        <f t="shared" si="5"/>
        <v>195</v>
      </c>
    </row>
    <row r="152" spans="1:19" ht="18.75" x14ac:dyDescent="0.3">
      <c r="A152" s="12">
        <v>145</v>
      </c>
      <c r="B152" s="13"/>
      <c r="C152" s="18"/>
      <c r="D152" s="20"/>
      <c r="E152" s="150"/>
      <c r="F152" s="150"/>
      <c r="G152" s="150"/>
      <c r="H152" s="150"/>
      <c r="P152" s="8" t="str">
        <f t="shared" si="4"/>
        <v>, 00 Januari 1900</v>
      </c>
      <c r="Q152" s="309" t="s">
        <v>356</v>
      </c>
      <c r="R152" s="309"/>
      <c r="S152" s="394" t="str">
        <f t="shared" si="5"/>
        <v>196</v>
      </c>
    </row>
    <row r="153" spans="1:19" ht="18.75" x14ac:dyDescent="0.3">
      <c r="A153" s="12">
        <v>146</v>
      </c>
      <c r="B153" s="13"/>
      <c r="C153" s="18"/>
      <c r="D153" s="20"/>
      <c r="E153" s="150"/>
      <c r="F153" s="150"/>
      <c r="G153" s="150"/>
      <c r="H153" s="150"/>
      <c r="P153" s="8" t="str">
        <f t="shared" si="4"/>
        <v>, 00 Januari 1900</v>
      </c>
      <c r="Q153" s="309" t="s">
        <v>357</v>
      </c>
      <c r="R153" s="309"/>
      <c r="S153" s="394" t="str">
        <f t="shared" si="5"/>
        <v>197</v>
      </c>
    </row>
    <row r="154" spans="1:19" ht="18.75" x14ac:dyDescent="0.3">
      <c r="A154" s="12">
        <v>147</v>
      </c>
      <c r="B154" s="13"/>
      <c r="C154" s="18"/>
      <c r="D154" s="20"/>
      <c r="E154" s="150"/>
      <c r="F154" s="150"/>
      <c r="G154" s="150"/>
      <c r="H154" s="150"/>
      <c r="P154" s="8" t="str">
        <f t="shared" si="4"/>
        <v>, 00 Januari 1900</v>
      </c>
      <c r="Q154" s="309" t="s">
        <v>358</v>
      </c>
      <c r="R154" s="309"/>
      <c r="S154" s="394" t="str">
        <f t="shared" si="5"/>
        <v>198</v>
      </c>
    </row>
    <row r="155" spans="1:19" ht="18.75" x14ac:dyDescent="0.3">
      <c r="A155" s="12">
        <v>148</v>
      </c>
      <c r="B155" s="13"/>
      <c r="C155" s="18"/>
      <c r="D155" s="20"/>
      <c r="E155" s="150"/>
      <c r="F155" s="150"/>
      <c r="G155" s="150"/>
      <c r="H155" s="150"/>
      <c r="P155" s="8" t="str">
        <f t="shared" si="4"/>
        <v>, 00 Januari 1900</v>
      </c>
      <c r="Q155" s="309" t="s">
        <v>359</v>
      </c>
      <c r="R155" s="309"/>
      <c r="S155" s="394" t="str">
        <f t="shared" si="5"/>
        <v>199</v>
      </c>
    </row>
    <row r="156" spans="1:19" ht="18.75" x14ac:dyDescent="0.3">
      <c r="A156" s="12">
        <v>149</v>
      </c>
      <c r="B156" s="13"/>
      <c r="C156" s="18"/>
      <c r="D156" s="20"/>
      <c r="E156" s="150"/>
      <c r="F156" s="150"/>
      <c r="G156" s="150"/>
      <c r="H156" s="150"/>
      <c r="P156" s="8" t="str">
        <f t="shared" si="4"/>
        <v>, 00 Januari 1900</v>
      </c>
      <c r="Q156" s="309" t="s">
        <v>360</v>
      </c>
      <c r="R156" s="309"/>
      <c r="S156" s="394" t="str">
        <f t="shared" si="5"/>
        <v>200</v>
      </c>
    </row>
    <row r="157" spans="1:19" ht="18.75" x14ac:dyDescent="0.3">
      <c r="A157" s="12">
        <v>150</v>
      </c>
      <c r="B157" s="13"/>
      <c r="C157" s="18"/>
      <c r="D157" s="20"/>
      <c r="E157" s="150"/>
      <c r="F157" s="150"/>
      <c r="G157" s="150"/>
      <c r="H157" s="150"/>
      <c r="P157" s="8" t="str">
        <f t="shared" si="4"/>
        <v>, 00 Januari 1900</v>
      </c>
      <c r="Q157" s="309" t="s">
        <v>361</v>
      </c>
      <c r="R157" s="309"/>
      <c r="S157" s="394" t="str">
        <f t="shared" si="5"/>
        <v>201</v>
      </c>
    </row>
    <row r="158" spans="1:19" ht="18.75" x14ac:dyDescent="0.3">
      <c r="A158" s="12">
        <v>151</v>
      </c>
      <c r="B158" s="13"/>
      <c r="C158" s="18"/>
      <c r="D158" s="20"/>
      <c r="E158" s="150"/>
      <c r="F158" s="150"/>
      <c r="G158" s="150"/>
      <c r="H158" s="150"/>
      <c r="P158" s="8" t="str">
        <f t="shared" si="4"/>
        <v>, 00 Januari 1900</v>
      </c>
      <c r="Q158" s="309" t="s">
        <v>362</v>
      </c>
      <c r="R158" s="309"/>
      <c r="S158" s="394" t="str">
        <f t="shared" si="5"/>
        <v>202</v>
      </c>
    </row>
    <row r="159" spans="1:19" ht="18.75" x14ac:dyDescent="0.3">
      <c r="A159" s="12">
        <v>152</v>
      </c>
      <c r="B159" s="13"/>
      <c r="C159" s="18"/>
      <c r="D159" s="20"/>
      <c r="E159" s="150"/>
      <c r="F159" s="150"/>
      <c r="G159" s="150"/>
      <c r="H159" s="150"/>
      <c r="P159" s="8" t="str">
        <f t="shared" si="4"/>
        <v>, 00 Januari 1900</v>
      </c>
      <c r="Q159" s="309" t="s">
        <v>363</v>
      </c>
      <c r="R159" s="309"/>
      <c r="S159" s="394" t="str">
        <f t="shared" si="5"/>
        <v>203</v>
      </c>
    </row>
    <row r="160" spans="1:19" ht="18.75" x14ac:dyDescent="0.3">
      <c r="A160" s="12">
        <v>153</v>
      </c>
      <c r="B160" s="13"/>
      <c r="C160" s="18"/>
      <c r="D160" s="20"/>
      <c r="E160" s="150"/>
      <c r="F160" s="150"/>
      <c r="G160" s="150"/>
      <c r="H160" s="150"/>
      <c r="P160" s="8" t="str">
        <f t="shared" si="4"/>
        <v>, 00 Januari 1900</v>
      </c>
      <c r="Q160" s="309" t="s">
        <v>364</v>
      </c>
      <c r="R160" s="309"/>
      <c r="S160" s="394" t="str">
        <f t="shared" si="5"/>
        <v>204</v>
      </c>
    </row>
    <row r="161" spans="1:19" ht="18.75" x14ac:dyDescent="0.3">
      <c r="A161" s="12">
        <v>154</v>
      </c>
      <c r="B161" s="13"/>
      <c r="C161" s="18"/>
      <c r="D161" s="20"/>
      <c r="E161" s="150"/>
      <c r="F161" s="150"/>
      <c r="G161" s="150"/>
      <c r="H161" s="150"/>
      <c r="P161" s="8" t="str">
        <f t="shared" si="4"/>
        <v>, 00 Januari 1900</v>
      </c>
      <c r="Q161" s="309" t="s">
        <v>365</v>
      </c>
      <c r="R161" s="309"/>
      <c r="S161" s="394" t="str">
        <f t="shared" si="5"/>
        <v>205</v>
      </c>
    </row>
    <row r="162" spans="1:19" ht="18.75" x14ac:dyDescent="0.3">
      <c r="A162" s="12">
        <v>155</v>
      </c>
      <c r="B162" s="13"/>
      <c r="C162" s="18"/>
      <c r="D162" s="20"/>
      <c r="E162" s="150"/>
      <c r="F162" s="150"/>
      <c r="G162" s="150"/>
      <c r="H162" s="150"/>
      <c r="P162" s="8" t="str">
        <f t="shared" si="4"/>
        <v>, 00 Januari 1900</v>
      </c>
      <c r="Q162" s="309" t="s">
        <v>366</v>
      </c>
      <c r="R162" s="309"/>
      <c r="S162" s="394" t="str">
        <f t="shared" si="5"/>
        <v>206</v>
      </c>
    </row>
    <row r="163" spans="1:19" ht="18.75" x14ac:dyDescent="0.3">
      <c r="A163" s="12">
        <v>156</v>
      </c>
      <c r="B163" s="13"/>
      <c r="C163" s="18"/>
      <c r="D163" s="20"/>
      <c r="E163" s="150"/>
      <c r="F163" s="150"/>
      <c r="G163" s="150"/>
      <c r="H163" s="150"/>
      <c r="P163" s="8" t="str">
        <f t="shared" si="4"/>
        <v>, 00 Januari 1900</v>
      </c>
      <c r="Q163" s="309" t="s">
        <v>367</v>
      </c>
      <c r="R163" s="309"/>
      <c r="S163" s="394" t="str">
        <f t="shared" si="5"/>
        <v>207</v>
      </c>
    </row>
    <row r="164" spans="1:19" ht="18.75" x14ac:dyDescent="0.3">
      <c r="A164" s="12">
        <v>157</v>
      </c>
      <c r="B164" s="13"/>
      <c r="C164" s="18"/>
      <c r="D164" s="20"/>
      <c r="E164" s="150"/>
      <c r="F164" s="150"/>
      <c r="G164" s="150"/>
      <c r="H164" s="150"/>
      <c r="P164" s="8" t="str">
        <f t="shared" si="4"/>
        <v>, 00 Januari 1900</v>
      </c>
      <c r="Q164" s="309" t="s">
        <v>368</v>
      </c>
      <c r="R164" s="309"/>
      <c r="S164" s="394" t="str">
        <f t="shared" si="5"/>
        <v>208</v>
      </c>
    </row>
    <row r="165" spans="1:19" ht="18.75" x14ac:dyDescent="0.3">
      <c r="A165" s="12">
        <v>158</v>
      </c>
      <c r="B165" s="13"/>
      <c r="C165" s="18"/>
      <c r="D165" s="20"/>
      <c r="E165" s="150"/>
      <c r="F165" s="150"/>
      <c r="G165" s="150"/>
      <c r="H165" s="150"/>
      <c r="P165" s="8" t="str">
        <f t="shared" si="4"/>
        <v>, 00 Januari 1900</v>
      </c>
      <c r="Q165" s="309" t="s">
        <v>369</v>
      </c>
      <c r="R165" s="309"/>
      <c r="S165" s="394" t="str">
        <f t="shared" si="5"/>
        <v>209</v>
      </c>
    </row>
    <row r="166" spans="1:19" ht="18.75" x14ac:dyDescent="0.3">
      <c r="A166" s="12">
        <v>159</v>
      </c>
      <c r="B166" s="13"/>
      <c r="C166" s="18"/>
      <c r="D166" s="20"/>
      <c r="E166" s="150"/>
      <c r="F166" s="150"/>
      <c r="G166" s="150"/>
      <c r="H166" s="150"/>
      <c r="P166" s="8" t="str">
        <f t="shared" si="4"/>
        <v>, 00 Januari 1900</v>
      </c>
      <c r="Q166" s="309" t="s">
        <v>370</v>
      </c>
      <c r="R166" s="309"/>
      <c r="S166" s="394" t="str">
        <f t="shared" si="5"/>
        <v>210</v>
      </c>
    </row>
    <row r="167" spans="1:19" ht="18.75" x14ac:dyDescent="0.3">
      <c r="A167" s="12">
        <v>160</v>
      </c>
      <c r="B167" s="13"/>
      <c r="C167" s="18"/>
      <c r="D167" s="20"/>
      <c r="E167" s="150"/>
      <c r="F167" s="150"/>
      <c r="G167" s="150"/>
      <c r="H167" s="150"/>
      <c r="P167" s="8" t="str">
        <f t="shared" si="4"/>
        <v>, 00 Januari 1900</v>
      </c>
      <c r="Q167" s="309" t="s">
        <v>371</v>
      </c>
      <c r="R167" s="309"/>
      <c r="S167" s="394" t="str">
        <f t="shared" si="5"/>
        <v>211</v>
      </c>
    </row>
    <row r="168" spans="1:19" ht="18.75" x14ac:dyDescent="0.3">
      <c r="A168" s="12">
        <v>161</v>
      </c>
      <c r="B168" s="13"/>
      <c r="C168" s="18"/>
      <c r="D168" s="20"/>
      <c r="E168" s="150"/>
      <c r="F168" s="150"/>
      <c r="G168" s="150"/>
      <c r="H168" s="150"/>
      <c r="P168" s="8" t="str">
        <f t="shared" si="4"/>
        <v>, 00 Januari 1900</v>
      </c>
      <c r="Q168" s="309" t="s">
        <v>372</v>
      </c>
      <c r="R168" s="309"/>
      <c r="S168" s="394" t="str">
        <f t="shared" si="5"/>
        <v>212</v>
      </c>
    </row>
    <row r="169" spans="1:19" ht="18.75" x14ac:dyDescent="0.3">
      <c r="A169" s="12">
        <v>162</v>
      </c>
      <c r="B169" s="13"/>
      <c r="C169" s="18"/>
      <c r="D169" s="20"/>
      <c r="E169" s="150"/>
      <c r="F169" s="150"/>
      <c r="G169" s="150"/>
      <c r="H169" s="150"/>
      <c r="P169" s="8" t="str">
        <f t="shared" si="4"/>
        <v>, 00 Januari 1900</v>
      </c>
      <c r="Q169" s="309" t="s">
        <v>373</v>
      </c>
      <c r="R169" s="309"/>
      <c r="S169" s="394" t="str">
        <f t="shared" si="5"/>
        <v>213</v>
      </c>
    </row>
    <row r="170" spans="1:19" ht="18.75" x14ac:dyDescent="0.3">
      <c r="A170" s="12">
        <v>163</v>
      </c>
      <c r="B170" s="13"/>
      <c r="C170" s="18"/>
      <c r="D170" s="20"/>
      <c r="E170" s="150"/>
      <c r="F170" s="150"/>
      <c r="G170" s="150"/>
      <c r="H170" s="150"/>
      <c r="P170" s="8" t="str">
        <f t="shared" si="4"/>
        <v>, 00 Januari 1900</v>
      </c>
      <c r="Q170" s="309" t="s">
        <v>374</v>
      </c>
      <c r="R170" s="309"/>
      <c r="S170" s="394" t="str">
        <f t="shared" si="5"/>
        <v>214</v>
      </c>
    </row>
    <row r="171" spans="1:19" ht="18.75" x14ac:dyDescent="0.3">
      <c r="A171" s="12">
        <v>164</v>
      </c>
      <c r="B171" s="13"/>
      <c r="C171" s="18"/>
      <c r="D171" s="20"/>
      <c r="E171" s="150"/>
      <c r="F171" s="150"/>
      <c r="G171" s="150"/>
      <c r="H171" s="150"/>
      <c r="P171" s="8" t="str">
        <f t="shared" si="4"/>
        <v>, 00 Januari 1900</v>
      </c>
      <c r="Q171" s="309" t="s">
        <v>375</v>
      </c>
      <c r="R171" s="309"/>
      <c r="S171" s="394" t="str">
        <f t="shared" si="5"/>
        <v>215</v>
      </c>
    </row>
    <row r="172" spans="1:19" ht="18.75" x14ac:dyDescent="0.3">
      <c r="A172" s="12">
        <v>165</v>
      </c>
      <c r="B172" s="13"/>
      <c r="C172" s="18"/>
      <c r="D172" s="20"/>
      <c r="E172" s="150"/>
      <c r="F172" s="150"/>
      <c r="G172" s="150"/>
      <c r="H172" s="150"/>
      <c r="P172" s="8" t="str">
        <f t="shared" si="4"/>
        <v>, 00 Januari 1900</v>
      </c>
      <c r="Q172" s="309" t="s">
        <v>376</v>
      </c>
      <c r="R172" s="309"/>
      <c r="S172" s="394" t="str">
        <f t="shared" si="5"/>
        <v>216</v>
      </c>
    </row>
    <row r="173" spans="1:19" ht="18.75" x14ac:dyDescent="0.3">
      <c r="A173" s="12">
        <v>166</v>
      </c>
      <c r="B173" s="13"/>
      <c r="C173" s="18"/>
      <c r="D173" s="20"/>
      <c r="E173" s="150"/>
      <c r="F173" s="150"/>
      <c r="G173" s="150"/>
      <c r="H173" s="150"/>
      <c r="P173" s="8" t="str">
        <f t="shared" si="4"/>
        <v>, 00 Januari 1900</v>
      </c>
      <c r="Q173" s="309" t="s">
        <v>377</v>
      </c>
      <c r="R173" s="309"/>
      <c r="S173" s="394" t="str">
        <f t="shared" si="5"/>
        <v>217</v>
      </c>
    </row>
    <row r="174" spans="1:19" ht="18.75" x14ac:dyDescent="0.3">
      <c r="A174" s="12">
        <v>167</v>
      </c>
      <c r="B174" s="13"/>
      <c r="C174" s="18"/>
      <c r="D174" s="20"/>
      <c r="E174" s="150"/>
      <c r="F174" s="150"/>
      <c r="G174" s="150"/>
      <c r="H174" s="150"/>
      <c r="P174" s="8" t="str">
        <f t="shared" si="4"/>
        <v>, 00 Januari 1900</v>
      </c>
      <c r="Q174" s="309" t="s">
        <v>378</v>
      </c>
      <c r="R174" s="309"/>
      <c r="S174" s="394" t="str">
        <f t="shared" si="5"/>
        <v>218</v>
      </c>
    </row>
    <row r="175" spans="1:19" ht="18.75" x14ac:dyDescent="0.3">
      <c r="A175" s="12">
        <v>168</v>
      </c>
      <c r="B175" s="13"/>
      <c r="C175" s="18"/>
      <c r="D175" s="20"/>
      <c r="E175" s="150"/>
      <c r="F175" s="150"/>
      <c r="G175" s="150"/>
      <c r="H175" s="150"/>
      <c r="P175" s="8" t="str">
        <f t="shared" si="4"/>
        <v>, 00 Januari 1900</v>
      </c>
      <c r="Q175" s="309" t="s">
        <v>379</v>
      </c>
      <c r="R175" s="309"/>
      <c r="S175" s="394" t="str">
        <f t="shared" si="5"/>
        <v>219</v>
      </c>
    </row>
    <row r="176" spans="1:19" ht="18.75" x14ac:dyDescent="0.3">
      <c r="A176" s="12">
        <v>169</v>
      </c>
      <c r="B176" s="13"/>
      <c r="C176" s="18"/>
      <c r="D176" s="20"/>
      <c r="E176" s="150"/>
      <c r="F176" s="150"/>
      <c r="G176" s="150"/>
      <c r="H176" s="150"/>
      <c r="P176" s="8" t="str">
        <f t="shared" si="4"/>
        <v>, 00 Januari 1900</v>
      </c>
      <c r="Q176" s="309" t="s">
        <v>380</v>
      </c>
      <c r="R176" s="309"/>
      <c r="S176" s="394" t="str">
        <f t="shared" si="5"/>
        <v>220</v>
      </c>
    </row>
    <row r="177" spans="1:19" ht="18.75" x14ac:dyDescent="0.3">
      <c r="A177" s="12">
        <v>170</v>
      </c>
      <c r="B177" s="13"/>
      <c r="C177" s="18"/>
      <c r="D177" s="20"/>
      <c r="E177" s="150"/>
      <c r="F177" s="150"/>
      <c r="G177" s="150"/>
      <c r="H177" s="150"/>
      <c r="P177" s="8" t="str">
        <f t="shared" si="4"/>
        <v>, 00 Januari 1900</v>
      </c>
      <c r="Q177" s="309" t="s">
        <v>381</v>
      </c>
      <c r="R177" s="309"/>
      <c r="S177" s="394" t="str">
        <f t="shared" si="5"/>
        <v>221</v>
      </c>
    </row>
    <row r="178" spans="1:19" ht="18.75" x14ac:dyDescent="0.3">
      <c r="A178" s="12">
        <v>171</v>
      </c>
      <c r="B178" s="13"/>
      <c r="C178" s="18"/>
      <c r="D178" s="20"/>
      <c r="E178" s="150"/>
      <c r="F178" s="150"/>
      <c r="G178" s="150"/>
      <c r="H178" s="150"/>
      <c r="P178" s="8" t="str">
        <f t="shared" si="4"/>
        <v>, 00 Januari 1900</v>
      </c>
      <c r="Q178" s="309" t="s">
        <v>382</v>
      </c>
      <c r="R178" s="309"/>
      <c r="S178" s="394" t="str">
        <f t="shared" si="5"/>
        <v>222</v>
      </c>
    </row>
    <row r="179" spans="1:19" ht="18.75" x14ac:dyDescent="0.3">
      <c r="A179" s="12">
        <v>172</v>
      </c>
      <c r="B179" s="13"/>
      <c r="C179" s="18"/>
      <c r="D179" s="20"/>
      <c r="E179" s="150"/>
      <c r="F179" s="150"/>
      <c r="G179" s="150"/>
      <c r="H179" s="150"/>
      <c r="P179" s="8" t="str">
        <f t="shared" si="4"/>
        <v>, 00 Januari 1900</v>
      </c>
      <c r="Q179" s="309" t="s">
        <v>383</v>
      </c>
      <c r="R179" s="309"/>
      <c r="S179" s="394" t="str">
        <f t="shared" si="5"/>
        <v>223</v>
      </c>
    </row>
    <row r="180" spans="1:19" ht="18.75" x14ac:dyDescent="0.3">
      <c r="A180" s="12">
        <v>173</v>
      </c>
      <c r="B180" s="13"/>
      <c r="C180" s="18"/>
      <c r="D180" s="20"/>
      <c r="E180" s="150"/>
      <c r="F180" s="150"/>
      <c r="G180" s="150"/>
      <c r="H180" s="150"/>
      <c r="P180" s="8" t="str">
        <f t="shared" si="4"/>
        <v>, 00 Januari 1900</v>
      </c>
      <c r="Q180" s="309" t="s">
        <v>384</v>
      </c>
      <c r="R180" s="309"/>
      <c r="S180" s="394" t="str">
        <f t="shared" si="5"/>
        <v>224</v>
      </c>
    </row>
    <row r="181" spans="1:19" ht="18.75" x14ac:dyDescent="0.3">
      <c r="A181" s="12">
        <v>174</v>
      </c>
      <c r="B181" s="13"/>
      <c r="C181" s="18"/>
      <c r="D181" s="20"/>
      <c r="E181" s="150"/>
      <c r="F181" s="150"/>
      <c r="G181" s="150"/>
      <c r="H181" s="150"/>
      <c r="P181" s="8" t="str">
        <f t="shared" si="4"/>
        <v>, 00 Januari 1900</v>
      </c>
      <c r="Q181" s="309" t="s">
        <v>385</v>
      </c>
      <c r="R181" s="309"/>
      <c r="S181" s="394" t="str">
        <f t="shared" si="5"/>
        <v>225</v>
      </c>
    </row>
    <row r="182" spans="1:19" ht="18.75" x14ac:dyDescent="0.3">
      <c r="A182" s="12">
        <v>175</v>
      </c>
      <c r="B182" s="13"/>
      <c r="C182" s="18"/>
      <c r="D182" s="20"/>
      <c r="E182" s="150"/>
      <c r="F182" s="150"/>
      <c r="G182" s="150"/>
      <c r="H182" s="150"/>
      <c r="P182" s="8" t="str">
        <f t="shared" si="4"/>
        <v>, 00 Januari 1900</v>
      </c>
      <c r="Q182" s="309" t="s">
        <v>386</v>
      </c>
      <c r="R182" s="309"/>
      <c r="S182" s="394" t="str">
        <f t="shared" si="5"/>
        <v>226</v>
      </c>
    </row>
    <row r="183" spans="1:19" ht="18.75" x14ac:dyDescent="0.3">
      <c r="A183" s="12">
        <v>176</v>
      </c>
      <c r="B183" s="13"/>
      <c r="C183" s="18"/>
      <c r="D183" s="20"/>
      <c r="E183" s="150"/>
      <c r="F183" s="150"/>
      <c r="G183" s="150"/>
      <c r="H183" s="150"/>
      <c r="P183" s="8" t="str">
        <f t="shared" si="4"/>
        <v>, 00 Januari 1900</v>
      </c>
      <c r="Q183" s="309" t="s">
        <v>387</v>
      </c>
      <c r="R183" s="309"/>
      <c r="S183" s="394" t="str">
        <f t="shared" si="5"/>
        <v>227</v>
      </c>
    </row>
    <row r="184" spans="1:19" ht="18.75" x14ac:dyDescent="0.3">
      <c r="A184" s="12">
        <v>177</v>
      </c>
      <c r="B184" s="13"/>
      <c r="C184" s="18"/>
      <c r="D184" s="20"/>
      <c r="E184" s="150"/>
      <c r="F184" s="150"/>
      <c r="G184" s="150"/>
      <c r="H184" s="150"/>
      <c r="P184" s="8" t="str">
        <f t="shared" si="4"/>
        <v>, 00 Januari 1900</v>
      </c>
      <c r="Q184" s="309" t="s">
        <v>388</v>
      </c>
      <c r="R184" s="309"/>
      <c r="S184" s="394" t="str">
        <f t="shared" si="5"/>
        <v>228</v>
      </c>
    </row>
    <row r="185" spans="1:19" ht="18.75" x14ac:dyDescent="0.3">
      <c r="A185" s="12">
        <v>178</v>
      </c>
      <c r="B185" s="13"/>
      <c r="C185" s="18"/>
      <c r="D185" s="20"/>
      <c r="E185" s="150"/>
      <c r="F185" s="150"/>
      <c r="G185" s="150"/>
      <c r="H185" s="150"/>
      <c r="P185" s="8" t="str">
        <f t="shared" si="4"/>
        <v>, 00 Januari 1900</v>
      </c>
      <c r="Q185" s="309" t="s">
        <v>451</v>
      </c>
      <c r="R185" s="309"/>
      <c r="S185" s="394" t="str">
        <f t="shared" si="5"/>
        <v>229</v>
      </c>
    </row>
    <row r="186" spans="1:19" ht="18.75" x14ac:dyDescent="0.3">
      <c r="A186" s="12">
        <v>179</v>
      </c>
      <c r="B186" s="13"/>
      <c r="C186" s="18"/>
      <c r="D186" s="20"/>
      <c r="E186" s="150"/>
      <c r="F186" s="150"/>
      <c r="G186" s="150"/>
      <c r="H186" s="150"/>
      <c r="P186" s="8" t="str">
        <f t="shared" si="4"/>
        <v>, 00 Januari 1900</v>
      </c>
      <c r="Q186" s="309" t="s">
        <v>452</v>
      </c>
      <c r="R186" s="309"/>
      <c r="S186" s="394" t="str">
        <f t="shared" si="5"/>
        <v>230</v>
      </c>
    </row>
    <row r="187" spans="1:19" ht="18.75" x14ac:dyDescent="0.3">
      <c r="A187" s="12">
        <v>180</v>
      </c>
      <c r="B187" s="13"/>
      <c r="C187" s="18"/>
      <c r="D187" s="20"/>
      <c r="E187" s="150"/>
      <c r="F187" s="150"/>
      <c r="G187" s="150"/>
      <c r="H187" s="150"/>
      <c r="P187" s="8" t="str">
        <f t="shared" si="4"/>
        <v>, 00 Januari 1900</v>
      </c>
      <c r="Q187" s="309" t="s">
        <v>453</v>
      </c>
      <c r="R187" s="309"/>
      <c r="S187" s="394" t="str">
        <f t="shared" si="5"/>
        <v>231</v>
      </c>
    </row>
    <row r="188" spans="1:19" ht="18.75" x14ac:dyDescent="0.3">
      <c r="A188" s="12">
        <v>181</v>
      </c>
      <c r="B188" s="13"/>
      <c r="C188" s="18"/>
      <c r="D188" s="20"/>
      <c r="E188" s="150"/>
      <c r="F188" s="150"/>
      <c r="G188" s="150"/>
      <c r="H188" s="150"/>
      <c r="P188" s="8" t="str">
        <f t="shared" si="4"/>
        <v>, 00 Januari 1900</v>
      </c>
      <c r="Q188" s="309" t="s">
        <v>454</v>
      </c>
      <c r="R188" s="309"/>
      <c r="S188" s="394" t="str">
        <f t="shared" si="5"/>
        <v>232</v>
      </c>
    </row>
    <row r="189" spans="1:19" ht="18.75" x14ac:dyDescent="0.3">
      <c r="A189" s="12">
        <v>182</v>
      </c>
      <c r="B189" s="13"/>
      <c r="C189" s="18"/>
      <c r="D189" s="20"/>
      <c r="E189" s="150"/>
      <c r="F189" s="150"/>
      <c r="G189" s="150"/>
      <c r="H189" s="150"/>
      <c r="P189" s="8" t="str">
        <f t="shared" si="4"/>
        <v>, 00 Januari 1900</v>
      </c>
      <c r="Q189" s="309" t="s">
        <v>455</v>
      </c>
      <c r="R189" s="309"/>
      <c r="S189" s="394" t="str">
        <f t="shared" si="5"/>
        <v>233</v>
      </c>
    </row>
    <row r="190" spans="1:19" ht="18.75" x14ac:dyDescent="0.3">
      <c r="A190" s="12">
        <v>183</v>
      </c>
      <c r="B190" s="13"/>
      <c r="C190" s="18"/>
      <c r="D190" s="20"/>
      <c r="E190" s="150"/>
      <c r="F190" s="150"/>
      <c r="G190" s="150"/>
      <c r="H190" s="150"/>
      <c r="P190" s="8" t="str">
        <f t="shared" si="4"/>
        <v>, 00 Januari 1900</v>
      </c>
      <c r="Q190" s="309" t="s">
        <v>456</v>
      </c>
      <c r="R190" s="309"/>
      <c r="S190" s="394" t="str">
        <f t="shared" si="5"/>
        <v>234</v>
      </c>
    </row>
    <row r="191" spans="1:19" ht="18.75" x14ac:dyDescent="0.3">
      <c r="A191" s="12">
        <v>184</v>
      </c>
      <c r="B191" s="13"/>
      <c r="C191" s="18"/>
      <c r="D191" s="20"/>
      <c r="E191" s="150"/>
      <c r="F191" s="150"/>
      <c r="G191" s="150"/>
      <c r="H191" s="150"/>
      <c r="P191" s="8" t="str">
        <f t="shared" si="4"/>
        <v>, 00 Januari 1900</v>
      </c>
      <c r="Q191" s="309" t="s">
        <v>457</v>
      </c>
      <c r="R191" s="309"/>
      <c r="S191" s="394" t="str">
        <f t="shared" si="5"/>
        <v>235</v>
      </c>
    </row>
    <row r="192" spans="1:19" ht="18.75" x14ac:dyDescent="0.3">
      <c r="A192" s="12">
        <v>185</v>
      </c>
      <c r="B192" s="13"/>
      <c r="C192" s="18"/>
      <c r="D192" s="20"/>
      <c r="E192" s="150"/>
      <c r="F192" s="150"/>
      <c r="G192" s="150"/>
      <c r="H192" s="150"/>
      <c r="P192" s="8" t="str">
        <f t="shared" si="4"/>
        <v>, 00 Januari 1900</v>
      </c>
      <c r="Q192" s="309" t="s">
        <v>458</v>
      </c>
      <c r="R192" s="309"/>
      <c r="S192" s="394" t="str">
        <f t="shared" si="5"/>
        <v>236</v>
      </c>
    </row>
    <row r="193" spans="1:19" ht="18.75" x14ac:dyDescent="0.3">
      <c r="A193" s="12">
        <v>186</v>
      </c>
      <c r="B193" s="13"/>
      <c r="C193" s="18"/>
      <c r="D193" s="20"/>
      <c r="E193" s="150"/>
      <c r="F193" s="150"/>
      <c r="G193" s="150"/>
      <c r="H193" s="150"/>
      <c r="P193" s="8" t="str">
        <f t="shared" si="4"/>
        <v>, 00 Januari 1900</v>
      </c>
      <c r="Q193" s="309" t="s">
        <v>459</v>
      </c>
      <c r="R193" s="309"/>
      <c r="S193" s="394" t="str">
        <f t="shared" si="5"/>
        <v>237</v>
      </c>
    </row>
    <row r="194" spans="1:19" ht="18.75" x14ac:dyDescent="0.3">
      <c r="A194" s="12">
        <v>187</v>
      </c>
      <c r="B194" s="13"/>
      <c r="C194" s="18"/>
      <c r="D194" s="20"/>
      <c r="E194" s="150"/>
      <c r="F194" s="150"/>
      <c r="G194" s="150"/>
      <c r="H194" s="150"/>
      <c r="P194" s="8" t="str">
        <f t="shared" si="4"/>
        <v>, 00 Januari 1900</v>
      </c>
      <c r="Q194" s="309" t="s">
        <v>460</v>
      </c>
      <c r="R194" s="309"/>
      <c r="S194" s="394" t="str">
        <f t="shared" si="5"/>
        <v>238</v>
      </c>
    </row>
    <row r="195" spans="1:19" ht="18.75" x14ac:dyDescent="0.3">
      <c r="A195" s="12">
        <v>188</v>
      </c>
      <c r="B195" s="13"/>
      <c r="C195" s="18"/>
      <c r="D195" s="20"/>
      <c r="E195" s="150"/>
      <c r="F195" s="150"/>
      <c r="G195" s="150"/>
      <c r="H195" s="150"/>
      <c r="P195" s="8" t="str">
        <f t="shared" si="4"/>
        <v>, 00 Januari 1900</v>
      </c>
      <c r="Q195" s="309" t="s">
        <v>461</v>
      </c>
      <c r="R195" s="309"/>
      <c r="S195" s="394" t="str">
        <f t="shared" si="5"/>
        <v>239</v>
      </c>
    </row>
    <row r="196" spans="1:19" ht="18.75" x14ac:dyDescent="0.3">
      <c r="A196" s="12">
        <v>189</v>
      </c>
      <c r="B196" s="13"/>
      <c r="C196" s="18"/>
      <c r="D196" s="20"/>
      <c r="E196" s="150"/>
      <c r="F196" s="150"/>
      <c r="G196" s="150"/>
      <c r="H196" s="150"/>
      <c r="P196" s="8" t="str">
        <f t="shared" si="4"/>
        <v>, 00 Januari 1900</v>
      </c>
      <c r="Q196" s="309" t="s">
        <v>462</v>
      </c>
      <c r="R196" s="309"/>
      <c r="S196" s="394" t="str">
        <f t="shared" si="5"/>
        <v>240</v>
      </c>
    </row>
    <row r="197" spans="1:19" ht="18.75" x14ac:dyDescent="0.3">
      <c r="A197" s="12">
        <v>190</v>
      </c>
      <c r="B197" s="13"/>
      <c r="C197" s="18"/>
      <c r="D197" s="20"/>
      <c r="E197" s="150"/>
      <c r="F197" s="150"/>
      <c r="G197" s="150"/>
      <c r="H197" s="150"/>
      <c r="P197" s="8" t="str">
        <f t="shared" si="4"/>
        <v>, 00 Januari 1900</v>
      </c>
      <c r="Q197" s="309" t="s">
        <v>463</v>
      </c>
      <c r="R197" s="309"/>
      <c r="S197" s="394" t="str">
        <f t="shared" si="5"/>
        <v>241</v>
      </c>
    </row>
    <row r="198" spans="1:19" ht="18.75" x14ac:dyDescent="0.3">
      <c r="A198" s="12">
        <v>191</v>
      </c>
      <c r="B198" s="13"/>
      <c r="C198" s="18"/>
      <c r="D198" s="20"/>
      <c r="E198" s="150"/>
      <c r="F198" s="150"/>
      <c r="G198" s="150"/>
      <c r="H198" s="150"/>
      <c r="P198" s="8" t="str">
        <f t="shared" si="4"/>
        <v>, 00 Januari 1900</v>
      </c>
      <c r="Q198" s="309" t="s">
        <v>464</v>
      </c>
      <c r="R198" s="309"/>
      <c r="S198" s="394" t="str">
        <f t="shared" si="5"/>
        <v>242</v>
      </c>
    </row>
    <row r="199" spans="1:19" ht="18.75" x14ac:dyDescent="0.3">
      <c r="A199" s="12">
        <v>192</v>
      </c>
      <c r="B199" s="13"/>
      <c r="C199" s="18"/>
      <c r="D199" s="20"/>
      <c r="E199" s="150"/>
      <c r="F199" s="150"/>
      <c r="G199" s="150"/>
      <c r="H199" s="150"/>
      <c r="P199" s="8" t="str">
        <f t="shared" si="4"/>
        <v>, 00 Januari 1900</v>
      </c>
      <c r="Q199" s="309" t="s">
        <v>465</v>
      </c>
      <c r="R199" s="309"/>
      <c r="S199" s="394" t="str">
        <f t="shared" si="5"/>
        <v>243</v>
      </c>
    </row>
    <row r="200" spans="1:19" ht="18.75" x14ac:dyDescent="0.3">
      <c r="A200" s="12">
        <v>193</v>
      </c>
      <c r="B200" s="13"/>
      <c r="C200" s="18"/>
      <c r="D200" s="20"/>
      <c r="E200" s="150"/>
      <c r="F200" s="150"/>
      <c r="G200" s="150"/>
      <c r="H200" s="150"/>
      <c r="P200" s="8" t="str">
        <f t="shared" ref="P200:P206" si="6">F201&amp;", "&amp;TEXT(G201,"[$-id-ID]dd mmmm yyyy")</f>
        <v>, 00 Januari 1900</v>
      </c>
      <c r="Q200" s="309" t="s">
        <v>466</v>
      </c>
      <c r="R200" s="309"/>
      <c r="S200" s="394" t="str">
        <f t="shared" ref="S200:S206" si="7">Q200&amp;R200</f>
        <v>244</v>
      </c>
    </row>
    <row r="201" spans="1:19" ht="18.75" x14ac:dyDescent="0.3">
      <c r="A201" s="12">
        <v>194</v>
      </c>
      <c r="B201" s="13"/>
      <c r="C201" s="18"/>
      <c r="D201" s="20"/>
      <c r="E201" s="150"/>
      <c r="F201" s="150"/>
      <c r="G201" s="150"/>
      <c r="H201" s="150"/>
      <c r="P201" s="8" t="str">
        <f t="shared" si="6"/>
        <v>, 00 Januari 1900</v>
      </c>
      <c r="Q201" s="309" t="s">
        <v>467</v>
      </c>
      <c r="R201" s="309"/>
      <c r="S201" s="394" t="str">
        <f t="shared" si="7"/>
        <v>245</v>
      </c>
    </row>
    <row r="202" spans="1:19" ht="18.75" x14ac:dyDescent="0.3">
      <c r="A202" s="12">
        <v>195</v>
      </c>
      <c r="B202" s="13"/>
      <c r="C202" s="18"/>
      <c r="D202" s="20"/>
      <c r="E202" s="150"/>
      <c r="F202" s="150"/>
      <c r="G202" s="150"/>
      <c r="H202" s="150"/>
      <c r="P202" s="8" t="str">
        <f t="shared" si="6"/>
        <v>, 00 Januari 1900</v>
      </c>
      <c r="Q202" s="309" t="s">
        <v>468</v>
      </c>
      <c r="R202" s="309"/>
      <c r="S202" s="394" t="str">
        <f t="shared" si="7"/>
        <v>246</v>
      </c>
    </row>
    <row r="203" spans="1:19" ht="18.75" x14ac:dyDescent="0.3">
      <c r="A203" s="12">
        <v>196</v>
      </c>
      <c r="B203" s="13"/>
      <c r="C203" s="18"/>
      <c r="D203" s="20"/>
      <c r="E203" s="150"/>
      <c r="F203" s="150"/>
      <c r="G203" s="150"/>
      <c r="H203" s="150"/>
      <c r="P203" s="8" t="str">
        <f t="shared" si="6"/>
        <v>, 00 Januari 1900</v>
      </c>
      <c r="Q203" s="309" t="s">
        <v>469</v>
      </c>
      <c r="R203" s="309"/>
      <c r="S203" s="394" t="str">
        <f t="shared" si="7"/>
        <v>247</v>
      </c>
    </row>
    <row r="204" spans="1:19" ht="18.75" x14ac:dyDescent="0.3">
      <c r="A204" s="12">
        <v>197</v>
      </c>
      <c r="B204" s="13"/>
      <c r="C204" s="18"/>
      <c r="D204" s="20"/>
      <c r="E204" s="150"/>
      <c r="F204" s="150"/>
      <c r="G204" s="150"/>
      <c r="H204" s="150"/>
      <c r="P204" s="8" t="str">
        <f t="shared" si="6"/>
        <v>, 00 Januari 1900</v>
      </c>
      <c r="Q204" s="309" t="s">
        <v>470</v>
      </c>
      <c r="R204" s="309"/>
      <c r="S204" s="394" t="str">
        <f t="shared" si="7"/>
        <v>248</v>
      </c>
    </row>
    <row r="205" spans="1:19" ht="18.75" x14ac:dyDescent="0.3">
      <c r="A205" s="12">
        <v>198</v>
      </c>
      <c r="B205" s="13"/>
      <c r="C205" s="18"/>
      <c r="D205" s="20"/>
      <c r="E205" s="150"/>
      <c r="F205" s="150"/>
      <c r="G205" s="150"/>
      <c r="H205" s="150"/>
      <c r="P205" s="8" t="str">
        <f t="shared" si="6"/>
        <v>, 00 Januari 1900</v>
      </c>
      <c r="Q205" s="309" t="s">
        <v>471</v>
      </c>
      <c r="R205" s="309"/>
      <c r="S205" s="394" t="str">
        <f t="shared" si="7"/>
        <v>249</v>
      </c>
    </row>
    <row r="206" spans="1:19" ht="18.75" x14ac:dyDescent="0.3">
      <c r="A206" s="12">
        <v>199</v>
      </c>
      <c r="B206" s="13"/>
      <c r="C206" s="18"/>
      <c r="D206" s="20"/>
      <c r="E206" s="150"/>
      <c r="F206" s="150"/>
      <c r="G206" s="150"/>
      <c r="H206" s="150"/>
      <c r="P206" s="8" t="str">
        <f t="shared" si="6"/>
        <v>, 00 Januari 1900</v>
      </c>
      <c r="Q206" s="309" t="s">
        <v>472</v>
      </c>
      <c r="R206" s="309"/>
      <c r="S206" s="394" t="str">
        <f t="shared" si="7"/>
        <v>250</v>
      </c>
    </row>
    <row r="207" spans="1:19" ht="18.75" x14ac:dyDescent="0.3">
      <c r="A207" s="12">
        <v>200</v>
      </c>
      <c r="B207" s="13"/>
      <c r="C207" s="18"/>
      <c r="D207" s="20"/>
      <c r="E207" s="150"/>
      <c r="F207" s="150"/>
      <c r="G207" s="150"/>
      <c r="H207" s="150"/>
      <c r="P207" s="8"/>
    </row>
  </sheetData>
  <mergeCells count="12">
    <mergeCell ref="F5:F7"/>
    <mergeCell ref="A5:A7"/>
    <mergeCell ref="B5:B7"/>
    <mergeCell ref="C5:C7"/>
    <mergeCell ref="D5:D7"/>
    <mergeCell ref="E5:E7"/>
    <mergeCell ref="Q5:R5"/>
    <mergeCell ref="S5:S6"/>
    <mergeCell ref="J5:J7"/>
    <mergeCell ref="K5:K7"/>
    <mergeCell ref="G5:G7"/>
    <mergeCell ref="H5:H7"/>
  </mergeCells>
  <dataValidations count="2">
    <dataValidation allowBlank="1" showInputMessage="1" showErrorMessage="1" prompt="DIISI MANUAL" sqref="L8:L22" xr:uid="{00000000-0002-0000-0100-000000000000}"/>
    <dataValidation allowBlank="1" showInputMessage="1" showErrorMessage="1" prompt="GANTIKAN MAPEL SESUAI KEBUTUHAN" sqref="K8:K22" xr:uid="{00000000-0002-0000-0100-000001000000}"/>
  </dataValidation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AF57"/>
  <sheetViews>
    <sheetView view="pageBreakPreview" topLeftCell="A7" zoomScale="55" zoomScaleNormal="85" zoomScaleSheetLayoutView="55" workbookViewId="0">
      <selection sqref="A1:L57"/>
    </sheetView>
  </sheetViews>
  <sheetFormatPr defaultColWidth="9" defaultRowHeight="16.5" x14ac:dyDescent="0.3"/>
  <cols>
    <col min="1" max="1" width="6.125" style="235" customWidth="1"/>
    <col min="2" max="2" width="6" style="235" customWidth="1"/>
    <col min="3" max="3" width="9" style="235" customWidth="1"/>
    <col min="4" max="4" width="22.5" style="235" customWidth="1"/>
    <col min="5" max="5" width="2.125" style="235" customWidth="1"/>
    <col min="6" max="6" width="9" style="235" customWidth="1"/>
    <col min="7" max="7" width="6.5" style="235" customWidth="1"/>
    <col min="8" max="8" width="5.5" style="235" customWidth="1"/>
    <col min="9" max="9" width="21.875" style="235" customWidth="1"/>
    <col min="10" max="10" width="2.875" style="235" customWidth="1"/>
    <col min="11" max="11" width="4.25" style="235" customWidth="1"/>
    <col min="12" max="12" width="6" style="235" customWidth="1"/>
    <col min="13" max="13" width="4.5" style="235" customWidth="1"/>
    <col min="14" max="14" width="10.375" style="235" customWidth="1"/>
    <col min="15" max="15" width="5.5" style="235" customWidth="1"/>
    <col min="16" max="16" width="9" style="235" customWidth="1"/>
    <col min="17" max="18" width="9" style="235"/>
    <col min="19" max="19" width="12.125" style="235" customWidth="1"/>
    <col min="20" max="23" width="2.625" style="235" customWidth="1"/>
    <col min="24" max="27" width="11" style="235" customWidth="1"/>
    <col min="28" max="28" width="23.25" style="235" customWidth="1"/>
    <col min="29" max="16384" width="9" style="235"/>
  </cols>
  <sheetData>
    <row r="1" spans="1:16" ht="34.5" customHeight="1" x14ac:dyDescent="0.3">
      <c r="A1" s="242"/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</row>
    <row r="2" spans="1:16" ht="21" customHeight="1" x14ac:dyDescent="0.35">
      <c r="A2" s="242"/>
      <c r="B2" s="314"/>
      <c r="C2" s="242"/>
      <c r="D2" s="536"/>
      <c r="E2" s="536"/>
      <c r="F2" s="536"/>
      <c r="G2" s="536"/>
      <c r="H2" s="536"/>
      <c r="I2" s="536"/>
      <c r="J2" s="402"/>
      <c r="K2" s="402"/>
      <c r="L2" s="402"/>
    </row>
    <row r="3" spans="1:16" ht="21.75" customHeight="1" x14ac:dyDescent="0.3">
      <c r="A3" s="242"/>
      <c r="B3" s="242"/>
      <c r="C3" s="242"/>
      <c r="D3" s="537"/>
      <c r="E3" s="537"/>
      <c r="F3" s="537"/>
      <c r="G3" s="537"/>
      <c r="H3" s="537"/>
      <c r="I3" s="537"/>
      <c r="J3" s="314"/>
      <c r="K3" s="314"/>
      <c r="L3" s="314"/>
      <c r="M3" s="237"/>
      <c r="N3" s="237"/>
      <c r="O3" s="237"/>
      <c r="P3" s="237"/>
    </row>
    <row r="4" spans="1:16" ht="18.75" customHeight="1" x14ac:dyDescent="0.3">
      <c r="A4" s="242"/>
      <c r="B4" s="242"/>
      <c r="C4" s="242"/>
      <c r="D4" s="537"/>
      <c r="E4" s="537"/>
      <c r="F4" s="537"/>
      <c r="G4" s="537"/>
      <c r="H4" s="537"/>
      <c r="I4" s="537"/>
      <c r="J4" s="314"/>
      <c r="K4" s="314"/>
      <c r="L4" s="314"/>
      <c r="M4" s="237"/>
      <c r="N4" s="237"/>
      <c r="O4" s="237"/>
      <c r="P4" s="237"/>
    </row>
    <row r="5" spans="1:16" ht="16.5" customHeight="1" x14ac:dyDescent="0.3">
      <c r="A5" s="242"/>
      <c r="B5" s="242"/>
      <c r="C5" s="242"/>
      <c r="D5" s="542"/>
      <c r="E5" s="542"/>
      <c r="F5" s="542"/>
      <c r="G5" s="542"/>
      <c r="H5" s="542"/>
      <c r="I5" s="542"/>
      <c r="J5" s="314"/>
      <c r="K5" s="314"/>
      <c r="L5" s="314"/>
      <c r="M5" s="237"/>
      <c r="N5" s="237"/>
      <c r="O5" s="237"/>
      <c r="P5" s="237"/>
    </row>
    <row r="6" spans="1:16" x14ac:dyDescent="0.3">
      <c r="A6" s="242"/>
      <c r="B6" s="242"/>
      <c r="C6" s="242"/>
      <c r="D6" s="538"/>
      <c r="E6" s="538"/>
      <c r="F6" s="538"/>
      <c r="G6" s="538"/>
      <c r="H6" s="538"/>
      <c r="I6" s="538"/>
      <c r="J6" s="314"/>
      <c r="K6" s="314"/>
      <c r="L6" s="314"/>
      <c r="M6" s="237"/>
      <c r="N6" s="237"/>
      <c r="O6" s="237"/>
      <c r="P6" s="237"/>
    </row>
    <row r="7" spans="1:16" ht="18.75" x14ac:dyDescent="0.3">
      <c r="A7" s="242"/>
      <c r="B7" s="242"/>
      <c r="C7" s="242"/>
      <c r="D7" s="242"/>
      <c r="E7" s="242"/>
      <c r="F7" s="242"/>
      <c r="G7" s="401"/>
      <c r="H7" s="242"/>
      <c r="I7" s="242"/>
      <c r="J7" s="314"/>
      <c r="K7" s="314"/>
      <c r="L7" s="314"/>
      <c r="M7" s="237"/>
      <c r="N7" s="237"/>
      <c r="O7" s="237"/>
      <c r="P7" s="237"/>
    </row>
    <row r="8" spans="1:16" ht="20.25" customHeight="1" x14ac:dyDescent="0.3">
      <c r="B8" s="539" t="s">
        <v>481</v>
      </c>
      <c r="C8" s="539"/>
      <c r="D8" s="539"/>
      <c r="E8" s="539"/>
      <c r="F8" s="539"/>
      <c r="G8" s="539"/>
      <c r="H8" s="539"/>
      <c r="I8" s="539"/>
      <c r="J8" s="539"/>
      <c r="K8" s="539"/>
      <c r="L8" s="304"/>
      <c r="M8" s="237"/>
      <c r="N8" s="239" t="s">
        <v>110</v>
      </c>
      <c r="O8" s="237"/>
      <c r="P8" s="237"/>
    </row>
    <row r="9" spans="1:16" ht="20.25" x14ac:dyDescent="0.3">
      <c r="B9" s="543" t="s">
        <v>480</v>
      </c>
      <c r="C9" s="543"/>
      <c r="D9" s="543"/>
      <c r="E9" s="543"/>
      <c r="F9" s="543"/>
      <c r="G9" s="543"/>
      <c r="H9" s="543"/>
      <c r="I9" s="543"/>
      <c r="J9" s="543"/>
      <c r="K9" s="543"/>
      <c r="L9" s="305"/>
      <c r="M9" s="237"/>
      <c r="N9" s="429">
        <v>30</v>
      </c>
      <c r="O9" s="237"/>
      <c r="P9" s="237"/>
    </row>
    <row r="10" spans="1:16" ht="20.25" customHeight="1" x14ac:dyDescent="0.3">
      <c r="B10" s="540" t="str">
        <f>VLOOKUP(N9,DAKOLNUN!A9:'DAKOLNUN'!CJ222,88,0)</f>
        <v>080/MINI.L-Kid/30.02.02/S.1-2/VI/2017</v>
      </c>
      <c r="C10" s="540"/>
      <c r="D10" s="540"/>
      <c r="E10" s="540"/>
      <c r="F10" s="540"/>
      <c r="G10" s="540"/>
      <c r="H10" s="540"/>
      <c r="I10" s="540"/>
      <c r="J10" s="540"/>
      <c r="K10" s="540"/>
      <c r="L10" s="238"/>
      <c r="M10" s="237"/>
      <c r="O10" s="237"/>
      <c r="P10" s="237"/>
    </row>
    <row r="11" spans="1:16" ht="16.5" customHeight="1" x14ac:dyDescent="0.3">
      <c r="B11" s="541" t="str">
        <f>"yang bertanda tangan dibawah ini, "&amp;"Kepala "&amp;DEPAN!Y6&amp;" "&amp;DEPAN!E6&amp;" "&amp;PROPER(DEPAN!C12)&amp;" "&amp;PROPER(DEPAN!D12)&amp;" menerangkan bahwa :"</f>
        <v>yang bertanda tangan dibawah ini, Kepala Madrasah Ibtidaiyah Nurul Islam Labruk Kidul Kecamatan Sumbersuko menerangkan bahwa :</v>
      </c>
      <c r="C11" s="541"/>
      <c r="D11" s="541"/>
      <c r="E11" s="541"/>
      <c r="F11" s="541"/>
      <c r="G11" s="541"/>
      <c r="H11" s="541"/>
      <c r="I11" s="541"/>
      <c r="J11" s="541"/>
      <c r="K11" s="541"/>
      <c r="L11" s="307"/>
      <c r="M11" s="237"/>
      <c r="N11" s="430"/>
      <c r="O11" s="237"/>
      <c r="P11" s="237"/>
    </row>
    <row r="12" spans="1:16" ht="16.5" customHeight="1" x14ac:dyDescent="0.3">
      <c r="B12" s="541"/>
      <c r="C12" s="541"/>
      <c r="D12" s="541"/>
      <c r="E12" s="541"/>
      <c r="F12" s="541"/>
      <c r="G12" s="541"/>
      <c r="H12" s="541"/>
      <c r="I12" s="541"/>
      <c r="J12" s="541"/>
      <c r="K12" s="541"/>
      <c r="L12" s="307"/>
      <c r="M12" s="237"/>
      <c r="N12" s="430"/>
      <c r="O12" s="237"/>
      <c r="P12" s="237"/>
    </row>
    <row r="13" spans="1:16" ht="19.5" customHeight="1" x14ac:dyDescent="0.3">
      <c r="B13" s="240" t="s">
        <v>115</v>
      </c>
      <c r="C13" s="240"/>
      <c r="D13" s="240"/>
      <c r="E13" s="237" t="s">
        <v>33</v>
      </c>
      <c r="F13" s="240" t="str">
        <f>VLOOKUP(N9,DAKOLNUN!A9:'DAKOLNUN'!BK208,5,0)</f>
        <v>DIVA SALWA SALSABILA</v>
      </c>
      <c r="G13" s="237"/>
      <c r="H13" s="237"/>
      <c r="I13" s="237"/>
      <c r="J13" s="237"/>
      <c r="K13" s="237"/>
      <c r="L13" s="237"/>
      <c r="M13" s="237"/>
      <c r="N13" s="237"/>
      <c r="O13" s="237"/>
      <c r="P13" s="237"/>
    </row>
    <row r="14" spans="1:16" ht="19.5" customHeight="1" x14ac:dyDescent="0.3">
      <c r="B14" s="240" t="s">
        <v>162</v>
      </c>
      <c r="C14" s="240"/>
      <c r="D14" s="240"/>
      <c r="E14" s="237" t="s">
        <v>33</v>
      </c>
      <c r="F14" s="240" t="str">
        <f>VLOOKUP(N9,DAKOLNUN!A9:'DAKOLNUN'!BK208,6,0)</f>
        <v>, 00 Januari 1900</v>
      </c>
      <c r="G14" s="237"/>
      <c r="H14" s="237"/>
      <c r="I14" s="237"/>
      <c r="J14" s="237"/>
      <c r="K14" s="237"/>
      <c r="L14" s="237"/>
      <c r="M14" s="237"/>
      <c r="P14" s="237"/>
    </row>
    <row r="15" spans="1:16" ht="19.5" customHeight="1" x14ac:dyDescent="0.3">
      <c r="B15" s="240" t="s">
        <v>163</v>
      </c>
      <c r="C15" s="240"/>
      <c r="D15" s="240"/>
      <c r="E15" s="237" t="s">
        <v>33</v>
      </c>
      <c r="F15" s="240" t="str">
        <f>VLOOKUP(N9,DAKOLNUN!A9:'DAKOLNUN'!BK208,4,0)</f>
        <v>80-162-030-3</v>
      </c>
      <c r="G15" s="237"/>
      <c r="H15" s="237"/>
      <c r="I15" s="237"/>
      <c r="J15" s="237"/>
      <c r="K15" s="237"/>
      <c r="L15" s="237"/>
      <c r="M15" s="237"/>
      <c r="N15" s="237"/>
      <c r="O15" s="237"/>
      <c r="P15" s="237"/>
    </row>
    <row r="16" spans="1:16" ht="19.5" customHeight="1" x14ac:dyDescent="0.3">
      <c r="B16" s="240" t="s">
        <v>3</v>
      </c>
      <c r="C16" s="240"/>
      <c r="D16" s="240"/>
      <c r="E16" s="237" t="s">
        <v>33</v>
      </c>
      <c r="F16" s="240" t="str">
        <f>VLOOKUP(N9,DAKOLNUN!A9:'DAKOLNUN'!BK208,3,0)</f>
        <v>0047318391</v>
      </c>
      <c r="G16" s="237"/>
      <c r="H16" s="237"/>
      <c r="I16" s="237"/>
      <c r="J16" s="237"/>
      <c r="K16" s="237"/>
      <c r="L16" s="237"/>
      <c r="M16" s="237"/>
      <c r="N16" s="237"/>
      <c r="O16" s="237"/>
      <c r="P16" s="237"/>
    </row>
    <row r="17" spans="2:32" ht="19.5" customHeight="1" x14ac:dyDescent="0.3">
      <c r="B17" s="240" t="s">
        <v>161</v>
      </c>
      <c r="C17" s="240"/>
      <c r="D17" s="240"/>
      <c r="E17" s="237" t="s">
        <v>33</v>
      </c>
      <c r="F17" s="240" t="str">
        <f>DEPAN!Y7</f>
        <v>MI Nurul Islam Labruk Kidul</v>
      </c>
      <c r="G17" s="237"/>
      <c r="H17" s="237"/>
      <c r="I17" s="237"/>
      <c r="J17" s="237"/>
      <c r="K17" s="237"/>
      <c r="L17" s="237"/>
      <c r="M17" s="237"/>
      <c r="N17" s="237"/>
      <c r="O17" s="237"/>
      <c r="P17" s="237"/>
    </row>
    <row r="18" spans="2:32" ht="13.5" customHeight="1" x14ac:dyDescent="0.3">
      <c r="B18" s="240"/>
      <c r="C18" s="240"/>
      <c r="D18" s="240"/>
      <c r="E18" s="237"/>
      <c r="F18" s="237"/>
      <c r="G18" s="237"/>
      <c r="H18" s="237"/>
      <c r="I18" s="237"/>
      <c r="J18" s="237"/>
      <c r="K18" s="237"/>
      <c r="L18" s="237"/>
      <c r="M18" s="237"/>
      <c r="N18" s="237"/>
      <c r="O18" s="237"/>
      <c r="P18" s="237"/>
    </row>
    <row r="19" spans="2:32" ht="22.5" x14ac:dyDescent="0.3">
      <c r="B19" s="531" t="str">
        <f>IJASAH!B22</f>
        <v>LULUS</v>
      </c>
      <c r="C19" s="531"/>
      <c r="D19" s="531"/>
      <c r="E19" s="531"/>
      <c r="F19" s="531"/>
      <c r="G19" s="531"/>
      <c r="H19" s="531"/>
      <c r="I19" s="531"/>
      <c r="J19" s="237"/>
      <c r="K19" s="237"/>
      <c r="L19" s="237"/>
      <c r="M19" s="237"/>
      <c r="N19" s="237"/>
      <c r="O19" s="237"/>
      <c r="P19" s="237"/>
      <c r="AE19" s="236">
        <v>0</v>
      </c>
      <c r="AF19" s="236" t="s">
        <v>179</v>
      </c>
    </row>
    <row r="20" spans="2:32" ht="12.75" customHeight="1" x14ac:dyDescent="0.3">
      <c r="B20" s="240"/>
      <c r="C20" s="240"/>
      <c r="D20" s="240"/>
      <c r="E20" s="237"/>
      <c r="F20" s="237"/>
      <c r="G20" s="237"/>
      <c r="H20" s="237"/>
      <c r="I20" s="237"/>
      <c r="J20" s="237"/>
      <c r="K20" s="237"/>
      <c r="L20" s="237"/>
      <c r="M20" s="237"/>
      <c r="N20" s="241"/>
      <c r="O20" s="241"/>
      <c r="P20" s="241"/>
      <c r="AE20" s="236">
        <v>1</v>
      </c>
      <c r="AF20" s="236" t="s">
        <v>180</v>
      </c>
    </row>
    <row r="21" spans="2:32" ht="16.5" customHeight="1" x14ac:dyDescent="0.3">
      <c r="B21" s="532" t="s">
        <v>479</v>
      </c>
      <c r="C21" s="532"/>
      <c r="D21" s="532"/>
      <c r="E21" s="532"/>
      <c r="F21" s="532"/>
      <c r="G21" s="532"/>
      <c r="H21" s="532"/>
      <c r="I21" s="532"/>
      <c r="J21" s="532"/>
      <c r="K21" s="532"/>
      <c r="L21" s="302"/>
      <c r="M21" s="237"/>
      <c r="N21" s="241"/>
      <c r="O21" s="241"/>
      <c r="P21" s="241"/>
      <c r="AE21" s="236">
        <v>2</v>
      </c>
      <c r="AF21" s="236" t="s">
        <v>181</v>
      </c>
    </row>
    <row r="22" spans="2:32" ht="16.5" customHeight="1" x14ac:dyDescent="0.3">
      <c r="B22" s="532"/>
      <c r="C22" s="532"/>
      <c r="D22" s="532"/>
      <c r="E22" s="532"/>
      <c r="F22" s="532"/>
      <c r="G22" s="532"/>
      <c r="H22" s="532"/>
      <c r="I22" s="532"/>
      <c r="J22" s="532"/>
      <c r="K22" s="532"/>
      <c r="L22" s="302"/>
      <c r="M22" s="237"/>
      <c r="N22" s="241"/>
      <c r="O22" s="241"/>
      <c r="P22" s="241"/>
      <c r="AE22" s="236">
        <v>3</v>
      </c>
      <c r="AF22" s="236" t="s">
        <v>182</v>
      </c>
    </row>
    <row r="23" spans="2:32" x14ac:dyDescent="0.3">
      <c r="B23" s="532"/>
      <c r="C23" s="532"/>
      <c r="D23" s="532"/>
      <c r="E23" s="532"/>
      <c r="F23" s="532"/>
      <c r="G23" s="532"/>
      <c r="H23" s="532"/>
      <c r="I23" s="532"/>
      <c r="J23" s="532"/>
      <c r="K23" s="532"/>
      <c r="L23" s="302"/>
      <c r="M23" s="237"/>
      <c r="N23" s="242"/>
      <c r="O23" s="242"/>
      <c r="P23" s="241"/>
      <c r="AE23" s="236">
        <v>4</v>
      </c>
      <c r="AF23" s="236" t="s">
        <v>183</v>
      </c>
    </row>
    <row r="24" spans="2:32" ht="17.25" thickBot="1" x14ac:dyDescent="0.35">
      <c r="B24" s="532"/>
      <c r="C24" s="532"/>
      <c r="D24" s="532"/>
      <c r="E24" s="532"/>
      <c r="F24" s="532"/>
      <c r="G24" s="532"/>
      <c r="H24" s="532"/>
      <c r="I24" s="532"/>
      <c r="J24" s="532"/>
      <c r="K24" s="532"/>
      <c r="L24" s="302"/>
      <c r="M24" s="237"/>
      <c r="N24" s="242"/>
      <c r="O24" s="242"/>
      <c r="P24" s="241"/>
      <c r="AE24" s="236">
        <v>5</v>
      </c>
      <c r="AF24" s="236" t="s">
        <v>184</v>
      </c>
    </row>
    <row r="25" spans="2:32" ht="19.5" customHeight="1" thickBot="1" x14ac:dyDescent="0.35">
      <c r="B25" s="548" t="s">
        <v>83</v>
      </c>
      <c r="C25" s="548"/>
      <c r="D25" s="548"/>
      <c r="E25" s="548"/>
      <c r="F25" s="558" t="s">
        <v>164</v>
      </c>
      <c r="G25" s="558"/>
      <c r="H25" s="558"/>
      <c r="I25" s="558"/>
      <c r="J25" s="558"/>
      <c r="K25" s="558"/>
      <c r="L25" s="315"/>
      <c r="M25" s="237"/>
      <c r="N25" s="242"/>
      <c r="O25" s="242"/>
      <c r="P25" s="242"/>
      <c r="S25" s="530" t="s">
        <v>205</v>
      </c>
      <c r="T25" s="288"/>
      <c r="AE25" s="236">
        <v>6</v>
      </c>
      <c r="AF25" s="236" t="s">
        <v>185</v>
      </c>
    </row>
    <row r="26" spans="2:32" ht="19.5" customHeight="1" thickBot="1" x14ac:dyDescent="0.35">
      <c r="B26" s="549"/>
      <c r="C26" s="549"/>
      <c r="D26" s="549"/>
      <c r="E26" s="549"/>
      <c r="F26" s="559" t="s">
        <v>165</v>
      </c>
      <c r="G26" s="559"/>
      <c r="H26" s="559" t="s">
        <v>166</v>
      </c>
      <c r="I26" s="559"/>
      <c r="J26" s="559"/>
      <c r="K26" s="559"/>
      <c r="L26" s="315"/>
      <c r="M26" s="237"/>
      <c r="N26" s="428"/>
      <c r="O26" s="241"/>
      <c r="P26" s="242"/>
      <c r="R26" s="235" t="s">
        <v>204</v>
      </c>
      <c r="S26" s="530"/>
      <c r="T26" s="533"/>
      <c r="U26" s="534"/>
      <c r="V26" s="534"/>
      <c r="W26" s="535"/>
      <c r="X26" s="295" t="s">
        <v>206</v>
      </c>
      <c r="Y26" s="296" t="s">
        <v>207</v>
      </c>
      <c r="Z26" s="296" t="s">
        <v>208</v>
      </c>
      <c r="AA26" s="297" t="s">
        <v>210</v>
      </c>
      <c r="AB26" s="299" t="s">
        <v>209</v>
      </c>
      <c r="AE26" s="236">
        <v>7</v>
      </c>
      <c r="AF26" s="236" t="s">
        <v>186</v>
      </c>
    </row>
    <row r="27" spans="2:32" ht="22.5" customHeight="1" x14ac:dyDescent="0.3">
      <c r="B27" s="265">
        <v>1</v>
      </c>
      <c r="C27" s="311" t="s">
        <v>55</v>
      </c>
      <c r="D27" s="243"/>
      <c r="E27" s="244"/>
      <c r="F27" s="564">
        <f>VLOOKUP(N9,DAKOLNUN!A9:'DAKOLNUN'!CH208,55,0)</f>
        <v>54</v>
      </c>
      <c r="G27" s="565"/>
      <c r="H27" s="560" t="e">
        <f ca="1">PROPER(AB27)</f>
        <v>#NAME?</v>
      </c>
      <c r="I27" s="560"/>
      <c r="J27" s="560"/>
      <c r="K27" s="560"/>
      <c r="L27" s="316"/>
      <c r="N27" s="241"/>
      <c r="O27" s="242"/>
      <c r="P27" s="242"/>
      <c r="R27" s="276">
        <f>IFERROR(_xlfn.NUMBERVALUE(F27,2),F27*1)</f>
        <v>54</v>
      </c>
      <c r="S27" s="287">
        <f>F27+0.01</f>
        <v>54.01</v>
      </c>
      <c r="T27" s="290" t="str">
        <f>LEFT(S27,1)</f>
        <v>5</v>
      </c>
      <c r="U27" s="289" t="str">
        <f t="shared" ref="U27:U28" si="0">MID(S27,2,1)</f>
        <v>4</v>
      </c>
      <c r="V27" s="289" t="str">
        <f>MID(S27,4,1)</f>
        <v>0</v>
      </c>
      <c r="W27" s="310"/>
      <c r="X27" s="298" t="e">
        <f ca="1">[1]!TERBILANG(T27)</f>
        <v>#NAME?</v>
      </c>
      <c r="Y27" s="298" t="e">
        <f ca="1">[1]!TERBILANG(U27)</f>
        <v>#NAME?</v>
      </c>
      <c r="Z27" s="298" t="e">
        <f ca="1">[1]!TERBILANG(V27)</f>
        <v>#NAME?</v>
      </c>
      <c r="AA27" s="298" t="str">
        <f>[1]!TERBILANG(W27)</f>
        <v>Nol</v>
      </c>
      <c r="AB27" s="300" t="e">
        <f ca="1">X27&amp;" "&amp;Y27&amp;" koma "&amp;Z27</f>
        <v>#NAME?</v>
      </c>
      <c r="AE27" s="236">
        <v>8</v>
      </c>
      <c r="AF27" s="236" t="s">
        <v>187</v>
      </c>
    </row>
    <row r="28" spans="2:32" ht="22.5" customHeight="1" x14ac:dyDescent="0.3">
      <c r="B28" s="264">
        <v>2</v>
      </c>
      <c r="C28" s="312" t="s">
        <v>57</v>
      </c>
      <c r="D28" s="247"/>
      <c r="E28" s="248"/>
      <c r="F28" s="564">
        <f>VLOOKUP(N9,DAKOLNUN!A9:'DAKOLNUN'!CH208,58,0)</f>
        <v>40</v>
      </c>
      <c r="G28" s="565"/>
      <c r="H28" s="560" t="e">
        <f t="shared" ref="H28:H29" ca="1" si="1">PROPER(AB28)</f>
        <v>#NAME?</v>
      </c>
      <c r="I28" s="560"/>
      <c r="J28" s="560"/>
      <c r="K28" s="560"/>
      <c r="L28" s="316"/>
      <c r="N28" s="241"/>
      <c r="O28" s="242"/>
      <c r="P28" s="242"/>
      <c r="R28" s="276">
        <f t="shared" ref="R28" si="2">IFERROR(_xlfn.NUMBERVALUE(F28,2),F28*1)</f>
        <v>40</v>
      </c>
      <c r="S28" s="287">
        <f t="shared" ref="S28:S29" si="3">F28+0.01</f>
        <v>40.01</v>
      </c>
      <c r="T28" s="290" t="str">
        <f t="shared" ref="T28:T30" si="4">LEFT(S28,1)</f>
        <v>4</v>
      </c>
      <c r="U28" s="289" t="str">
        <f t="shared" si="0"/>
        <v>0</v>
      </c>
      <c r="V28" s="289" t="str">
        <f t="shared" ref="V28:V29" si="5">MID(S28,4,1)</f>
        <v>0</v>
      </c>
      <c r="W28" s="310"/>
      <c r="X28" s="298" t="e">
        <f ca="1">[1]!TERBILANG(T28)</f>
        <v>#NAME?</v>
      </c>
      <c r="Y28" s="298" t="e">
        <f ca="1">[1]!TERBILANG(U28)</f>
        <v>#NAME?</v>
      </c>
      <c r="Z28" s="298" t="e">
        <f ca="1">[1]!TERBILANG(V28)</f>
        <v>#NAME?</v>
      </c>
      <c r="AA28" s="298" t="str">
        <f>[1]!TERBILANG(W28)</f>
        <v>Nol</v>
      </c>
      <c r="AB28" s="300" t="e">
        <f t="shared" ref="AB28:AB29" ca="1" si="6">X28&amp;" "&amp;Y28&amp;" koma "&amp;Z28</f>
        <v>#NAME?</v>
      </c>
      <c r="AE28" s="236">
        <v>9</v>
      </c>
      <c r="AF28" s="236" t="s">
        <v>188</v>
      </c>
    </row>
    <row r="29" spans="2:32" ht="22.5" customHeight="1" thickBot="1" x14ac:dyDescent="0.35">
      <c r="B29" s="266">
        <v>3</v>
      </c>
      <c r="C29" s="313" t="s">
        <v>59</v>
      </c>
      <c r="D29" s="267"/>
      <c r="E29" s="268"/>
      <c r="F29" s="566">
        <f>VLOOKUP(N9,DAKOLNUN!A9:'DAKOLNUN'!CH208,61,0)</f>
        <v>62.5</v>
      </c>
      <c r="G29" s="567"/>
      <c r="H29" s="560" t="e">
        <f t="shared" ca="1" si="1"/>
        <v>#NAME?</v>
      </c>
      <c r="I29" s="560"/>
      <c r="J29" s="560"/>
      <c r="K29" s="560"/>
      <c r="L29" s="316"/>
      <c r="R29" s="276">
        <f>IFERROR(_xlfn.NUMBERVALUE(F29,2),F29*1)</f>
        <v>62.5</v>
      </c>
      <c r="S29" s="287">
        <f t="shared" si="3"/>
        <v>62.51</v>
      </c>
      <c r="T29" s="290" t="str">
        <f t="shared" si="4"/>
        <v>6</v>
      </c>
      <c r="U29" s="289" t="str">
        <f>MID(S29,2,1)</f>
        <v>2</v>
      </c>
      <c r="V29" s="289" t="str">
        <f t="shared" si="5"/>
        <v>5</v>
      </c>
      <c r="W29" s="310"/>
      <c r="X29" s="298" t="e">
        <f ca="1">[1]!TERBILANG(T29)</f>
        <v>#NAME?</v>
      </c>
      <c r="Y29" s="298" t="e">
        <f ca="1">[1]!TERBILANG(U29)</f>
        <v>#NAME?</v>
      </c>
      <c r="Z29" s="298" t="e">
        <f ca="1">[1]!TERBILANG(V29)</f>
        <v>#NAME?</v>
      </c>
      <c r="AA29" s="298" t="str">
        <f>[1]!TERBILANG(W29)</f>
        <v>Nol</v>
      </c>
      <c r="AB29" s="300" t="e">
        <f t="shared" ca="1" si="6"/>
        <v>#NAME?</v>
      </c>
    </row>
    <row r="30" spans="2:32" ht="33" customHeight="1" thickBot="1" x14ac:dyDescent="0.35">
      <c r="B30" s="269"/>
      <c r="C30" s="555"/>
      <c r="D30" s="555"/>
      <c r="E30" s="556"/>
      <c r="F30" s="568">
        <f>S30</f>
        <v>156.53</v>
      </c>
      <c r="G30" s="569"/>
      <c r="H30" s="561" t="e">
        <f ca="1">PROPER(IFERROR(AB30,AB38))</f>
        <v>#NAME?</v>
      </c>
      <c r="I30" s="562"/>
      <c r="J30" s="562"/>
      <c r="K30" s="563"/>
      <c r="L30" s="317"/>
      <c r="R30" s="277">
        <f>SUM(R27:R29)</f>
        <v>156.5</v>
      </c>
      <c r="S30" s="287">
        <f>SUM(S27:S29)</f>
        <v>156.53</v>
      </c>
      <c r="T30" s="290" t="str">
        <f t="shared" si="4"/>
        <v>1</v>
      </c>
      <c r="U30" s="289" t="str">
        <f>MID(S30,2,1)</f>
        <v>5</v>
      </c>
      <c r="V30" s="289" t="str">
        <f>MID(S30,3,1)</f>
        <v>6</v>
      </c>
      <c r="W30" s="291" t="str">
        <f>MID(S30,5,1)</f>
        <v>5</v>
      </c>
      <c r="X30" s="298" t="e">
        <f ca="1">[1]!TERBILANG(T30)</f>
        <v>#NAME?</v>
      </c>
      <c r="Y30" s="298" t="e">
        <f ca="1">[1]!TERBILANG(U30)</f>
        <v>#NAME?</v>
      </c>
      <c r="Z30" s="298" t="e">
        <f ca="1">[1]!TERBILANG(V30)</f>
        <v>#NAME?</v>
      </c>
      <c r="AA30" s="298" t="e">
        <f ca="1">[1]!TERBILANG(W30)</f>
        <v>#NAME?</v>
      </c>
      <c r="AB30" s="300" t="e">
        <f ca="1">X30&amp;" "&amp;Y30&amp;" "&amp;Z30&amp;" koma "&amp;AA30</f>
        <v>#NAME?</v>
      </c>
      <c r="AC30" s="235" t="e">
        <f ca="1">subtitute(AB30,"#value!","")</f>
        <v>#NAME?</v>
      </c>
    </row>
    <row r="31" spans="2:32" ht="16.5" hidden="1" customHeight="1" x14ac:dyDescent="0.3">
      <c r="B31" s="249"/>
      <c r="C31" s="250" t="str">
        <f>SISWA!K18</f>
        <v>Aqidah Akhlaq</v>
      </c>
      <c r="D31" s="251"/>
      <c r="E31" s="252"/>
      <c r="F31" s="253">
        <f>VLOOKUP(N9,DAKOLNUN!A9:'DAKOLNUN'!BK208,38,0)</f>
        <v>81.599999999999994</v>
      </c>
      <c r="G31" s="550">
        <f>VLOOKUP(N9,DAKOLNUN!A9:'DAKOLNUN'!BK208,39,0)</f>
        <v>0</v>
      </c>
      <c r="H31" s="551"/>
      <c r="I31" s="254">
        <f>VLOOKUP(N9,DAKOLNUN!A9:'DAKOLNUN'!BK208,40,0)</f>
        <v>48.959999999999994</v>
      </c>
      <c r="J31" s="237"/>
      <c r="K31" s="237"/>
      <c r="L31" s="237"/>
      <c r="T31" s="290" t="str">
        <f t="shared" ref="T31:T37" si="7">LEFT(S31,1)</f>
        <v/>
      </c>
      <c r="U31" s="289" t="str">
        <f t="shared" ref="U31:U37" si="8">MID(S31,2,1)</f>
        <v/>
      </c>
      <c r="V31" s="289" t="str">
        <f t="shared" ref="V31:V37" si="9">MID(S31,3,1)</f>
        <v/>
      </c>
      <c r="W31" s="291" t="str">
        <f t="shared" ref="W31:W37" si="10">MID(S31,5,1)</f>
        <v/>
      </c>
      <c r="X31" s="298" t="e">
        <f>[1]!TERBILANG(T31)</f>
        <v>#VALUE!</v>
      </c>
      <c r="Y31" s="298" t="e">
        <f>[1]!TERBILANG(U31)</f>
        <v>#VALUE!</v>
      </c>
      <c r="Z31" s="298" t="e">
        <f>[1]!TERBILANG(V31)</f>
        <v>#VALUE!</v>
      </c>
      <c r="AA31" s="298" t="e">
        <f>[1]!TERBILANG(W31)</f>
        <v>#VALUE!</v>
      </c>
      <c r="AB31" s="300" t="e">
        <f t="shared" ref="AB31:AB37" si="11">X31&amp;" "&amp;Y31&amp;" "&amp;Z31&amp;" koma "&amp;AA31</f>
        <v>#VALUE!</v>
      </c>
    </row>
    <row r="32" spans="2:32" ht="16.5" hidden="1" customHeight="1" x14ac:dyDescent="0.3">
      <c r="B32" s="255"/>
      <c r="C32" s="237"/>
      <c r="D32" s="237"/>
      <c r="E32" s="237"/>
      <c r="F32" s="237"/>
      <c r="G32" s="237"/>
      <c r="H32" s="237"/>
      <c r="I32" s="237"/>
      <c r="J32" s="237"/>
      <c r="K32" s="237"/>
      <c r="L32" s="237"/>
      <c r="T32" s="290" t="str">
        <f t="shared" si="7"/>
        <v/>
      </c>
      <c r="U32" s="289" t="str">
        <f t="shared" si="8"/>
        <v/>
      </c>
      <c r="V32" s="289" t="str">
        <f t="shared" si="9"/>
        <v/>
      </c>
      <c r="W32" s="291" t="str">
        <f t="shared" si="10"/>
        <v/>
      </c>
      <c r="X32" s="298" t="e">
        <f>[1]!TERBILANG(T32)</f>
        <v>#VALUE!</v>
      </c>
      <c r="Y32" s="298" t="e">
        <f>[1]!TERBILANG(U32)</f>
        <v>#VALUE!</v>
      </c>
      <c r="Z32" s="298" t="e">
        <f>[1]!TERBILANG(V32)</f>
        <v>#VALUE!</v>
      </c>
      <c r="AA32" s="298" t="e">
        <f>[1]!TERBILANG(W32)</f>
        <v>#VALUE!</v>
      </c>
      <c r="AB32" s="300" t="e">
        <f t="shared" si="11"/>
        <v>#VALUE!</v>
      </c>
    </row>
    <row r="33" spans="2:28" ht="42" hidden="1" customHeight="1" x14ac:dyDescent="0.3">
      <c r="B33" s="256" t="s">
        <v>83</v>
      </c>
      <c r="C33" s="552"/>
      <c r="D33" s="552"/>
      <c r="E33" s="552"/>
      <c r="F33" s="257" t="s">
        <v>86</v>
      </c>
      <c r="G33" s="557" t="s">
        <v>85</v>
      </c>
      <c r="H33" s="557"/>
      <c r="I33" s="257" t="s">
        <v>137</v>
      </c>
      <c r="T33" s="290" t="str">
        <f t="shared" si="7"/>
        <v/>
      </c>
      <c r="U33" s="289" t="str">
        <f t="shared" si="8"/>
        <v/>
      </c>
      <c r="V33" s="289" t="str">
        <f t="shared" si="9"/>
        <v/>
      </c>
      <c r="W33" s="291" t="str">
        <f t="shared" si="10"/>
        <v/>
      </c>
      <c r="X33" s="298" t="e">
        <f>[1]!TERBILANG(T33)</f>
        <v>#VALUE!</v>
      </c>
      <c r="Y33" s="298" t="e">
        <f>[1]!TERBILANG(U33)</f>
        <v>#VALUE!</v>
      </c>
      <c r="Z33" s="298" t="e">
        <f>[1]!TERBILANG(V33)</f>
        <v>#VALUE!</v>
      </c>
      <c r="AA33" s="298" t="e">
        <f>[1]!TERBILANG(W33)</f>
        <v>#VALUE!</v>
      </c>
      <c r="AB33" s="300" t="e">
        <f t="shared" si="11"/>
        <v>#VALUE!</v>
      </c>
    </row>
    <row r="34" spans="2:28" ht="21" hidden="1" customHeight="1" x14ac:dyDescent="0.3">
      <c r="B34" s="258">
        <v>1</v>
      </c>
      <c r="C34" s="259" t="s">
        <v>55</v>
      </c>
      <c r="D34" s="245"/>
      <c r="E34" s="246"/>
      <c r="F34" s="260">
        <f>I27</f>
        <v>0</v>
      </c>
      <c r="G34" s="553">
        <f>VLOOKUP(N9,DAKOLNUN!A9:'DAKOLNUN'!BK208,40,0)</f>
        <v>48.959999999999994</v>
      </c>
      <c r="H34" s="554"/>
      <c r="I34" s="260">
        <f>(F34*40%)+(G34*60%)</f>
        <v>29.375999999999994</v>
      </c>
      <c r="T34" s="290" t="str">
        <f t="shared" si="7"/>
        <v/>
      </c>
      <c r="U34" s="289" t="str">
        <f t="shared" si="8"/>
        <v/>
      </c>
      <c r="V34" s="289" t="str">
        <f t="shared" si="9"/>
        <v/>
      </c>
      <c r="W34" s="291" t="str">
        <f t="shared" si="10"/>
        <v/>
      </c>
      <c r="X34" s="298" t="e">
        <f>[1]!TERBILANG(T34)</f>
        <v>#VALUE!</v>
      </c>
      <c r="Y34" s="298" t="e">
        <f>[1]!TERBILANG(U34)</f>
        <v>#VALUE!</v>
      </c>
      <c r="Z34" s="298" t="e">
        <f>[1]!TERBILANG(V34)</f>
        <v>#VALUE!</v>
      </c>
      <c r="AA34" s="298" t="e">
        <f>[1]!TERBILANG(W34)</f>
        <v>#VALUE!</v>
      </c>
      <c r="AB34" s="300" t="e">
        <f t="shared" si="11"/>
        <v>#VALUE!</v>
      </c>
    </row>
    <row r="35" spans="2:28" ht="21" hidden="1" customHeight="1" x14ac:dyDescent="0.3">
      <c r="B35" s="258">
        <v>2</v>
      </c>
      <c r="C35" s="261" t="s">
        <v>57</v>
      </c>
      <c r="F35" s="260">
        <f t="shared" ref="F35:F36" si="12">I28</f>
        <v>0</v>
      </c>
      <c r="G35" s="553">
        <f>VLOOKUP(N9,DAKOLNUN!A9:'DAKOLNUN'!BK208,43,0)</f>
        <v>79</v>
      </c>
      <c r="H35" s="554"/>
      <c r="I35" s="260">
        <f t="shared" ref="I35:I36" si="13">(F35*40%)+(G35*60%)</f>
        <v>47.4</v>
      </c>
      <c r="T35" s="290" t="str">
        <f t="shared" si="7"/>
        <v/>
      </c>
      <c r="U35" s="289" t="str">
        <f t="shared" si="8"/>
        <v/>
      </c>
      <c r="V35" s="289" t="str">
        <f t="shared" si="9"/>
        <v/>
      </c>
      <c r="W35" s="291" t="str">
        <f t="shared" si="10"/>
        <v/>
      </c>
      <c r="X35" s="298" t="e">
        <f>[1]!TERBILANG(T35)</f>
        <v>#VALUE!</v>
      </c>
      <c r="Y35" s="298" t="e">
        <f>[1]!TERBILANG(U35)</f>
        <v>#VALUE!</v>
      </c>
      <c r="Z35" s="298" t="e">
        <f>[1]!TERBILANG(V35)</f>
        <v>#VALUE!</v>
      </c>
      <c r="AA35" s="298" t="e">
        <f>[1]!TERBILANG(W35)</f>
        <v>#VALUE!</v>
      </c>
      <c r="AB35" s="300" t="e">
        <f t="shared" si="11"/>
        <v>#VALUE!</v>
      </c>
    </row>
    <row r="36" spans="2:28" ht="21" hidden="1" customHeight="1" x14ac:dyDescent="0.3">
      <c r="B36" s="258">
        <v>3</v>
      </c>
      <c r="C36" s="259" t="s">
        <v>59</v>
      </c>
      <c r="D36" s="245"/>
      <c r="E36" s="246"/>
      <c r="F36" s="260">
        <f t="shared" si="12"/>
        <v>0</v>
      </c>
      <c r="G36" s="553">
        <f>VLOOKUP(N9,DAKOLNUN!A9:'DAKOLNUN'!BK208,46,0)</f>
        <v>75.8</v>
      </c>
      <c r="H36" s="554"/>
      <c r="I36" s="260">
        <f t="shared" si="13"/>
        <v>45.48</v>
      </c>
      <c r="T36" s="290" t="str">
        <f t="shared" si="7"/>
        <v/>
      </c>
      <c r="U36" s="289" t="str">
        <f t="shared" si="8"/>
        <v/>
      </c>
      <c r="V36" s="289" t="str">
        <f t="shared" si="9"/>
        <v/>
      </c>
      <c r="W36" s="291" t="str">
        <f t="shared" si="10"/>
        <v/>
      </c>
      <c r="X36" s="298" t="e">
        <f>[1]!TERBILANG(T36)</f>
        <v>#VALUE!</v>
      </c>
      <c r="Y36" s="298" t="e">
        <f>[1]!TERBILANG(U36)</f>
        <v>#VALUE!</v>
      </c>
      <c r="Z36" s="298" t="e">
        <f>[1]!TERBILANG(V36)</f>
        <v>#VALUE!</v>
      </c>
      <c r="AA36" s="298" t="e">
        <f>[1]!TERBILANG(W36)</f>
        <v>#VALUE!</v>
      </c>
      <c r="AB36" s="300" t="e">
        <f t="shared" si="11"/>
        <v>#VALUE!</v>
      </c>
    </row>
    <row r="37" spans="2:28" ht="16.5" hidden="1" customHeight="1" x14ac:dyDescent="0.3">
      <c r="B37" s="544" t="s">
        <v>136</v>
      </c>
      <c r="C37" s="545"/>
      <c r="D37" s="545"/>
      <c r="E37" s="545"/>
      <c r="F37" s="545"/>
      <c r="G37" s="545"/>
      <c r="H37" s="546"/>
      <c r="I37" s="260">
        <f>AVERAGE(I34:I36)</f>
        <v>40.752000000000002</v>
      </c>
      <c r="T37" s="290" t="str">
        <f t="shared" si="7"/>
        <v/>
      </c>
      <c r="U37" s="289" t="str">
        <f t="shared" si="8"/>
        <v/>
      </c>
      <c r="V37" s="289" t="str">
        <f t="shared" si="9"/>
        <v/>
      </c>
      <c r="W37" s="291" t="str">
        <f t="shared" si="10"/>
        <v/>
      </c>
      <c r="X37" s="298" t="e">
        <f>[1]!TERBILANG(T37)</f>
        <v>#VALUE!</v>
      </c>
      <c r="Y37" s="298" t="e">
        <f>[1]!TERBILANG(U37)</f>
        <v>#VALUE!</v>
      </c>
      <c r="Z37" s="298" t="e">
        <f>[1]!TERBILANG(V37)</f>
        <v>#VALUE!</v>
      </c>
      <c r="AA37" s="298" t="e">
        <f>[1]!TERBILANG(W37)</f>
        <v>#VALUE!</v>
      </c>
      <c r="AB37" s="300" t="e">
        <f t="shared" si="11"/>
        <v>#VALUE!</v>
      </c>
    </row>
    <row r="38" spans="2:28" ht="17.25" thickBot="1" x14ac:dyDescent="0.35">
      <c r="B38" s="262"/>
      <c r="T38" s="292" t="str">
        <f>LEFT(S30,1)</f>
        <v>1</v>
      </c>
      <c r="U38" s="293" t="str">
        <f>MID(S30,2,1)</f>
        <v>5</v>
      </c>
      <c r="V38" s="293" t="str">
        <f>MID(S38,3,1)</f>
        <v/>
      </c>
      <c r="W38" s="294" t="str">
        <f>MID(S30,4,1)</f>
        <v>,</v>
      </c>
      <c r="X38" s="298" t="e">
        <f ca="1">[1]!TERBILANG(T38)</f>
        <v>#NAME?</v>
      </c>
      <c r="Y38" s="298" t="e">
        <f ca="1">[1]!TERBILANG(U38)</f>
        <v>#NAME?</v>
      </c>
      <c r="Z38" s="298" t="e">
        <f>[1]!TERBILANG(V38)</f>
        <v>#VALUE!</v>
      </c>
      <c r="AA38" s="298" t="e">
        <f ca="1">[1]!TERBILANG(W38)</f>
        <v>#NAME?</v>
      </c>
      <c r="AB38" s="301" t="e">
        <f ca="1">X38&amp;" "&amp;Y30&amp;" koma "&amp;AA38</f>
        <v>#NAME?</v>
      </c>
    </row>
    <row r="39" spans="2:28" x14ac:dyDescent="0.3">
      <c r="D39" s="240"/>
      <c r="E39" s="240"/>
      <c r="F39" s="240"/>
      <c r="G39" s="240"/>
      <c r="H39" s="240" t="str">
        <f>IJASAH!M20</f>
        <v>Lumajang, 10 Juni 2017</v>
      </c>
      <c r="I39" s="237"/>
      <c r="J39" s="237"/>
      <c r="K39" s="237"/>
      <c r="L39" s="237"/>
    </row>
    <row r="40" spans="2:28" x14ac:dyDescent="0.3">
      <c r="D40" s="240"/>
      <c r="E40" s="240"/>
      <c r="F40" s="240"/>
      <c r="G40" s="240"/>
      <c r="H40" s="240" t="s">
        <v>29</v>
      </c>
      <c r="I40" s="237"/>
      <c r="J40" s="237"/>
      <c r="K40" s="237"/>
      <c r="L40" s="237"/>
    </row>
    <row r="41" spans="2:28" x14ac:dyDescent="0.3">
      <c r="D41" s="240"/>
      <c r="E41" s="240"/>
      <c r="F41" s="240"/>
      <c r="G41" s="240"/>
      <c r="H41" s="240"/>
      <c r="I41" s="237"/>
      <c r="J41" s="237"/>
      <c r="K41" s="237"/>
      <c r="L41" s="237"/>
    </row>
    <row r="42" spans="2:28" x14ac:dyDescent="0.3">
      <c r="C42" s="237"/>
      <c r="D42" s="240"/>
      <c r="E42" s="240"/>
      <c r="F42" s="240"/>
      <c r="G42" s="240"/>
      <c r="H42" s="240"/>
      <c r="I42" s="237"/>
      <c r="J42" s="237"/>
      <c r="K42" s="237"/>
      <c r="L42" s="237"/>
    </row>
    <row r="43" spans="2:28" x14ac:dyDescent="0.3">
      <c r="C43" s="237"/>
      <c r="D43" s="240"/>
      <c r="E43" s="240"/>
      <c r="F43" s="240"/>
      <c r="G43" s="240"/>
      <c r="H43" s="240"/>
      <c r="I43" s="237"/>
      <c r="J43" s="237"/>
      <c r="K43" s="237"/>
      <c r="L43" s="237"/>
    </row>
    <row r="44" spans="2:28" x14ac:dyDescent="0.3">
      <c r="C44" s="237"/>
      <c r="D44" s="240"/>
      <c r="E44" s="240"/>
      <c r="F44" s="240"/>
      <c r="G44" s="240"/>
      <c r="H44" s="263" t="str">
        <f>IF(KEPALA&lt;&gt;"",KEPALA,"")</f>
        <v>Sahroni,S.Pd.I</v>
      </c>
      <c r="I44" s="237"/>
      <c r="J44" s="237"/>
      <c r="K44" s="237"/>
      <c r="L44" s="237"/>
    </row>
    <row r="45" spans="2:28" x14ac:dyDescent="0.3">
      <c r="C45" s="237"/>
      <c r="D45" s="240"/>
      <c r="E45" s="240"/>
      <c r="F45" s="240"/>
      <c r="G45" s="240"/>
      <c r="H45" s="240" t="s">
        <v>30</v>
      </c>
      <c r="I45" s="547" t="str">
        <f>IF(NIP&lt;&gt;"",NIP,"")</f>
        <v>-</v>
      </c>
      <c r="J45" s="547"/>
      <c r="K45" s="547"/>
      <c r="L45" s="306"/>
    </row>
    <row r="46" spans="2:28" x14ac:dyDescent="0.3">
      <c r="C46" s="237"/>
      <c r="D46" s="240"/>
      <c r="E46" s="240"/>
      <c r="F46" s="240"/>
      <c r="G46" s="240"/>
      <c r="H46" s="240"/>
    </row>
    <row r="47" spans="2:28" x14ac:dyDescent="0.3">
      <c r="C47" s="410"/>
      <c r="D47" s="410"/>
      <c r="E47" s="410"/>
      <c r="F47" s="410"/>
      <c r="G47" s="410"/>
      <c r="H47" s="410"/>
      <c r="I47" s="410"/>
      <c r="J47" s="410"/>
      <c r="K47" s="410"/>
      <c r="L47" s="303"/>
    </row>
    <row r="48" spans="2:28" x14ac:dyDescent="0.3">
      <c r="C48" s="410"/>
      <c r="D48" s="410"/>
      <c r="E48" s="410"/>
      <c r="G48" s="410"/>
      <c r="H48" s="410"/>
      <c r="I48" s="410"/>
      <c r="J48" s="410"/>
      <c r="K48" s="410"/>
      <c r="L48" s="303"/>
    </row>
    <row r="49" spans="3:12" x14ac:dyDescent="0.3">
      <c r="C49" s="410"/>
      <c r="D49" s="410"/>
      <c r="E49" s="410"/>
      <c r="G49" s="410"/>
      <c r="H49" s="410"/>
      <c r="I49" s="410"/>
      <c r="J49" s="410"/>
      <c r="K49" s="410"/>
    </row>
    <row r="50" spans="3:12" x14ac:dyDescent="0.3">
      <c r="C50" s="237"/>
      <c r="D50" s="240"/>
      <c r="E50" s="240"/>
      <c r="F50" s="426" t="s">
        <v>167</v>
      </c>
      <c r="G50" s="240"/>
      <c r="H50" s="240"/>
    </row>
    <row r="51" spans="3:12" x14ac:dyDescent="0.3">
      <c r="C51" s="237"/>
      <c r="D51" s="240"/>
      <c r="E51" s="240"/>
      <c r="F51" s="426" t="s">
        <v>390</v>
      </c>
      <c r="G51" s="240"/>
      <c r="H51" s="240"/>
      <c r="I51" s="237"/>
      <c r="J51" s="237"/>
      <c r="K51" s="237"/>
      <c r="L51" s="237"/>
    </row>
    <row r="52" spans="3:12" x14ac:dyDescent="0.3">
      <c r="D52" s="240"/>
      <c r="E52" s="240"/>
      <c r="F52" s="426" t="s">
        <v>391</v>
      </c>
      <c r="G52" s="240"/>
      <c r="H52" s="240"/>
    </row>
    <row r="53" spans="3:12" x14ac:dyDescent="0.3">
      <c r="C53" s="411"/>
      <c r="D53" s="411"/>
      <c r="E53" s="411"/>
      <c r="F53" s="425"/>
      <c r="G53" s="411"/>
      <c r="H53" s="411"/>
      <c r="I53" s="411"/>
      <c r="J53" s="411"/>
      <c r="K53" s="411"/>
      <c r="L53" s="308"/>
    </row>
    <row r="54" spans="3:12" x14ac:dyDescent="0.3">
      <c r="C54" s="410"/>
      <c r="D54" s="410"/>
      <c r="E54" s="410"/>
      <c r="F54" s="425"/>
      <c r="G54" s="410"/>
      <c r="H54" s="410"/>
      <c r="I54" s="410"/>
      <c r="J54" s="410"/>
      <c r="K54" s="410"/>
      <c r="L54" s="303"/>
    </row>
    <row r="55" spans="3:12" x14ac:dyDescent="0.3">
      <c r="D55" s="240"/>
      <c r="E55" s="240"/>
      <c r="F55" s="425"/>
      <c r="G55" s="240"/>
      <c r="H55" s="240"/>
    </row>
    <row r="56" spans="3:12" x14ac:dyDescent="0.3">
      <c r="F56" s="427" t="s">
        <v>490</v>
      </c>
    </row>
    <row r="57" spans="3:12" x14ac:dyDescent="0.3">
      <c r="F57" s="426" t="s">
        <v>491</v>
      </c>
    </row>
  </sheetData>
  <mergeCells count="34">
    <mergeCell ref="H30:K30"/>
    <mergeCell ref="F26:G26"/>
    <mergeCell ref="F27:G27"/>
    <mergeCell ref="F28:G28"/>
    <mergeCell ref="F29:G29"/>
    <mergeCell ref="F30:G30"/>
    <mergeCell ref="B37:H37"/>
    <mergeCell ref="I45:K45"/>
    <mergeCell ref="C25:E26"/>
    <mergeCell ref="B25:B26"/>
    <mergeCell ref="G31:H31"/>
    <mergeCell ref="C33:E33"/>
    <mergeCell ref="G36:H36"/>
    <mergeCell ref="C30:E30"/>
    <mergeCell ref="G33:H33"/>
    <mergeCell ref="G34:H34"/>
    <mergeCell ref="G35:H35"/>
    <mergeCell ref="F25:K25"/>
    <mergeCell ref="H26:K26"/>
    <mergeCell ref="H27:K27"/>
    <mergeCell ref="H28:K28"/>
    <mergeCell ref="H29:K29"/>
    <mergeCell ref="S25:S26"/>
    <mergeCell ref="B19:I19"/>
    <mergeCell ref="B21:K24"/>
    <mergeCell ref="T26:W26"/>
    <mergeCell ref="D2:I2"/>
    <mergeCell ref="D3:I4"/>
    <mergeCell ref="D6:I6"/>
    <mergeCell ref="B8:K8"/>
    <mergeCell ref="B10:K10"/>
    <mergeCell ref="B11:K12"/>
    <mergeCell ref="D5:I5"/>
    <mergeCell ref="B9:K9"/>
  </mergeCells>
  <dataValidations count="2">
    <dataValidation type="decimal" allowBlank="1" showInputMessage="1" showErrorMessage="1" errorTitle="cukup masukkan nomor absen" error="jika sheet REKAP NILAI sudah terisi lengkap, maka SKHUNS ini akan otomatis terisi." prompt="masukkan nomor absen saja pada cell N4._x000a__x000a_Terlebih dahulu periksa sheet REKAP NILAI sudah terisi dengan benar" sqref="B34:B36 B32" xr:uid="{00000000-0002-0000-1300-000000000000}">
      <formula1>-2</formula1>
      <formula2>-1</formula2>
    </dataValidation>
    <dataValidation allowBlank="1" showInputMessage="1" showErrorMessage="1" prompt="UBAH TANGGAL IJASAH" sqref="N28" xr:uid="{00000000-0002-0000-1300-000001000000}"/>
  </dataValidations>
  <printOptions horizontalCentered="1"/>
  <pageMargins left="0.196850393700787" right="0.23622047244094499" top="0.196850393700787" bottom="0.196850393700787" header="0.31496062992126" footer="0.196850393700787"/>
  <pageSetup paperSize="9" orientation="portrait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Spinner 1">
              <controlPr defaultSize="0" autoPict="0">
                <anchor moveWithCells="1" sizeWithCells="1">
                  <from>
                    <xdr:col>14</xdr:col>
                    <xdr:colOff>85725</xdr:colOff>
                    <xdr:row>6</xdr:row>
                    <xdr:rowOff>219075</xdr:rowOff>
                  </from>
                  <to>
                    <xdr:col>15</xdr:col>
                    <xdr:colOff>85725</xdr:colOff>
                    <xdr:row>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C48"/>
  <sheetViews>
    <sheetView view="pageBreakPreview" topLeftCell="A25" zoomScale="70" zoomScaleNormal="85" zoomScaleSheetLayoutView="70" workbookViewId="0">
      <selection activeCell="N15" sqref="N15"/>
    </sheetView>
  </sheetViews>
  <sheetFormatPr defaultColWidth="9" defaultRowHeight="15.75" x14ac:dyDescent="0.25"/>
  <cols>
    <col min="1" max="1" width="6.125" style="240" customWidth="1"/>
    <col min="2" max="2" width="6" style="240" customWidth="1"/>
    <col min="3" max="3" width="9" style="240" customWidth="1"/>
    <col min="4" max="4" width="22.5" style="240" customWidth="1"/>
    <col min="5" max="5" width="2.125" style="240" customWidth="1"/>
    <col min="6" max="6" width="9" style="240" customWidth="1"/>
    <col min="7" max="7" width="6.5" style="240" customWidth="1"/>
    <col min="8" max="8" width="5.5" style="240" customWidth="1"/>
    <col min="9" max="9" width="21.875" style="240" customWidth="1"/>
    <col min="10" max="10" width="2.875" style="240" customWidth="1"/>
    <col min="11" max="11" width="4.25" style="240" customWidth="1"/>
    <col min="12" max="12" width="6" style="240" customWidth="1"/>
    <col min="13" max="13" width="4.5" style="240" customWidth="1"/>
    <col min="14" max="14" width="10.375" style="240" customWidth="1"/>
    <col min="15" max="15" width="5.5" style="240" customWidth="1"/>
    <col min="16" max="16" width="9" style="240" customWidth="1"/>
    <col min="17" max="18" width="9" style="240"/>
    <col min="19" max="19" width="12.125" style="240" customWidth="1"/>
    <col min="20" max="23" width="2.625" style="240" customWidth="1"/>
    <col min="24" max="27" width="11" style="240" customWidth="1"/>
    <col min="28" max="28" width="23.25" style="240" customWidth="1"/>
    <col min="29" max="16384" width="9" style="240"/>
  </cols>
  <sheetData>
    <row r="1" spans="1:18" ht="34.5" customHeight="1" x14ac:dyDescent="0.25"/>
    <row r="2" spans="1:18" ht="21" customHeight="1" x14ac:dyDescent="0.25">
      <c r="A2" s="412"/>
      <c r="B2" s="413"/>
      <c r="C2" s="412"/>
      <c r="D2" s="573"/>
      <c r="E2" s="573"/>
      <c r="F2" s="573"/>
      <c r="G2" s="573"/>
      <c r="H2" s="573"/>
      <c r="I2" s="573"/>
      <c r="J2" s="413"/>
      <c r="K2" s="413"/>
      <c r="L2" s="413"/>
      <c r="Q2" s="414">
        <v>0</v>
      </c>
      <c r="R2" s="414" t="s">
        <v>179</v>
      </c>
    </row>
    <row r="3" spans="1:18" ht="21.75" customHeight="1" x14ac:dyDescent="0.25">
      <c r="A3" s="412"/>
      <c r="B3" s="412"/>
      <c r="C3" s="412"/>
      <c r="D3" s="574"/>
      <c r="E3" s="574"/>
      <c r="F3" s="574"/>
      <c r="G3" s="574"/>
      <c r="H3" s="574"/>
      <c r="I3" s="574"/>
      <c r="J3" s="413"/>
      <c r="K3" s="413"/>
      <c r="L3" s="413"/>
      <c r="M3" s="415"/>
      <c r="N3" s="415"/>
      <c r="O3" s="415"/>
      <c r="P3" s="415"/>
      <c r="Q3" s="414">
        <v>1</v>
      </c>
      <c r="R3" s="414" t="s">
        <v>180</v>
      </c>
    </row>
    <row r="4" spans="1:18" ht="18.75" customHeight="1" x14ac:dyDescent="0.25">
      <c r="A4" s="412"/>
      <c r="B4" s="412"/>
      <c r="C4" s="412"/>
      <c r="D4" s="574"/>
      <c r="E4" s="574"/>
      <c r="F4" s="574"/>
      <c r="G4" s="574"/>
      <c r="H4" s="574"/>
      <c r="I4" s="574"/>
      <c r="J4" s="413"/>
      <c r="K4" s="413"/>
      <c r="L4" s="413"/>
      <c r="M4" s="415"/>
      <c r="N4" s="415"/>
      <c r="O4" s="415"/>
      <c r="P4" s="415"/>
      <c r="Q4" s="414">
        <v>2</v>
      </c>
      <c r="R4" s="414" t="s">
        <v>181</v>
      </c>
    </row>
    <row r="5" spans="1:18" ht="16.5" customHeight="1" x14ac:dyDescent="0.25">
      <c r="A5" s="412"/>
      <c r="B5" s="412"/>
      <c r="C5" s="412"/>
      <c r="D5" s="575"/>
      <c r="E5" s="575"/>
      <c r="F5" s="575"/>
      <c r="G5" s="575"/>
      <c r="H5" s="575"/>
      <c r="I5" s="575"/>
      <c r="J5" s="413"/>
      <c r="K5" s="413"/>
      <c r="L5" s="413"/>
      <c r="M5" s="415"/>
      <c r="N5" s="415"/>
      <c r="O5" s="415"/>
      <c r="P5" s="415"/>
      <c r="Q5" s="414">
        <v>3</v>
      </c>
      <c r="R5" s="414" t="s">
        <v>182</v>
      </c>
    </row>
    <row r="6" spans="1:18" x14ac:dyDescent="0.25">
      <c r="A6" s="412"/>
      <c r="B6" s="412"/>
      <c r="C6" s="412"/>
      <c r="D6" s="538"/>
      <c r="E6" s="538"/>
      <c r="F6" s="538"/>
      <c r="G6" s="538"/>
      <c r="H6" s="538"/>
      <c r="I6" s="538"/>
      <c r="J6" s="413"/>
      <c r="K6" s="413"/>
      <c r="L6" s="413"/>
      <c r="M6" s="415"/>
      <c r="N6" s="415"/>
      <c r="O6" s="415"/>
      <c r="P6" s="415"/>
      <c r="Q6" s="414">
        <v>4</v>
      </c>
      <c r="R6" s="414" t="s">
        <v>183</v>
      </c>
    </row>
    <row r="7" spans="1:18" ht="74.25" customHeight="1" x14ac:dyDescent="0.25">
      <c r="A7" s="412"/>
      <c r="B7" s="412"/>
      <c r="C7" s="412"/>
      <c r="D7" s="412"/>
      <c r="E7" s="412"/>
      <c r="F7" s="412"/>
      <c r="G7" s="416"/>
      <c r="H7" s="412"/>
      <c r="I7" s="412"/>
      <c r="J7" s="413"/>
      <c r="K7" s="413"/>
      <c r="L7" s="413"/>
      <c r="M7" s="415"/>
      <c r="N7" s="415"/>
      <c r="O7" s="415"/>
      <c r="P7" s="415"/>
      <c r="Q7" s="414">
        <v>5</v>
      </c>
      <c r="R7" s="414" t="s">
        <v>184</v>
      </c>
    </row>
    <row r="8" spans="1:18" ht="20.25" customHeight="1" x14ac:dyDescent="0.3">
      <c r="A8" s="412"/>
      <c r="B8" s="543" t="s">
        <v>203</v>
      </c>
      <c r="C8" s="543"/>
      <c r="D8" s="543"/>
      <c r="E8" s="543"/>
      <c r="F8" s="543"/>
      <c r="G8" s="543"/>
      <c r="H8" s="543"/>
      <c r="I8" s="543"/>
      <c r="J8" s="543"/>
      <c r="K8" s="543"/>
      <c r="L8" s="400"/>
      <c r="M8" s="415"/>
      <c r="N8" s="415"/>
      <c r="O8" s="415"/>
      <c r="P8" s="415"/>
      <c r="Q8" s="414">
        <v>6</v>
      </c>
      <c r="R8" s="414" t="s">
        <v>185</v>
      </c>
    </row>
    <row r="9" spans="1:18" x14ac:dyDescent="0.25">
      <c r="A9" s="412"/>
      <c r="B9" s="571" t="str">
        <f>VLOOKUP(N12,DAKOLNUN!A9:'DAKOLNUN'!CJ222,88,0)</f>
        <v>080/MINI.L-Kid/30.02.02/S.1-2/VI/2017</v>
      </c>
      <c r="C9" s="571"/>
      <c r="D9" s="571"/>
      <c r="E9" s="571"/>
      <c r="F9" s="571"/>
      <c r="G9" s="571"/>
      <c r="H9" s="571"/>
      <c r="I9" s="571"/>
      <c r="J9" s="571"/>
      <c r="K9" s="571"/>
      <c r="L9" s="398"/>
      <c r="M9" s="415"/>
      <c r="N9" s="415"/>
      <c r="O9" s="415"/>
      <c r="P9" s="415"/>
      <c r="Q9" s="414">
        <v>7</v>
      </c>
      <c r="R9" s="414" t="s">
        <v>186</v>
      </c>
    </row>
    <row r="10" spans="1:18" ht="20.25" customHeight="1" x14ac:dyDescent="0.25">
      <c r="B10" s="571"/>
      <c r="C10" s="571"/>
      <c r="D10" s="571"/>
      <c r="E10" s="571"/>
      <c r="F10" s="571"/>
      <c r="G10" s="571"/>
      <c r="H10" s="571"/>
      <c r="I10" s="571"/>
      <c r="J10" s="571"/>
      <c r="K10" s="417"/>
      <c r="L10" s="417"/>
      <c r="M10" s="415"/>
      <c r="O10" s="415"/>
      <c r="P10" s="415"/>
      <c r="Q10" s="414">
        <v>8</v>
      </c>
      <c r="R10" s="414" t="s">
        <v>187</v>
      </c>
    </row>
    <row r="11" spans="1:18" ht="13.5" customHeight="1" x14ac:dyDescent="0.25">
      <c r="B11" s="571"/>
      <c r="C11" s="571"/>
      <c r="D11" s="571"/>
      <c r="E11" s="571"/>
      <c r="F11" s="571"/>
      <c r="G11" s="571"/>
      <c r="H11" s="571"/>
      <c r="I11" s="571"/>
      <c r="J11" s="571"/>
      <c r="K11" s="417"/>
      <c r="L11" s="417"/>
      <c r="M11" s="415"/>
      <c r="N11" s="418" t="s">
        <v>110</v>
      </c>
      <c r="O11" s="415"/>
      <c r="P11" s="415"/>
      <c r="Q11" s="414">
        <v>9</v>
      </c>
      <c r="R11" s="414" t="s">
        <v>188</v>
      </c>
    </row>
    <row r="12" spans="1:18" ht="11.25" customHeight="1" x14ac:dyDescent="0.25">
      <c r="B12" s="571"/>
      <c r="C12" s="571"/>
      <c r="D12" s="571"/>
      <c r="E12" s="571"/>
      <c r="F12" s="571"/>
      <c r="G12" s="571"/>
      <c r="H12" s="571"/>
      <c r="I12" s="571"/>
      <c r="J12" s="571"/>
      <c r="K12" s="417"/>
      <c r="L12" s="417"/>
      <c r="M12" s="415"/>
      <c r="N12" s="572">
        <v>30</v>
      </c>
      <c r="O12" s="415"/>
      <c r="P12" s="415"/>
    </row>
    <row r="13" spans="1:18" ht="16.5" customHeight="1" x14ac:dyDescent="0.25">
      <c r="B13" s="541" t="str">
        <f>"yang bertanda tangan dibawah ini, "&amp;"Kepala "&amp;DEPAN!Y6&amp;" "&amp;DEPAN!E6&amp;" "&amp;PROPER(DEPAN!C12)&amp;" "&amp;PROPER(DEPAN!D12)&amp;" :"</f>
        <v>yang bertanda tangan dibawah ini, Kepala Madrasah Ibtidaiyah Nurul Islam Labruk Kidul Kecamatan Sumbersuko :</v>
      </c>
      <c r="C13" s="541"/>
      <c r="D13" s="541"/>
      <c r="E13" s="541"/>
      <c r="F13" s="541"/>
      <c r="G13" s="541"/>
      <c r="H13" s="541"/>
      <c r="I13" s="541"/>
      <c r="J13" s="541"/>
      <c r="K13" s="541"/>
      <c r="L13" s="399"/>
      <c r="M13" s="415"/>
      <c r="N13" s="572"/>
      <c r="O13" s="415"/>
      <c r="P13" s="415"/>
    </row>
    <row r="14" spans="1:18" x14ac:dyDescent="0.25">
      <c r="B14" s="541"/>
      <c r="C14" s="541"/>
      <c r="D14" s="541"/>
      <c r="E14" s="541"/>
      <c r="F14" s="541"/>
      <c r="G14" s="541"/>
      <c r="H14" s="541"/>
      <c r="I14" s="541"/>
      <c r="J14" s="541"/>
      <c r="K14" s="541"/>
      <c r="L14" s="399"/>
      <c r="M14" s="415"/>
      <c r="N14" s="572"/>
      <c r="O14" s="415"/>
      <c r="P14" s="415"/>
    </row>
    <row r="15" spans="1:18" x14ac:dyDescent="0.25">
      <c r="B15" s="399"/>
      <c r="C15" s="399"/>
      <c r="D15" s="399"/>
      <c r="E15" s="399"/>
      <c r="F15" s="399"/>
      <c r="G15" s="399"/>
      <c r="H15" s="399"/>
      <c r="I15" s="399"/>
      <c r="J15" s="399"/>
      <c r="K15" s="399"/>
      <c r="L15" s="399"/>
      <c r="M15" s="415"/>
      <c r="N15" s="405"/>
      <c r="O15" s="415"/>
      <c r="P15" s="415"/>
    </row>
    <row r="16" spans="1:18" ht="19.5" customHeight="1" x14ac:dyDescent="0.25">
      <c r="B16" s="240" t="s">
        <v>115</v>
      </c>
      <c r="E16" s="240" t="s">
        <v>33</v>
      </c>
      <c r="F16" s="240" t="s">
        <v>485</v>
      </c>
      <c r="G16" s="415"/>
      <c r="H16" s="415"/>
      <c r="I16" s="415"/>
      <c r="J16" s="415"/>
      <c r="K16" s="415"/>
      <c r="L16" s="415"/>
      <c r="M16" s="415"/>
      <c r="N16" s="415"/>
      <c r="O16" s="415"/>
      <c r="P16" s="415"/>
    </row>
    <row r="17" spans="2:29" ht="19.5" customHeight="1" x14ac:dyDescent="0.25">
      <c r="B17" s="240" t="s">
        <v>482</v>
      </c>
      <c r="E17" s="240" t="s">
        <v>33</v>
      </c>
      <c r="F17" s="240" t="s">
        <v>486</v>
      </c>
      <c r="G17" s="415"/>
      <c r="H17" s="415"/>
      <c r="I17" s="415"/>
      <c r="J17" s="415"/>
      <c r="K17" s="415"/>
      <c r="L17" s="415"/>
      <c r="M17" s="415"/>
      <c r="P17" s="415"/>
    </row>
    <row r="18" spans="2:29" ht="19.5" customHeight="1" x14ac:dyDescent="0.25">
      <c r="B18" s="240" t="s">
        <v>483</v>
      </c>
      <c r="E18" s="240" t="s">
        <v>33</v>
      </c>
      <c r="F18" s="240" t="s">
        <v>487</v>
      </c>
      <c r="G18" s="415"/>
      <c r="H18" s="415"/>
      <c r="I18" s="415"/>
      <c r="J18" s="415"/>
      <c r="K18" s="415"/>
      <c r="L18" s="415"/>
      <c r="M18" s="415"/>
      <c r="N18" s="415"/>
      <c r="O18" s="415"/>
      <c r="P18" s="415"/>
    </row>
    <row r="19" spans="2:29" ht="19.5" customHeight="1" x14ac:dyDescent="0.25">
      <c r="G19" s="415"/>
      <c r="H19" s="415"/>
      <c r="I19" s="415"/>
      <c r="J19" s="415"/>
      <c r="K19" s="415"/>
      <c r="L19" s="415"/>
      <c r="M19" s="415"/>
      <c r="N19" s="415"/>
      <c r="O19" s="415"/>
      <c r="P19" s="415"/>
    </row>
    <row r="20" spans="2:29" ht="13.5" customHeight="1" x14ac:dyDescent="0.25">
      <c r="B20" s="240" t="s">
        <v>484</v>
      </c>
      <c r="G20" s="415"/>
      <c r="H20" s="415"/>
      <c r="I20" s="415"/>
      <c r="J20" s="415"/>
      <c r="K20" s="415"/>
      <c r="L20" s="415"/>
      <c r="M20" s="415"/>
      <c r="N20" s="415"/>
      <c r="O20" s="415"/>
      <c r="P20" s="415"/>
    </row>
    <row r="21" spans="2:29" ht="19.5" customHeight="1" x14ac:dyDescent="0.25">
      <c r="B21" s="240" t="s">
        <v>115</v>
      </c>
      <c r="E21" s="415" t="s">
        <v>33</v>
      </c>
      <c r="F21" s="240" t="str">
        <f>VLOOKUP(N12,DAKOLNUN!A9:'DAKOLNUN'!BK208,5,0)</f>
        <v>DIVA SALWA SALSABILA</v>
      </c>
      <c r="G21" s="409"/>
      <c r="H21" s="409"/>
      <c r="I21" s="409"/>
      <c r="J21" s="409"/>
      <c r="K21" s="409"/>
      <c r="L21" s="315"/>
      <c r="M21" s="416"/>
      <c r="N21" s="412"/>
      <c r="O21" s="412"/>
      <c r="P21" s="412"/>
      <c r="Q21" s="412"/>
      <c r="R21" s="412"/>
      <c r="S21" s="419"/>
      <c r="T21" s="420"/>
      <c r="U21" s="412"/>
      <c r="V21" s="412"/>
      <c r="W21" s="412"/>
      <c r="X21" s="412"/>
      <c r="Y21" s="412"/>
      <c r="Z21" s="412"/>
      <c r="AA21" s="412"/>
      <c r="AB21" s="412"/>
      <c r="AC21" s="412"/>
    </row>
    <row r="22" spans="2:29" ht="19.5" customHeight="1" x14ac:dyDescent="0.25">
      <c r="B22" s="240" t="s">
        <v>162</v>
      </c>
      <c r="E22" s="415" t="s">
        <v>33</v>
      </c>
      <c r="F22" s="240" t="str">
        <f>VLOOKUP(N12,DAKOLNUN!A9:'DAKOLNUN'!BK208,6,0)</f>
        <v>, 00 Januari 1900</v>
      </c>
      <c r="G22" s="409"/>
      <c r="H22" s="409"/>
      <c r="I22" s="409"/>
      <c r="J22" s="409"/>
      <c r="K22" s="409"/>
      <c r="L22" s="315"/>
      <c r="M22" s="416"/>
      <c r="N22" s="405"/>
      <c r="O22" s="416"/>
      <c r="P22" s="412"/>
      <c r="Q22" s="412"/>
      <c r="R22" s="412"/>
      <c r="S22" s="419"/>
      <c r="T22" s="404"/>
      <c r="U22" s="404"/>
      <c r="V22" s="404"/>
      <c r="W22" s="404"/>
      <c r="X22" s="405"/>
      <c r="Y22" s="405"/>
      <c r="Z22" s="405"/>
      <c r="AA22" s="405"/>
      <c r="AB22" s="405"/>
      <c r="AC22" s="412"/>
    </row>
    <row r="23" spans="2:29" ht="22.5" customHeight="1" x14ac:dyDescent="0.25">
      <c r="B23" s="240" t="s">
        <v>163</v>
      </c>
      <c r="E23" s="415" t="s">
        <v>33</v>
      </c>
      <c r="F23" s="240" t="str">
        <f>VLOOKUP(N12,DAKOLNUN!A9:'DAKOLNUN'!BK208,4,0)</f>
        <v>80-162-030-3</v>
      </c>
      <c r="G23" s="407"/>
      <c r="H23" s="408"/>
      <c r="I23" s="408"/>
      <c r="J23" s="408"/>
      <c r="K23" s="408"/>
      <c r="L23" s="316"/>
      <c r="M23" s="412"/>
      <c r="N23" s="416"/>
      <c r="O23" s="412"/>
      <c r="P23" s="412"/>
      <c r="Q23" s="412"/>
      <c r="R23" s="421"/>
      <c r="S23" s="422"/>
      <c r="T23" s="406"/>
      <c r="U23" s="403"/>
      <c r="V23" s="403"/>
      <c r="W23" s="403"/>
      <c r="X23" s="403"/>
      <c r="Y23" s="403"/>
      <c r="Z23" s="403"/>
      <c r="AA23" s="403"/>
      <c r="AB23" s="403"/>
      <c r="AC23" s="412"/>
    </row>
    <row r="24" spans="2:29" ht="22.5" customHeight="1" x14ac:dyDescent="0.25">
      <c r="B24" s="240" t="s">
        <v>3</v>
      </c>
      <c r="E24" s="415"/>
      <c r="F24" s="240" t="str">
        <f>VLOOKUP(N12,DAKOLNUN!A9:'DAKOLNUN'!BK208,3,0)</f>
        <v>0047318391</v>
      </c>
      <c r="G24" s="407"/>
      <c r="H24" s="408"/>
      <c r="I24" s="408"/>
      <c r="J24" s="408"/>
      <c r="K24" s="408"/>
      <c r="L24" s="316"/>
      <c r="M24" s="412"/>
      <c r="N24" s="416"/>
      <c r="O24" s="412"/>
      <c r="P24" s="412"/>
      <c r="Q24" s="412"/>
      <c r="R24" s="421"/>
      <c r="S24" s="422"/>
      <c r="T24" s="406"/>
      <c r="U24" s="403"/>
      <c r="V24" s="403"/>
      <c r="W24" s="403"/>
      <c r="X24" s="403"/>
      <c r="Y24" s="403"/>
      <c r="Z24" s="403"/>
      <c r="AA24" s="403"/>
      <c r="AB24" s="403"/>
      <c r="AC24" s="412"/>
    </row>
    <row r="25" spans="2:29" ht="22.5" customHeight="1" x14ac:dyDescent="0.25">
      <c r="B25" s="240" t="s">
        <v>161</v>
      </c>
      <c r="E25" s="415" t="s">
        <v>33</v>
      </c>
      <c r="F25" s="240" t="str">
        <f>DEPAN!Y7</f>
        <v>MI Nurul Islam Labruk Kidul</v>
      </c>
      <c r="G25" s="407"/>
      <c r="H25" s="408"/>
      <c r="I25" s="408"/>
      <c r="J25" s="408"/>
      <c r="K25" s="408"/>
      <c r="L25" s="316"/>
      <c r="M25" s="412"/>
      <c r="N25" s="416"/>
      <c r="O25" s="412"/>
      <c r="P25" s="412"/>
      <c r="Q25" s="412"/>
      <c r="R25" s="421"/>
      <c r="S25" s="422"/>
      <c r="T25" s="406"/>
      <c r="U25" s="403"/>
      <c r="V25" s="403"/>
      <c r="W25" s="403"/>
      <c r="X25" s="403"/>
      <c r="Y25" s="403"/>
      <c r="Z25" s="403"/>
      <c r="AA25" s="403"/>
      <c r="AB25" s="403"/>
      <c r="AC25" s="412"/>
    </row>
    <row r="26" spans="2:29" ht="22.5" customHeight="1" x14ac:dyDescent="0.25">
      <c r="E26" s="415"/>
      <c r="F26" s="415"/>
      <c r="G26" s="407"/>
      <c r="H26" s="408"/>
      <c r="I26" s="408"/>
      <c r="J26" s="408"/>
      <c r="K26" s="408"/>
      <c r="L26" s="316"/>
      <c r="M26" s="412"/>
      <c r="N26" s="412"/>
      <c r="O26" s="412"/>
      <c r="P26" s="412"/>
      <c r="Q26" s="412"/>
      <c r="R26" s="421"/>
      <c r="S26" s="422"/>
      <c r="T26" s="406"/>
      <c r="U26" s="403"/>
      <c r="V26" s="403"/>
      <c r="W26" s="403"/>
      <c r="X26" s="403"/>
      <c r="Y26" s="403"/>
      <c r="Z26" s="403"/>
      <c r="AA26" s="403"/>
      <c r="AB26" s="403"/>
      <c r="AC26" s="412"/>
    </row>
    <row r="27" spans="2:29" ht="37.5" customHeight="1" x14ac:dyDescent="0.25">
      <c r="B27" s="541" t="s">
        <v>492</v>
      </c>
      <c r="C27" s="541"/>
      <c r="D27" s="541"/>
      <c r="E27" s="541"/>
      <c r="F27" s="541"/>
      <c r="G27" s="541"/>
      <c r="H27" s="541"/>
      <c r="I27" s="541"/>
      <c r="J27" s="541"/>
      <c r="K27" s="541"/>
      <c r="L27" s="317"/>
      <c r="M27" s="412"/>
      <c r="N27" s="412"/>
      <c r="O27" s="412"/>
      <c r="P27" s="412"/>
      <c r="Q27" s="412"/>
      <c r="R27" s="423"/>
      <c r="S27" s="422"/>
      <c r="T27" s="406"/>
      <c r="U27" s="403"/>
      <c r="V27" s="403"/>
      <c r="W27" s="403"/>
      <c r="X27" s="403"/>
      <c r="Y27" s="403"/>
      <c r="Z27" s="403"/>
      <c r="AA27" s="403"/>
      <c r="AB27" s="403"/>
      <c r="AC27" s="412"/>
    </row>
    <row r="28" spans="2:29" x14ac:dyDescent="0.25">
      <c r="M28" s="412"/>
      <c r="N28" s="412"/>
      <c r="O28" s="412"/>
      <c r="P28" s="412"/>
      <c r="Q28" s="412"/>
      <c r="R28" s="412"/>
      <c r="S28" s="412"/>
      <c r="T28" s="406"/>
      <c r="U28" s="403"/>
      <c r="V28" s="403"/>
      <c r="W28" s="403"/>
      <c r="X28" s="403"/>
      <c r="Y28" s="403"/>
      <c r="Z28" s="403"/>
      <c r="AA28" s="403"/>
      <c r="AB28" s="403"/>
      <c r="AC28" s="412"/>
    </row>
    <row r="29" spans="2:29" ht="20.25" x14ac:dyDescent="0.3">
      <c r="B29" s="539" t="s">
        <v>21</v>
      </c>
      <c r="C29" s="539"/>
      <c r="D29" s="539"/>
      <c r="E29" s="539"/>
      <c r="F29" s="539"/>
      <c r="G29" s="539"/>
      <c r="H29" s="539"/>
      <c r="I29" s="539"/>
      <c r="J29" s="539"/>
      <c r="K29" s="539"/>
      <c r="M29" s="412"/>
      <c r="N29" s="412"/>
      <c r="O29" s="412"/>
      <c r="P29" s="412"/>
      <c r="Q29" s="412"/>
      <c r="R29" s="412"/>
      <c r="S29" s="412"/>
      <c r="T29" s="406"/>
      <c r="U29" s="403"/>
      <c r="V29" s="403"/>
      <c r="W29" s="403"/>
      <c r="X29" s="403"/>
      <c r="Y29" s="403"/>
      <c r="Z29" s="403"/>
      <c r="AA29" s="403"/>
      <c r="AB29" s="403"/>
      <c r="AC29" s="412"/>
    </row>
    <row r="30" spans="2:29" x14ac:dyDescent="0.25">
      <c r="M30" s="412"/>
      <c r="N30" s="412"/>
      <c r="O30" s="412"/>
      <c r="P30" s="412"/>
      <c r="Q30" s="412"/>
      <c r="R30" s="412"/>
      <c r="S30" s="412"/>
      <c r="T30" s="406"/>
      <c r="U30" s="403"/>
      <c r="V30" s="403"/>
      <c r="W30" s="403"/>
      <c r="X30" s="403"/>
      <c r="Y30" s="403"/>
      <c r="Z30" s="403"/>
      <c r="AA30" s="403"/>
      <c r="AB30" s="403"/>
      <c r="AC30" s="412"/>
    </row>
    <row r="31" spans="2:29" x14ac:dyDescent="0.25">
      <c r="B31" s="541" t="s">
        <v>488</v>
      </c>
      <c r="C31" s="541"/>
      <c r="D31" s="541"/>
      <c r="E31" s="541"/>
      <c r="F31" s="541"/>
      <c r="G31" s="541"/>
      <c r="H31" s="541"/>
      <c r="I31" s="541"/>
      <c r="J31" s="541"/>
      <c r="K31" s="541"/>
      <c r="M31" s="412"/>
      <c r="N31" s="412"/>
      <c r="O31" s="412"/>
      <c r="P31" s="412"/>
      <c r="Q31" s="412"/>
      <c r="R31" s="412"/>
      <c r="S31" s="412"/>
      <c r="T31" s="406"/>
      <c r="U31" s="403"/>
      <c r="V31" s="403"/>
      <c r="W31" s="403"/>
      <c r="X31" s="403"/>
      <c r="Y31" s="403"/>
      <c r="Z31" s="403"/>
      <c r="AA31" s="403"/>
      <c r="AB31" s="403"/>
      <c r="AC31" s="412"/>
    </row>
    <row r="32" spans="2:29" x14ac:dyDescent="0.25">
      <c r="M32" s="412"/>
      <c r="N32" s="412"/>
      <c r="O32" s="412"/>
      <c r="P32" s="412"/>
      <c r="Q32" s="412"/>
      <c r="R32" s="412"/>
      <c r="S32" s="412"/>
      <c r="T32" s="406"/>
      <c r="U32" s="403"/>
      <c r="V32" s="403"/>
      <c r="W32" s="403"/>
      <c r="X32" s="403"/>
      <c r="Y32" s="403"/>
      <c r="Z32" s="403"/>
      <c r="AA32" s="403"/>
      <c r="AB32" s="403"/>
      <c r="AC32" s="412"/>
    </row>
    <row r="33" spans="2:29" x14ac:dyDescent="0.25">
      <c r="H33" s="240" t="str">
        <f>SKHUS!H39</f>
        <v>Lumajang, 10 Juni 2017</v>
      </c>
      <c r="I33" s="415"/>
      <c r="J33" s="415"/>
      <c r="K33" s="415"/>
      <c r="L33" s="415"/>
      <c r="M33" s="412"/>
      <c r="N33" s="412"/>
      <c r="O33" s="412"/>
      <c r="P33" s="412"/>
      <c r="Q33" s="412"/>
      <c r="R33" s="412"/>
      <c r="S33" s="412"/>
      <c r="T33" s="412"/>
      <c r="U33" s="412"/>
      <c r="V33" s="412"/>
      <c r="W33" s="412"/>
      <c r="X33" s="412"/>
      <c r="Y33" s="412"/>
      <c r="Z33" s="412"/>
      <c r="AA33" s="412"/>
      <c r="AB33" s="412"/>
      <c r="AC33" s="412"/>
    </row>
    <row r="34" spans="2:29" x14ac:dyDescent="0.25">
      <c r="H34" s="240" t="s">
        <v>29</v>
      </c>
      <c r="I34" s="415"/>
      <c r="J34" s="415"/>
      <c r="K34" s="415"/>
      <c r="L34" s="415"/>
      <c r="M34" s="412"/>
      <c r="N34" s="412"/>
      <c r="O34" s="412"/>
      <c r="P34" s="412"/>
      <c r="Q34" s="412"/>
      <c r="R34" s="412"/>
      <c r="S34" s="412"/>
      <c r="T34" s="412"/>
      <c r="U34" s="412"/>
      <c r="V34" s="412"/>
      <c r="W34" s="412"/>
      <c r="X34" s="412"/>
      <c r="Y34" s="412"/>
      <c r="Z34" s="412"/>
      <c r="AA34" s="412"/>
      <c r="AB34" s="412"/>
      <c r="AC34" s="412"/>
    </row>
    <row r="35" spans="2:29" x14ac:dyDescent="0.25">
      <c r="I35" s="415"/>
      <c r="J35" s="415"/>
      <c r="K35" s="415"/>
      <c r="L35" s="415"/>
    </row>
    <row r="36" spans="2:29" x14ac:dyDescent="0.25">
      <c r="C36" s="415"/>
      <c r="I36" s="415"/>
      <c r="J36" s="415"/>
      <c r="K36" s="415"/>
      <c r="L36" s="415"/>
    </row>
    <row r="37" spans="2:29" x14ac:dyDescent="0.25">
      <c r="C37" s="415"/>
      <c r="I37" s="415"/>
      <c r="J37" s="415"/>
      <c r="K37" s="415"/>
      <c r="L37" s="415"/>
    </row>
    <row r="38" spans="2:29" x14ac:dyDescent="0.25">
      <c r="C38" s="415"/>
      <c r="H38" s="263" t="str">
        <f>IF(KEPALA&lt;&gt;"",KEPALA,"")</f>
        <v>Sahroni,S.Pd.I</v>
      </c>
      <c r="I38" s="415"/>
      <c r="J38" s="415"/>
      <c r="K38" s="415"/>
      <c r="L38" s="415"/>
    </row>
    <row r="39" spans="2:29" x14ac:dyDescent="0.25">
      <c r="C39" s="415"/>
      <c r="H39" s="240" t="s">
        <v>30</v>
      </c>
      <c r="I39" s="570" t="str">
        <f>IF(NIP&lt;&gt;"",NIP,"")</f>
        <v>-</v>
      </c>
      <c r="J39" s="570"/>
      <c r="K39" s="570"/>
      <c r="L39" s="424"/>
    </row>
    <row r="40" spans="2:29" x14ac:dyDescent="0.25">
      <c r="C40" s="415"/>
    </row>
    <row r="41" spans="2:29" x14ac:dyDescent="0.25">
      <c r="B41" s="410"/>
      <c r="C41" s="410"/>
      <c r="D41" s="410"/>
      <c r="E41" s="410"/>
      <c r="F41" s="410"/>
      <c r="G41" s="410"/>
      <c r="H41" s="410"/>
      <c r="I41" s="410"/>
      <c r="J41" s="410"/>
      <c r="K41" s="410"/>
      <c r="L41" s="397"/>
    </row>
    <row r="42" spans="2:29" x14ac:dyDescent="0.25">
      <c r="B42" s="410"/>
      <c r="C42" s="410"/>
      <c r="D42" s="410"/>
      <c r="E42" s="410"/>
      <c r="F42" s="410"/>
      <c r="G42" s="410"/>
      <c r="H42" s="410"/>
      <c r="I42" s="410"/>
      <c r="J42" s="410"/>
      <c r="K42" s="410"/>
      <c r="L42" s="397"/>
    </row>
    <row r="43" spans="2:29" x14ac:dyDescent="0.25">
      <c r="B43" s="410"/>
      <c r="C43" s="410"/>
      <c r="D43" s="410"/>
      <c r="E43" s="410"/>
      <c r="F43" s="410"/>
      <c r="G43" s="410"/>
      <c r="H43" s="410"/>
      <c r="I43" s="410"/>
      <c r="J43" s="410"/>
      <c r="K43" s="410"/>
    </row>
    <row r="44" spans="2:29" x14ac:dyDescent="0.25">
      <c r="C44" s="415"/>
      <c r="F44" s="397"/>
    </row>
    <row r="45" spans="2:29" x14ac:dyDescent="0.25">
      <c r="C45" s="415"/>
      <c r="F45" s="397"/>
      <c r="I45" s="415"/>
      <c r="J45" s="415"/>
      <c r="K45" s="415"/>
      <c r="L45" s="415"/>
    </row>
    <row r="46" spans="2:29" x14ac:dyDescent="0.25">
      <c r="F46" s="397"/>
    </row>
    <row r="47" spans="2:29" x14ac:dyDescent="0.25">
      <c r="B47" s="411"/>
      <c r="C47" s="411"/>
      <c r="D47" s="411"/>
      <c r="E47" s="411"/>
      <c r="F47" s="411"/>
      <c r="G47" s="411"/>
      <c r="H47" s="411"/>
      <c r="I47" s="411"/>
      <c r="J47" s="411"/>
      <c r="K47" s="411"/>
      <c r="L47" s="400"/>
    </row>
    <row r="48" spans="2:29" x14ac:dyDescent="0.25">
      <c r="B48" s="410"/>
      <c r="C48" s="410"/>
      <c r="D48" s="410"/>
      <c r="E48" s="410"/>
      <c r="F48" s="410"/>
      <c r="G48" s="410"/>
      <c r="H48" s="410"/>
      <c r="I48" s="410"/>
      <c r="J48" s="410"/>
      <c r="K48" s="410"/>
      <c r="L48" s="397"/>
    </row>
  </sheetData>
  <mergeCells count="15">
    <mergeCell ref="N12:N14"/>
    <mergeCell ref="B13:K14"/>
    <mergeCell ref="D2:I2"/>
    <mergeCell ref="D3:I4"/>
    <mergeCell ref="D5:I5"/>
    <mergeCell ref="D6:I6"/>
    <mergeCell ref="B8:K8"/>
    <mergeCell ref="B9:K9"/>
    <mergeCell ref="B27:K27"/>
    <mergeCell ref="B31:K31"/>
    <mergeCell ref="B29:K29"/>
    <mergeCell ref="I39:K39"/>
    <mergeCell ref="B10:J10"/>
    <mergeCell ref="B11:J11"/>
    <mergeCell ref="B12:J12"/>
  </mergeCells>
  <dataValidations count="1">
    <dataValidation allowBlank="1" showInputMessage="1" showErrorMessage="1" prompt="UBAH TANGGAL IJASAH" sqref="N25" xr:uid="{00000000-0002-0000-1400-000000000000}"/>
  </dataValidations>
  <printOptions horizontalCentered="1"/>
  <pageMargins left="0.19685039370078741" right="0.23622047244094491" top="0.19685039370078741" bottom="0.19685039370078741" header="0.31496062992125984" footer="0.19685039370078741"/>
  <pageSetup paperSize="9" orientation="portrait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4" name="Spinner 1">
              <controlPr defaultSize="0" autoPict="0">
                <anchor moveWithCells="1" sizeWithCells="1">
                  <from>
                    <xdr:col>14</xdr:col>
                    <xdr:colOff>0</xdr:colOff>
                    <xdr:row>11</xdr:row>
                    <xdr:rowOff>47625</xdr:rowOff>
                  </from>
                  <to>
                    <xdr:col>14</xdr:col>
                    <xdr:colOff>476250</xdr:colOff>
                    <xdr:row>13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3:AH269"/>
  <sheetViews>
    <sheetView zoomScale="40" zoomScaleNormal="40" workbookViewId="0">
      <selection activeCell="G24" sqref="G24:J30"/>
    </sheetView>
  </sheetViews>
  <sheetFormatPr defaultRowHeight="16.5" x14ac:dyDescent="0.3"/>
  <cols>
    <col min="1" max="1" width="5.75" style="4" customWidth="1"/>
    <col min="2" max="2" width="6" style="4" customWidth="1"/>
    <col min="3" max="3" width="1.625" style="4" customWidth="1"/>
    <col min="4" max="4" width="9" style="4"/>
    <col min="5" max="5" width="15.375" style="4" customWidth="1"/>
    <col min="6" max="6" width="2.125" style="4" customWidth="1"/>
    <col min="7" max="7" width="9" style="4" customWidth="1"/>
    <col min="8" max="8" width="9" style="4"/>
    <col min="9" max="9" width="5.5" style="4" customWidth="1"/>
    <col min="10" max="10" width="9" style="4"/>
    <col min="11" max="11" width="16" style="4" customWidth="1"/>
    <col min="12" max="13" width="9" style="4"/>
    <col min="14" max="14" width="10.375" style="4" customWidth="1"/>
    <col min="15" max="16384" width="9" style="4"/>
  </cols>
  <sheetData>
    <row r="3" spans="1:34" x14ac:dyDescent="0.3">
      <c r="A3" s="143"/>
      <c r="B3" s="489" t="s">
        <v>77</v>
      </c>
      <c r="C3" s="489"/>
      <c r="D3" s="489"/>
      <c r="E3" s="489"/>
      <c r="F3" s="489"/>
      <c r="G3" s="489"/>
      <c r="H3" s="489"/>
      <c r="I3" s="489"/>
      <c r="J3" s="489"/>
      <c r="K3" s="489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</row>
    <row r="4" spans="1:34" x14ac:dyDescent="0.3">
      <c r="A4" s="143"/>
      <c r="B4" s="143"/>
      <c r="C4" s="143"/>
      <c r="D4" s="143"/>
      <c r="E4" s="143"/>
      <c r="F4" s="143"/>
      <c r="G4" s="143"/>
      <c r="H4" s="143"/>
      <c r="I4" s="143"/>
      <c r="J4" s="143"/>
      <c r="K4" s="25"/>
      <c r="L4" s="25"/>
      <c r="M4" s="21"/>
      <c r="N4" s="21"/>
      <c r="O4" s="21"/>
      <c r="P4" s="21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</row>
    <row r="5" spans="1:34" ht="20.25" x14ac:dyDescent="0.3">
      <c r="A5" s="143"/>
      <c r="B5" s="591" t="s">
        <v>138</v>
      </c>
      <c r="C5" s="591"/>
      <c r="D5" s="591"/>
      <c r="E5" s="591"/>
      <c r="F5" s="591"/>
      <c r="G5" s="591"/>
      <c r="H5" s="591"/>
      <c r="I5" s="591"/>
      <c r="J5" s="591"/>
      <c r="K5" s="591"/>
      <c r="L5" s="25"/>
      <c r="M5" s="21"/>
      <c r="N5" s="21"/>
      <c r="O5" s="21"/>
      <c r="P5" s="21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</row>
    <row r="6" spans="1:34" ht="20.25" x14ac:dyDescent="0.3">
      <c r="A6" s="143"/>
      <c r="B6" s="591" t="s">
        <v>139</v>
      </c>
      <c r="C6" s="591"/>
      <c r="D6" s="591"/>
      <c r="E6" s="591"/>
      <c r="F6" s="591"/>
      <c r="G6" s="591"/>
      <c r="H6" s="591"/>
      <c r="I6" s="591"/>
      <c r="J6" s="591"/>
      <c r="K6" s="591"/>
      <c r="L6" s="25"/>
      <c r="M6" s="21"/>
      <c r="N6" s="21"/>
      <c r="O6" s="21"/>
      <c r="P6" s="21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</row>
    <row r="7" spans="1:34" ht="20.25" x14ac:dyDescent="0.3">
      <c r="A7" s="143"/>
      <c r="B7" s="143"/>
      <c r="C7" s="143"/>
      <c r="D7" s="143"/>
      <c r="E7" s="143"/>
      <c r="F7" s="143"/>
      <c r="G7" s="143"/>
      <c r="H7" s="143"/>
      <c r="I7" s="143"/>
      <c r="J7" s="143"/>
      <c r="K7" s="141"/>
      <c r="L7" s="141"/>
      <c r="M7" s="21"/>
      <c r="N7" s="21"/>
      <c r="O7" s="21"/>
      <c r="P7" s="21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</row>
    <row r="8" spans="1:34" x14ac:dyDescent="0.3">
      <c r="A8" s="143"/>
      <c r="B8" s="489" t="s">
        <v>19</v>
      </c>
      <c r="C8" s="489"/>
      <c r="D8" s="489"/>
      <c r="E8" s="489"/>
      <c r="F8" s="489"/>
      <c r="G8" s="489"/>
      <c r="H8" s="489"/>
      <c r="I8" s="489"/>
      <c r="J8" s="489"/>
      <c r="K8" s="489"/>
      <c r="L8" s="25"/>
      <c r="M8" s="21"/>
      <c r="N8" s="21"/>
      <c r="O8" s="21"/>
      <c r="P8" s="21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</row>
    <row r="9" spans="1:34" x14ac:dyDescent="0.3">
      <c r="A9" s="143"/>
      <c r="B9" s="489" t="s">
        <v>20</v>
      </c>
      <c r="C9" s="489"/>
      <c r="D9" s="489"/>
      <c r="E9" s="489"/>
      <c r="F9" s="489"/>
      <c r="G9" s="489"/>
      <c r="H9" s="489"/>
      <c r="I9" s="489"/>
      <c r="J9" s="489"/>
      <c r="K9" s="489"/>
      <c r="L9" s="25"/>
      <c r="M9" s="21"/>
      <c r="N9" s="21"/>
      <c r="O9" s="21"/>
      <c r="P9" s="21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</row>
    <row r="10" spans="1:34" x14ac:dyDescent="0.3">
      <c r="A10" s="143"/>
      <c r="B10" s="135"/>
      <c r="C10" s="135"/>
      <c r="D10" s="135"/>
      <c r="E10" s="135"/>
      <c r="F10" s="135"/>
      <c r="G10" s="135"/>
      <c r="H10" s="135"/>
      <c r="I10" s="135"/>
      <c r="J10" s="135"/>
      <c r="K10" s="135"/>
      <c r="L10" s="21"/>
      <c r="M10" s="21"/>
      <c r="N10" s="21"/>
      <c r="O10" s="21"/>
      <c r="P10" s="21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</row>
    <row r="11" spans="1:34" x14ac:dyDescent="0.3">
      <c r="A11" s="143"/>
      <c r="B11" s="21" t="s">
        <v>27</v>
      </c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</row>
    <row r="12" spans="1:34" x14ac:dyDescent="0.3">
      <c r="A12" s="143"/>
      <c r="B12" s="21" t="str">
        <f>IF(LEMBAGA&lt;&gt;"",LEMBAGA,"")</f>
        <v>MI</v>
      </c>
      <c r="C12" s="21"/>
      <c r="D12" s="21"/>
      <c r="E12" s="21"/>
      <c r="F12" s="21" t="s">
        <v>28</v>
      </c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</row>
    <row r="13" spans="1:34" x14ac:dyDescent="0.3">
      <c r="A13" s="143"/>
      <c r="B13" s="21" t="s">
        <v>22</v>
      </c>
      <c r="C13" s="21"/>
      <c r="D13" s="21"/>
      <c r="E13" s="21"/>
      <c r="F13" s="21" t="s">
        <v>33</v>
      </c>
      <c r="G13" s="21" t="str">
        <f>VLOOKUP(N21,DAKOLNUN!A9:'DAKOLNUN'!BK208,5,0)</f>
        <v>ACHMAD ROZALI</v>
      </c>
      <c r="H13" s="21"/>
      <c r="I13" s="21"/>
      <c r="J13" s="21"/>
      <c r="K13" s="21"/>
      <c r="L13" s="21"/>
      <c r="M13" s="21"/>
      <c r="N13" s="21"/>
      <c r="O13" s="21"/>
      <c r="P13" s="21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</row>
    <row r="14" spans="1:34" x14ac:dyDescent="0.3">
      <c r="A14" s="143"/>
      <c r="B14" s="21" t="s">
        <v>23</v>
      </c>
      <c r="C14" s="21"/>
      <c r="D14" s="21"/>
      <c r="E14" s="21"/>
      <c r="F14" s="21" t="s">
        <v>33</v>
      </c>
      <c r="G14" s="21" t="str">
        <f>VLOOKUP(N21,DAKOLNUN!A9:'DAKOLNUN'!BK208,6,0)</f>
        <v>, 00 Januari 1900</v>
      </c>
      <c r="H14" s="21"/>
      <c r="I14" s="21"/>
      <c r="J14" s="21"/>
      <c r="K14" s="21"/>
      <c r="L14" s="21"/>
      <c r="M14" s="21"/>
      <c r="N14" s="143"/>
      <c r="O14" s="143"/>
      <c r="P14" s="21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</row>
    <row r="15" spans="1:34" x14ac:dyDescent="0.3">
      <c r="A15" s="143"/>
      <c r="B15" s="21" t="s">
        <v>79</v>
      </c>
      <c r="C15" s="21"/>
      <c r="D15" s="21"/>
      <c r="E15" s="21"/>
      <c r="F15" s="21" t="s">
        <v>33</v>
      </c>
      <c r="G15" s="27">
        <f>VLOOKUP(N21,DAKOLNUN!A9:'DAKOLNUN'!BK208,2,0)</f>
        <v>4144</v>
      </c>
      <c r="H15" s="21"/>
      <c r="I15" s="21"/>
      <c r="J15" s="21"/>
      <c r="K15" s="21"/>
      <c r="L15" s="21"/>
      <c r="M15" s="21"/>
      <c r="N15" s="143"/>
      <c r="O15" s="143"/>
      <c r="P15" s="21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</row>
    <row r="16" spans="1:34" x14ac:dyDescent="0.3">
      <c r="A16" s="143"/>
      <c r="B16" s="21" t="s">
        <v>26</v>
      </c>
      <c r="C16" s="21"/>
      <c r="D16" s="21"/>
      <c r="E16" s="21"/>
      <c r="F16" s="21" t="s">
        <v>33</v>
      </c>
      <c r="G16" s="21" t="str">
        <f>VLOOKUP(N21,DAKOLNUN!A9:'DAKOLNUN'!BK208,4,0)</f>
        <v>80-162-001-8</v>
      </c>
      <c r="H16" s="21"/>
      <c r="I16" s="21"/>
      <c r="J16" s="21"/>
      <c r="K16" s="21"/>
      <c r="L16" s="21"/>
      <c r="M16" s="21"/>
      <c r="N16" s="21"/>
      <c r="O16" s="21"/>
      <c r="P16" s="21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</row>
    <row r="17" spans="1:34" x14ac:dyDescent="0.3">
      <c r="A17" s="143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</row>
    <row r="18" spans="1:34" x14ac:dyDescent="0.3">
      <c r="A18" s="143"/>
      <c r="B18" s="21" t="s">
        <v>80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</row>
    <row r="19" spans="1:34" ht="16.5" customHeight="1" x14ac:dyDescent="0.3">
      <c r="A19" s="143"/>
      <c r="B19" s="21" t="s">
        <v>81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</row>
    <row r="20" spans="1:34" x14ac:dyDescent="0.3">
      <c r="A20" s="143"/>
      <c r="B20" s="21" t="s">
        <v>82</v>
      </c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6" t="s">
        <v>110</v>
      </c>
      <c r="O20" s="21"/>
      <c r="P20" s="21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</row>
    <row r="21" spans="1:34" ht="46.5" customHeight="1" x14ac:dyDescent="0.3">
      <c r="A21" s="143"/>
      <c r="B21" s="29" t="s">
        <v>83</v>
      </c>
      <c r="C21" s="576" t="s">
        <v>84</v>
      </c>
      <c r="D21" s="577"/>
      <c r="E21" s="577"/>
      <c r="F21" s="578"/>
      <c r="G21" s="30" t="s">
        <v>91</v>
      </c>
      <c r="H21" s="581" t="s">
        <v>85</v>
      </c>
      <c r="I21" s="582"/>
      <c r="J21" s="30" t="s">
        <v>86</v>
      </c>
      <c r="K21" s="28"/>
      <c r="L21" s="28"/>
      <c r="M21" s="21"/>
      <c r="N21" s="153">
        <v>1</v>
      </c>
      <c r="O21" s="21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</row>
    <row r="22" spans="1:34" x14ac:dyDescent="0.3">
      <c r="A22" s="143"/>
      <c r="B22" s="107" t="s">
        <v>87</v>
      </c>
      <c r="C22" s="107"/>
      <c r="D22" s="110" t="s">
        <v>88</v>
      </c>
      <c r="E22" s="33"/>
      <c r="F22" s="34"/>
      <c r="G22" s="33"/>
      <c r="H22" s="35"/>
      <c r="I22" s="34"/>
      <c r="J22" s="34"/>
      <c r="K22" s="21"/>
      <c r="L22" s="21"/>
      <c r="M22" s="21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</row>
    <row r="23" spans="1:34" x14ac:dyDescent="0.3">
      <c r="A23" s="143"/>
      <c r="B23" s="108"/>
      <c r="C23" s="111" t="s">
        <v>117</v>
      </c>
      <c r="D23" s="105" t="s">
        <v>51</v>
      </c>
      <c r="E23" s="36"/>
      <c r="F23" s="37"/>
      <c r="G23" s="106"/>
      <c r="H23" s="583"/>
      <c r="I23" s="584"/>
      <c r="J23" s="134"/>
      <c r="K23" s="21"/>
      <c r="L23" s="21"/>
      <c r="M23" s="21"/>
      <c r="N23" s="21"/>
      <c r="O23" s="21"/>
      <c r="P23" s="21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</row>
    <row r="24" spans="1:34" x14ac:dyDescent="0.3">
      <c r="A24" s="143"/>
      <c r="B24" s="39"/>
      <c r="C24" s="112" t="s">
        <v>118</v>
      </c>
      <c r="D24" s="105" t="s">
        <v>53</v>
      </c>
      <c r="E24" s="36"/>
      <c r="F24" s="37"/>
      <c r="G24" s="106">
        <f>VLOOKUP(N21,DAKOLNUN!A9:'DAKOLNUN'!BK208,11,0)</f>
        <v>75</v>
      </c>
      <c r="H24" s="583">
        <f>VLOOKUP(N21,DAKOLNUN!A9:'DAKOLNUN'!BK208,12,0)</f>
        <v>77</v>
      </c>
      <c r="I24" s="584"/>
      <c r="J24" s="134">
        <f>VLOOKUP(N21,DAKOLNUN!A9:'DAKOLNUN'!BK208,13,0)</f>
        <v>75.8</v>
      </c>
      <c r="K24" s="21"/>
      <c r="L24" s="21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</row>
    <row r="25" spans="1:34" x14ac:dyDescent="0.3">
      <c r="A25" s="143"/>
      <c r="B25" s="39"/>
      <c r="C25" s="112" t="s">
        <v>119</v>
      </c>
      <c r="D25" s="105" t="s">
        <v>55</v>
      </c>
      <c r="E25" s="36"/>
      <c r="F25" s="37"/>
      <c r="G25" s="106">
        <f>VLOOKUP(N21,DAKOLNUN!A9:'DAKOLNUN'!BK208,14,0)</f>
        <v>75</v>
      </c>
      <c r="H25" s="583">
        <f>VLOOKUP(N21,DAKOLNUN!A9:'DAKOLNUN'!BK208,15,0)</f>
        <v>75</v>
      </c>
      <c r="I25" s="584"/>
      <c r="J25" s="134">
        <f>VLOOKUP(N21,DAKOLNUN!A9:'DAKOLNUN'!BK208,16,0)</f>
        <v>75</v>
      </c>
      <c r="K25" s="21"/>
      <c r="L25" s="21"/>
      <c r="M25" s="143"/>
      <c r="N25" s="142" t="s">
        <v>116</v>
      </c>
      <c r="O25" s="144"/>
      <c r="P25" s="145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</row>
    <row r="26" spans="1:34" x14ac:dyDescent="0.3">
      <c r="A26" s="143"/>
      <c r="B26" s="39"/>
      <c r="C26" s="112" t="s">
        <v>120</v>
      </c>
      <c r="D26" s="105" t="s">
        <v>57</v>
      </c>
      <c r="E26" s="36"/>
      <c r="F26" s="37"/>
      <c r="G26" s="106">
        <f>VLOOKUP(N21,DAKOLNUN!A9:'DAKOLNUN'!BK208,17,0)</f>
        <v>75.400000000000006</v>
      </c>
      <c r="H26" s="583">
        <f>VLOOKUP(N21,DAKOLNUN!A9:'DAKOLNUN'!BK208,18,0)</f>
        <v>76.2</v>
      </c>
      <c r="I26" s="584"/>
      <c r="J26" s="134">
        <f>VLOOKUP(N21,DAKOLNUN!A9:'DAKOLNUN'!BK208,19,0)</f>
        <v>75.72</v>
      </c>
      <c r="K26" s="21"/>
      <c r="L26" s="21"/>
      <c r="M26" s="143"/>
      <c r="N26" s="142" t="s">
        <v>143</v>
      </c>
      <c r="O26" s="144"/>
      <c r="P26" s="145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</row>
    <row r="27" spans="1:34" x14ac:dyDescent="0.3">
      <c r="A27" s="143"/>
      <c r="B27" s="39"/>
      <c r="C27" s="112" t="s">
        <v>121</v>
      </c>
      <c r="D27" s="105" t="s">
        <v>59</v>
      </c>
      <c r="E27" s="36"/>
      <c r="F27" s="37"/>
      <c r="G27" s="106">
        <f>VLOOKUP(N21,DAKOLNUN!A9:'DAKOLNUN'!BK208,20,0)</f>
        <v>71.2</v>
      </c>
      <c r="H27" s="583">
        <f>VLOOKUP(N21,DAKOLNUN!A9:'DAKOLNUN'!BK208,21,0)</f>
        <v>71.099999999999994</v>
      </c>
      <c r="I27" s="584"/>
      <c r="J27" s="134">
        <f>VLOOKUP(N21,DAKOLNUN!A9:'DAKOLNUN'!BK208,22,0)</f>
        <v>71.16</v>
      </c>
      <c r="K27" s="21"/>
      <c r="L27" s="21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</row>
    <row r="28" spans="1:34" x14ac:dyDescent="0.3">
      <c r="A28" s="143"/>
      <c r="B28" s="39"/>
      <c r="C28" s="112" t="s">
        <v>122</v>
      </c>
      <c r="D28" s="105" t="s">
        <v>61</v>
      </c>
      <c r="E28" s="36"/>
      <c r="F28" s="37"/>
      <c r="G28" s="106">
        <f>VLOOKUP(N21,DAKOLNUN!A9:'DAKOLNUN'!BK208,23,0)</f>
        <v>72</v>
      </c>
      <c r="H28" s="583">
        <f>VLOOKUP(N21,DAKOLNUN!A9:'DAKOLNUN'!BK208,24,0)</f>
        <v>72</v>
      </c>
      <c r="I28" s="584"/>
      <c r="J28" s="134">
        <f>VLOOKUP(N21,DAKOLNUN!A9:'DAKOLNUN'!BK208,25,0)</f>
        <v>72</v>
      </c>
      <c r="K28" s="21"/>
      <c r="L28" s="21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3"/>
      <c r="AD28" s="143"/>
      <c r="AE28" s="143"/>
      <c r="AF28" s="143"/>
      <c r="AG28" s="143"/>
      <c r="AH28" s="143"/>
    </row>
    <row r="29" spans="1:34" x14ac:dyDescent="0.3">
      <c r="A29" s="143"/>
      <c r="B29" s="39"/>
      <c r="C29" s="112" t="s">
        <v>123</v>
      </c>
      <c r="D29" s="105" t="s">
        <v>63</v>
      </c>
      <c r="E29" s="36"/>
      <c r="F29" s="37"/>
      <c r="G29" s="106">
        <f>VLOOKUP(N21,DAKOLNUN!A9:'DAKOLNUN'!BK208,26,0)</f>
        <v>73.2</v>
      </c>
      <c r="H29" s="583">
        <f>VLOOKUP(N21,DAKOLNUN!A9:'DAKOLNUN'!BK208,27,0)</f>
        <v>72.599999999999994</v>
      </c>
      <c r="I29" s="584"/>
      <c r="J29" s="134">
        <f>VLOOKUP(N21,DAKOLNUN!A9:'DAKOLNUN'!BK208,28,0)</f>
        <v>72.960000000000008</v>
      </c>
      <c r="K29" s="21"/>
      <c r="L29" s="21"/>
      <c r="M29" s="143"/>
      <c r="N29" s="146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/>
      <c r="AA29" s="143"/>
      <c r="AB29" s="143"/>
      <c r="AC29" s="143"/>
      <c r="AD29" s="143"/>
      <c r="AE29" s="143"/>
      <c r="AF29" s="143"/>
      <c r="AG29" s="143"/>
      <c r="AH29" s="143"/>
    </row>
    <row r="30" spans="1:34" ht="24.75" customHeight="1" x14ac:dyDescent="0.3">
      <c r="A30" s="143"/>
      <c r="B30" s="40"/>
      <c r="C30" s="116" t="s">
        <v>124</v>
      </c>
      <c r="D30" s="594" t="s">
        <v>125</v>
      </c>
      <c r="E30" s="594"/>
      <c r="F30" s="37"/>
      <c r="G30" s="109">
        <f>VLOOKUP(N21,DAKOLNUN!A9:'DAKOLNUN'!BK208,29,0)</f>
        <v>71.599999999999994</v>
      </c>
      <c r="H30" s="595">
        <f>VLOOKUP(N21,DAKOLNUN!A9:'DAKOLNUN'!BK208,30,0)</f>
        <v>73.3</v>
      </c>
      <c r="I30" s="596"/>
      <c r="J30" s="137">
        <f>VLOOKUP(N21,DAKOLNUN!A9:'DAKOLNUN'!BK208,31,0)</f>
        <v>72.28</v>
      </c>
      <c r="K30" s="21"/>
      <c r="L30" s="21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/>
      <c r="AB30" s="143"/>
      <c r="AC30" s="143"/>
      <c r="AD30" s="143"/>
      <c r="AE30" s="143"/>
      <c r="AF30" s="143"/>
      <c r="AG30" s="143"/>
      <c r="AH30" s="143"/>
    </row>
    <row r="31" spans="1:34" x14ac:dyDescent="0.3">
      <c r="A31" s="143"/>
      <c r="B31" s="107" t="s">
        <v>89</v>
      </c>
      <c r="C31" s="107"/>
      <c r="D31" s="110" t="s">
        <v>90</v>
      </c>
      <c r="E31" s="33"/>
      <c r="F31" s="34"/>
      <c r="G31" s="114"/>
      <c r="H31" s="597"/>
      <c r="I31" s="598"/>
      <c r="J31" s="133"/>
      <c r="K31" s="21"/>
      <c r="L31" s="21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/>
      <c r="AC31" s="143"/>
      <c r="AD31" s="143"/>
      <c r="AE31" s="143"/>
      <c r="AF31" s="143"/>
      <c r="AG31" s="143"/>
      <c r="AH31" s="143"/>
    </row>
    <row r="32" spans="1:34" x14ac:dyDescent="0.3">
      <c r="A32" s="143"/>
      <c r="B32" s="39"/>
      <c r="C32" s="111" t="s">
        <v>117</v>
      </c>
      <c r="D32" s="105" t="str">
        <f>SISWA!K16</f>
        <v>Bahasa Daerah</v>
      </c>
      <c r="E32" s="36"/>
      <c r="F32" s="37"/>
      <c r="G32" s="106">
        <f>VLOOKUP(N21,DAKOLNUN!A9:'DAKOLNUN'!BK208,32,0)</f>
        <v>71.599999999999994</v>
      </c>
      <c r="H32" s="583">
        <f>VLOOKUP(N21,DAKOLNUN!A9:'DAKOLNUN'!BK208,33,0)</f>
        <v>70</v>
      </c>
      <c r="I32" s="584"/>
      <c r="J32" s="134">
        <f>VLOOKUP(N21,DAKOLNUN!A9:'DAKOLNUN'!BK208,34,0)</f>
        <v>70.959999999999994</v>
      </c>
      <c r="K32" s="21"/>
      <c r="L32" s="21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</row>
    <row r="33" spans="1:34" x14ac:dyDescent="0.3">
      <c r="A33" s="143"/>
      <c r="B33" s="40"/>
      <c r="C33" s="113" t="s">
        <v>118</v>
      </c>
      <c r="D33" s="160" t="str">
        <f>SISWA!K17</f>
        <v>Bahasa Inggris</v>
      </c>
      <c r="E33" s="41"/>
      <c r="F33" s="38"/>
      <c r="G33" s="115">
        <f>VLOOKUP(N21,DAKOLNUN!A9:'DAKOLNUN'!BK208,35,0)</f>
        <v>72.8</v>
      </c>
      <c r="H33" s="579">
        <f>VLOOKUP(N21,DAKOLNUN!A9:'DAKOLNUN'!BK208,36,0)</f>
        <v>71.900000000000006</v>
      </c>
      <c r="I33" s="580"/>
      <c r="J33" s="154">
        <f>VLOOKUP(N21,DAKOLNUN!A9:'DAKOLNUN'!BK208,37,0)</f>
        <v>72.44</v>
      </c>
      <c r="K33" s="21"/>
      <c r="L33" s="21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</row>
    <row r="34" spans="1:34" hidden="1" x14ac:dyDescent="0.3">
      <c r="A34" s="143"/>
      <c r="B34" s="40"/>
      <c r="C34" s="113" t="s">
        <v>119</v>
      </c>
      <c r="D34" s="117" t="str">
        <f>SISWA!K18</f>
        <v>Aqidah Akhlaq</v>
      </c>
      <c r="E34" s="41"/>
      <c r="F34" s="38"/>
      <c r="G34" s="115">
        <f>VLOOKUP(N21,DAKOLNUN!A9:'DAKOLNUN'!BK208,38,0)</f>
        <v>72.8</v>
      </c>
      <c r="H34" s="579">
        <f>VLOOKUP(N21,DAKOLNUN!A9:'DAKOLNUN'!BK208,39,0)</f>
        <v>71</v>
      </c>
      <c r="I34" s="580"/>
      <c r="J34" s="136">
        <f>VLOOKUP(N21,DAKOLNUN!A9:'DAKOLNUN'!BK208,40,0)</f>
        <v>72.08</v>
      </c>
      <c r="K34" s="21"/>
      <c r="L34" s="21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</row>
    <row r="35" spans="1:34" hidden="1" x14ac:dyDescent="0.3">
      <c r="A35" s="143"/>
      <c r="B35" s="146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</row>
    <row r="36" spans="1:34" ht="42" hidden="1" customHeight="1" x14ac:dyDescent="0.3">
      <c r="A36" s="143"/>
      <c r="B36" s="29" t="s">
        <v>83</v>
      </c>
      <c r="C36" s="592" t="s">
        <v>84</v>
      </c>
      <c r="D36" s="592"/>
      <c r="E36" s="592"/>
      <c r="F36" s="592"/>
      <c r="G36" s="30" t="s">
        <v>86</v>
      </c>
      <c r="H36" s="593" t="s">
        <v>85</v>
      </c>
      <c r="I36" s="593"/>
      <c r="J36" s="30" t="s">
        <v>137</v>
      </c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</row>
    <row r="37" spans="1:34" ht="21" hidden="1" customHeight="1" x14ac:dyDescent="0.3">
      <c r="A37" s="143"/>
      <c r="B37" s="147">
        <v>1</v>
      </c>
      <c r="C37" s="138" t="s">
        <v>117</v>
      </c>
      <c r="D37" s="139" t="s">
        <v>55</v>
      </c>
      <c r="E37" s="144"/>
      <c r="F37" s="145"/>
      <c r="G37" s="148">
        <f>J25</f>
        <v>75</v>
      </c>
      <c r="H37" s="586">
        <f>VLOOKUP(N21,DAKOLNUN!A9:'DAKOLNUN'!BK208,40,0)</f>
        <v>72.08</v>
      </c>
      <c r="I37" s="587"/>
      <c r="J37" s="148">
        <f>(G37*40%)+(H37*60%)</f>
        <v>73.24799999999999</v>
      </c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</row>
    <row r="38" spans="1:34" ht="21" hidden="1" customHeight="1" x14ac:dyDescent="0.3">
      <c r="A38" s="143"/>
      <c r="B38" s="147">
        <v>2</v>
      </c>
      <c r="C38" s="112" t="s">
        <v>118</v>
      </c>
      <c r="D38" s="105" t="s">
        <v>57</v>
      </c>
      <c r="E38" s="143"/>
      <c r="F38" s="143"/>
      <c r="G38" s="148">
        <f t="shared" ref="G38:G39" si="0">J26</f>
        <v>75.72</v>
      </c>
      <c r="H38" s="586">
        <f>VLOOKUP(N21,DAKOLNUN!A9:'DAKOLNUN'!BK208,43,0)</f>
        <v>74.599999999999994</v>
      </c>
      <c r="I38" s="587"/>
      <c r="J38" s="148">
        <f t="shared" ref="J38:J39" si="1">(G38*40%)+(H38*60%)</f>
        <v>75.048000000000002</v>
      </c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</row>
    <row r="39" spans="1:34" ht="21" hidden="1" customHeight="1" x14ac:dyDescent="0.3">
      <c r="A39" s="143"/>
      <c r="B39" s="147">
        <v>3</v>
      </c>
      <c r="C39" s="140" t="s">
        <v>119</v>
      </c>
      <c r="D39" s="139" t="s">
        <v>59</v>
      </c>
      <c r="E39" s="144"/>
      <c r="F39" s="145"/>
      <c r="G39" s="148">
        <f t="shared" si="0"/>
        <v>71.16</v>
      </c>
      <c r="H39" s="586">
        <f>VLOOKUP(N21,DAKOLNUN!A9:'DAKOLNUN'!BK208,46,0)</f>
        <v>79.2</v>
      </c>
      <c r="I39" s="587"/>
      <c r="J39" s="148">
        <f t="shared" si="1"/>
        <v>75.984000000000009</v>
      </c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</row>
    <row r="40" spans="1:34" hidden="1" x14ac:dyDescent="0.3">
      <c r="A40" s="143"/>
      <c r="B40" s="588" t="s">
        <v>136</v>
      </c>
      <c r="C40" s="589"/>
      <c r="D40" s="589"/>
      <c r="E40" s="589"/>
      <c r="F40" s="589"/>
      <c r="G40" s="589"/>
      <c r="H40" s="589"/>
      <c r="I40" s="590"/>
      <c r="J40" s="148">
        <f>AVERAGE(J37:J39)</f>
        <v>74.760000000000005</v>
      </c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</row>
    <row r="41" spans="1:34" x14ac:dyDescent="0.3">
      <c r="A41" s="143"/>
      <c r="B41" s="149" t="s">
        <v>141</v>
      </c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</row>
    <row r="42" spans="1:34" x14ac:dyDescent="0.3">
      <c r="A42" s="143"/>
      <c r="B42" s="14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</row>
    <row r="43" spans="1:34" x14ac:dyDescent="0.3">
      <c r="A43" s="143"/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</row>
    <row r="44" spans="1:34" x14ac:dyDescent="0.3">
      <c r="A44" s="143"/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</row>
    <row r="45" spans="1:34" x14ac:dyDescent="0.3">
      <c r="A45" s="143"/>
      <c r="B45" s="143"/>
      <c r="C45" s="21"/>
      <c r="D45" s="21"/>
      <c r="E45" s="21"/>
      <c r="F45" s="21"/>
      <c r="G45" s="21"/>
      <c r="H45" s="21"/>
      <c r="I45" s="21" t="str">
        <f>N26</f>
        <v>Lumajang, 21 Juni 2015</v>
      </c>
      <c r="J45" s="21"/>
      <c r="K45" s="21"/>
      <c r="L45" s="21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</row>
    <row r="46" spans="1:34" x14ac:dyDescent="0.3">
      <c r="A46" s="143"/>
      <c r="B46" s="143"/>
      <c r="C46" s="21"/>
      <c r="D46" s="21"/>
      <c r="E46" s="21"/>
      <c r="F46" s="21"/>
      <c r="G46" s="21"/>
      <c r="H46" s="21"/>
      <c r="I46" s="21" t="s">
        <v>29</v>
      </c>
      <c r="J46" s="21"/>
      <c r="K46" s="21"/>
      <c r="L46" s="21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</row>
    <row r="47" spans="1:34" x14ac:dyDescent="0.3">
      <c r="A47" s="143"/>
      <c r="B47" s="143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</row>
    <row r="48" spans="1:34" x14ac:dyDescent="0.3">
      <c r="A48" s="143"/>
      <c r="B48" s="143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</row>
    <row r="49" spans="1:34" x14ac:dyDescent="0.3">
      <c r="A49" s="143"/>
      <c r="B49" s="14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</row>
    <row r="50" spans="1:34" x14ac:dyDescent="0.3">
      <c r="A50" s="143"/>
      <c r="B50" s="143"/>
      <c r="C50" s="21"/>
      <c r="D50" s="21"/>
      <c r="E50" s="21"/>
      <c r="F50" s="21"/>
      <c r="G50" s="21"/>
      <c r="H50" s="21"/>
      <c r="I50" s="21" t="str">
        <f>IF(KEPALA&lt;&gt;"",KEPALA,"")</f>
        <v>Sahroni,S.Pd.I</v>
      </c>
      <c r="J50" s="21"/>
      <c r="K50" s="21"/>
      <c r="L50" s="21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</row>
    <row r="51" spans="1:34" x14ac:dyDescent="0.3">
      <c r="A51" s="143"/>
      <c r="B51" s="143"/>
      <c r="C51" s="21"/>
      <c r="D51" s="21"/>
      <c r="E51" s="21"/>
      <c r="F51" s="21"/>
      <c r="G51" s="21"/>
      <c r="H51" s="21"/>
      <c r="I51" s="21" t="s">
        <v>30</v>
      </c>
      <c r="J51" s="585" t="str">
        <f>IF(NIP&lt;&gt;"",NIP,"")</f>
        <v>-</v>
      </c>
      <c r="K51" s="585"/>
      <c r="L51" s="585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</row>
    <row r="52" spans="1:34" x14ac:dyDescent="0.3">
      <c r="A52" s="143"/>
      <c r="B52" s="143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</row>
    <row r="53" spans="1:34" x14ac:dyDescent="0.3">
      <c r="A53" s="143"/>
      <c r="B53" s="14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</row>
    <row r="54" spans="1:34" x14ac:dyDescent="0.3">
      <c r="A54" s="143"/>
      <c r="B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</row>
    <row r="55" spans="1:34" x14ac:dyDescent="0.3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</row>
    <row r="56" spans="1:34" x14ac:dyDescent="0.3">
      <c r="A56" s="143"/>
      <c r="B56" s="14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</row>
    <row r="57" spans="1:34" x14ac:dyDescent="0.3">
      <c r="A57" s="143"/>
      <c r="B57" s="14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</row>
    <row r="58" spans="1:34" x14ac:dyDescent="0.3">
      <c r="A58" s="143"/>
      <c r="B58" s="14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</row>
    <row r="59" spans="1:34" x14ac:dyDescent="0.3">
      <c r="A59" s="143"/>
      <c r="B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</row>
    <row r="60" spans="1:34" x14ac:dyDescent="0.3">
      <c r="A60" s="143"/>
      <c r="B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</row>
    <row r="61" spans="1:34" x14ac:dyDescent="0.3">
      <c r="A61" s="143"/>
      <c r="B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</row>
    <row r="62" spans="1:34" x14ac:dyDescent="0.3">
      <c r="A62" s="143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</row>
    <row r="63" spans="1:34" x14ac:dyDescent="0.3">
      <c r="A63" s="143"/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  <c r="AA63" s="143"/>
      <c r="AB63" s="143"/>
      <c r="AC63" s="143"/>
      <c r="AD63" s="143"/>
      <c r="AE63" s="143"/>
      <c r="AF63" s="143"/>
      <c r="AG63" s="143"/>
      <c r="AH63" s="143"/>
    </row>
    <row r="64" spans="1:34" x14ac:dyDescent="0.3">
      <c r="A64" s="143"/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  <c r="Z64" s="143"/>
      <c r="AA64" s="143"/>
      <c r="AB64" s="143"/>
      <c r="AC64" s="143"/>
      <c r="AD64" s="143"/>
      <c r="AE64" s="143"/>
      <c r="AF64" s="143"/>
      <c r="AG64" s="143"/>
      <c r="AH64" s="143"/>
    </row>
    <row r="65" spans="1:34" x14ac:dyDescent="0.3">
      <c r="A65" s="143"/>
      <c r="B65" s="143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  <c r="AA65" s="143"/>
      <c r="AB65" s="143"/>
      <c r="AC65" s="143"/>
      <c r="AD65" s="143"/>
      <c r="AE65" s="143"/>
      <c r="AF65" s="143"/>
      <c r="AG65" s="143"/>
      <c r="AH65" s="143"/>
    </row>
    <row r="66" spans="1:34" x14ac:dyDescent="0.3">
      <c r="A66" s="143"/>
      <c r="B66" s="143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</row>
    <row r="67" spans="1:34" x14ac:dyDescent="0.3">
      <c r="A67" s="143"/>
      <c r="B67" s="143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  <c r="AA67" s="143"/>
      <c r="AB67" s="143"/>
      <c r="AC67" s="143"/>
      <c r="AD67" s="143"/>
      <c r="AE67" s="143"/>
      <c r="AF67" s="143"/>
      <c r="AG67" s="143"/>
      <c r="AH67" s="143"/>
    </row>
    <row r="68" spans="1:34" x14ac:dyDescent="0.3">
      <c r="A68" s="143"/>
      <c r="B68" s="143"/>
      <c r="C68" s="143"/>
      <c r="D68" s="143"/>
      <c r="E68" s="143"/>
      <c r="F68" s="143"/>
      <c r="G68" s="143"/>
      <c r="H68" s="143"/>
      <c r="I68" s="143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Y68" s="143"/>
      <c r="Z68" s="143"/>
      <c r="AA68" s="143"/>
      <c r="AB68" s="143"/>
      <c r="AC68" s="143"/>
      <c r="AD68" s="143"/>
      <c r="AE68" s="143"/>
      <c r="AF68" s="143"/>
      <c r="AG68" s="143"/>
      <c r="AH68" s="143"/>
    </row>
    <row r="69" spans="1:34" x14ac:dyDescent="0.3">
      <c r="A69" s="143"/>
      <c r="B69" s="143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3"/>
      <c r="AE69" s="143"/>
      <c r="AF69" s="143"/>
      <c r="AG69" s="143"/>
      <c r="AH69" s="143"/>
    </row>
    <row r="70" spans="1:34" x14ac:dyDescent="0.3">
      <c r="A70" s="143"/>
      <c r="B70" s="143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</row>
    <row r="71" spans="1:34" x14ac:dyDescent="0.3">
      <c r="A71" s="143"/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  <c r="AA71" s="143"/>
      <c r="AB71" s="143"/>
      <c r="AC71" s="143"/>
      <c r="AD71" s="143"/>
      <c r="AE71" s="143"/>
      <c r="AF71" s="143"/>
      <c r="AG71" s="143"/>
      <c r="AH71" s="143"/>
    </row>
    <row r="72" spans="1:34" x14ac:dyDescent="0.3">
      <c r="A72" s="143"/>
      <c r="B72" s="143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  <c r="AA72" s="143"/>
      <c r="AB72" s="143"/>
      <c r="AC72" s="143"/>
      <c r="AD72" s="143"/>
      <c r="AE72" s="143"/>
      <c r="AF72" s="143"/>
      <c r="AG72" s="143"/>
      <c r="AH72" s="143"/>
    </row>
    <row r="73" spans="1:34" x14ac:dyDescent="0.3">
      <c r="A73" s="143"/>
      <c r="B73" s="143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</row>
    <row r="74" spans="1:34" x14ac:dyDescent="0.3">
      <c r="A74" s="143"/>
      <c r="B74" s="143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  <c r="Y74" s="143"/>
      <c r="Z74" s="143"/>
      <c r="AA74" s="143"/>
      <c r="AB74" s="143"/>
      <c r="AC74" s="143"/>
      <c r="AD74" s="143"/>
      <c r="AE74" s="143"/>
      <c r="AF74" s="143"/>
      <c r="AG74" s="143"/>
      <c r="AH74" s="143"/>
    </row>
    <row r="75" spans="1:34" x14ac:dyDescent="0.3">
      <c r="A75" s="143"/>
      <c r="B75" s="143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</row>
    <row r="76" spans="1:34" x14ac:dyDescent="0.3">
      <c r="A76" s="143"/>
      <c r="B76" s="143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</row>
    <row r="77" spans="1:34" x14ac:dyDescent="0.3">
      <c r="A77" s="143"/>
      <c r="B77" s="143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  <c r="Y77" s="143"/>
      <c r="Z77" s="143"/>
      <c r="AA77" s="143"/>
      <c r="AB77" s="143"/>
      <c r="AC77" s="143"/>
      <c r="AD77" s="143"/>
      <c r="AE77" s="143"/>
      <c r="AF77" s="143"/>
      <c r="AG77" s="143"/>
      <c r="AH77" s="143"/>
    </row>
    <row r="78" spans="1:34" x14ac:dyDescent="0.3">
      <c r="A78" s="143"/>
      <c r="B78" s="143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  <c r="Y78" s="143"/>
      <c r="Z78" s="143"/>
      <c r="AA78" s="143"/>
      <c r="AB78" s="143"/>
      <c r="AC78" s="143"/>
      <c r="AD78" s="143"/>
      <c r="AE78" s="143"/>
      <c r="AF78" s="143"/>
      <c r="AG78" s="143"/>
      <c r="AH78" s="143"/>
    </row>
    <row r="79" spans="1:34" x14ac:dyDescent="0.3">
      <c r="A79" s="143"/>
      <c r="B79" s="143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</row>
    <row r="80" spans="1:34" x14ac:dyDescent="0.3">
      <c r="A80" s="143"/>
      <c r="B80" s="143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  <c r="AA80" s="143"/>
      <c r="AB80" s="143"/>
      <c r="AC80" s="143"/>
      <c r="AD80" s="143"/>
      <c r="AE80" s="143"/>
      <c r="AF80" s="143"/>
      <c r="AG80" s="143"/>
      <c r="AH80" s="143"/>
    </row>
    <row r="81" spans="1:34" x14ac:dyDescent="0.3">
      <c r="A81" s="143"/>
      <c r="B81" s="143"/>
      <c r="C81" s="143"/>
      <c r="D81" s="143"/>
      <c r="E81" s="143"/>
      <c r="F81" s="143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  <c r="AA81" s="143"/>
      <c r="AB81" s="143"/>
      <c r="AC81" s="143"/>
      <c r="AD81" s="143"/>
      <c r="AE81" s="143"/>
      <c r="AF81" s="143"/>
      <c r="AG81" s="143"/>
      <c r="AH81" s="143"/>
    </row>
    <row r="82" spans="1:34" x14ac:dyDescent="0.3">
      <c r="A82" s="143"/>
      <c r="B82" s="143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  <c r="Y82" s="143"/>
      <c r="Z82" s="143"/>
      <c r="AA82" s="143"/>
      <c r="AB82" s="143"/>
      <c r="AC82" s="143"/>
      <c r="AD82" s="143"/>
      <c r="AE82" s="143"/>
      <c r="AF82" s="143"/>
      <c r="AG82" s="143"/>
      <c r="AH82" s="143"/>
    </row>
    <row r="83" spans="1:34" x14ac:dyDescent="0.3">
      <c r="A83" s="143"/>
      <c r="B83" s="143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</row>
    <row r="84" spans="1:34" x14ac:dyDescent="0.3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  <c r="Y84" s="143"/>
      <c r="Z84" s="143"/>
      <c r="AA84" s="143"/>
      <c r="AB84" s="143"/>
      <c r="AC84" s="143"/>
      <c r="AD84" s="143"/>
      <c r="AE84" s="143"/>
      <c r="AF84" s="143"/>
      <c r="AG84" s="143"/>
      <c r="AH84" s="143"/>
    </row>
    <row r="85" spans="1:34" x14ac:dyDescent="0.3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</row>
    <row r="86" spans="1:34" x14ac:dyDescent="0.3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</row>
    <row r="87" spans="1:34" x14ac:dyDescent="0.3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</row>
    <row r="88" spans="1:34" x14ac:dyDescent="0.3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  <c r="AG88" s="143"/>
      <c r="AH88" s="143"/>
    </row>
    <row r="89" spans="1:34" x14ac:dyDescent="0.3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</row>
    <row r="90" spans="1:34" x14ac:dyDescent="0.3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  <c r="Z90" s="143"/>
      <c r="AA90" s="143"/>
      <c r="AB90" s="143"/>
      <c r="AC90" s="143"/>
      <c r="AD90" s="143"/>
      <c r="AE90" s="143"/>
      <c r="AF90" s="143"/>
      <c r="AG90" s="143"/>
      <c r="AH90" s="143"/>
    </row>
    <row r="91" spans="1:34" x14ac:dyDescent="0.3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  <c r="Z91" s="143"/>
      <c r="AA91" s="143"/>
      <c r="AB91" s="143"/>
      <c r="AC91" s="143"/>
      <c r="AD91" s="143"/>
      <c r="AE91" s="143"/>
      <c r="AF91" s="143"/>
      <c r="AG91" s="143"/>
      <c r="AH91" s="143"/>
    </row>
    <row r="92" spans="1:34" x14ac:dyDescent="0.3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3"/>
      <c r="AE92" s="143"/>
      <c r="AF92" s="143"/>
      <c r="AG92" s="143"/>
      <c r="AH92" s="143"/>
    </row>
    <row r="93" spans="1:34" x14ac:dyDescent="0.3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</row>
    <row r="94" spans="1:34" x14ac:dyDescent="0.3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43"/>
      <c r="AH94" s="143"/>
    </row>
    <row r="95" spans="1:34" x14ac:dyDescent="0.3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</row>
    <row r="96" spans="1:34" x14ac:dyDescent="0.3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  <c r="AG96" s="143"/>
      <c r="AH96" s="143"/>
    </row>
    <row r="97" spans="1:34" x14ac:dyDescent="0.3">
      <c r="A97" s="143"/>
      <c r="B97" s="143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</row>
    <row r="98" spans="1:34" x14ac:dyDescent="0.3">
      <c r="A98" s="143"/>
      <c r="B98" s="143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</row>
    <row r="99" spans="1:34" x14ac:dyDescent="0.3">
      <c r="A99" s="143"/>
      <c r="B99" s="143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</row>
    <row r="100" spans="1:34" x14ac:dyDescent="0.3">
      <c r="A100" s="143"/>
      <c r="B100" s="143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</row>
    <row r="101" spans="1:34" x14ac:dyDescent="0.3">
      <c r="A101" s="143"/>
      <c r="B101" s="143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</row>
    <row r="102" spans="1:34" x14ac:dyDescent="0.3">
      <c r="A102" s="143"/>
      <c r="B102" s="143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</row>
    <row r="103" spans="1:34" x14ac:dyDescent="0.3">
      <c r="A103" s="143"/>
      <c r="B103" s="143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</row>
    <row r="104" spans="1:34" x14ac:dyDescent="0.3">
      <c r="A104" s="143"/>
      <c r="B104" s="143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</row>
    <row r="105" spans="1:34" x14ac:dyDescent="0.3">
      <c r="A105" s="143"/>
      <c r="B105" s="143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</row>
    <row r="106" spans="1:34" x14ac:dyDescent="0.3">
      <c r="A106" s="143"/>
      <c r="B106" s="143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</row>
    <row r="107" spans="1:34" x14ac:dyDescent="0.3">
      <c r="A107" s="143"/>
      <c r="B107" s="143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</row>
    <row r="108" spans="1:34" x14ac:dyDescent="0.3">
      <c r="A108" s="143"/>
      <c r="B108" s="143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</row>
    <row r="109" spans="1:34" x14ac:dyDescent="0.3">
      <c r="A109" s="143"/>
      <c r="B109" s="143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</row>
    <row r="110" spans="1:34" x14ac:dyDescent="0.3">
      <c r="A110" s="143"/>
      <c r="B110" s="143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</row>
    <row r="111" spans="1:34" x14ac:dyDescent="0.3">
      <c r="A111" s="143"/>
      <c r="B111" s="143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</row>
    <row r="112" spans="1:34" x14ac:dyDescent="0.3">
      <c r="A112" s="143"/>
      <c r="B112" s="143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</row>
    <row r="113" spans="1:34" x14ac:dyDescent="0.3">
      <c r="A113" s="143"/>
      <c r="B113" s="143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</row>
    <row r="114" spans="1:34" x14ac:dyDescent="0.3">
      <c r="A114" s="143"/>
      <c r="B114" s="143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</row>
    <row r="115" spans="1:34" x14ac:dyDescent="0.3">
      <c r="A115" s="143"/>
      <c r="B115" s="143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</row>
    <row r="116" spans="1:34" x14ac:dyDescent="0.3">
      <c r="A116" s="143"/>
      <c r="B116" s="143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</row>
    <row r="117" spans="1:34" x14ac:dyDescent="0.3">
      <c r="A117" s="143"/>
      <c r="B117" s="143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</row>
    <row r="118" spans="1:34" x14ac:dyDescent="0.3">
      <c r="A118" s="143"/>
      <c r="B118" s="143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</row>
    <row r="119" spans="1:34" x14ac:dyDescent="0.3">
      <c r="A119" s="143"/>
      <c r="B119" s="143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</row>
    <row r="120" spans="1:34" x14ac:dyDescent="0.3">
      <c r="A120" s="143"/>
      <c r="B120" s="143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</row>
    <row r="121" spans="1:34" x14ac:dyDescent="0.3">
      <c r="A121" s="143"/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</row>
    <row r="122" spans="1:34" x14ac:dyDescent="0.3">
      <c r="A122" s="143"/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</row>
    <row r="123" spans="1:34" x14ac:dyDescent="0.3">
      <c r="A123" s="143"/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</row>
    <row r="124" spans="1:34" x14ac:dyDescent="0.3">
      <c r="A124" s="143"/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</row>
    <row r="125" spans="1:34" x14ac:dyDescent="0.3">
      <c r="A125" s="143"/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</row>
    <row r="126" spans="1:34" x14ac:dyDescent="0.3">
      <c r="A126" s="143"/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</row>
    <row r="127" spans="1:34" x14ac:dyDescent="0.3">
      <c r="A127" s="143"/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</row>
    <row r="128" spans="1:34" x14ac:dyDescent="0.3">
      <c r="A128" s="143"/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</row>
    <row r="129" spans="1:34" x14ac:dyDescent="0.3">
      <c r="A129" s="143"/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</row>
    <row r="130" spans="1:34" x14ac:dyDescent="0.3">
      <c r="A130" s="143"/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</row>
    <row r="131" spans="1:34" x14ac:dyDescent="0.3">
      <c r="A131" s="143"/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</row>
    <row r="132" spans="1:34" x14ac:dyDescent="0.3">
      <c r="A132" s="143"/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</row>
    <row r="133" spans="1:34" x14ac:dyDescent="0.3">
      <c r="A133" s="143"/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</row>
    <row r="134" spans="1:34" x14ac:dyDescent="0.3">
      <c r="A134" s="143"/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</row>
    <row r="135" spans="1:34" x14ac:dyDescent="0.3">
      <c r="A135" s="143"/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</row>
    <row r="136" spans="1:34" x14ac:dyDescent="0.3">
      <c r="A136" s="143"/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</row>
    <row r="137" spans="1:34" x14ac:dyDescent="0.3">
      <c r="A137" s="143"/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</row>
    <row r="138" spans="1:34" x14ac:dyDescent="0.3">
      <c r="A138" s="143"/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</row>
    <row r="139" spans="1:34" x14ac:dyDescent="0.3">
      <c r="A139" s="143"/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</row>
    <row r="140" spans="1:34" x14ac:dyDescent="0.3">
      <c r="A140" s="143"/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</row>
    <row r="141" spans="1:34" x14ac:dyDescent="0.3">
      <c r="A141" s="143"/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</row>
    <row r="142" spans="1:34" x14ac:dyDescent="0.3">
      <c r="A142" s="143"/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</row>
    <row r="143" spans="1:34" x14ac:dyDescent="0.3">
      <c r="A143" s="143"/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</row>
    <row r="144" spans="1:34" x14ac:dyDescent="0.3">
      <c r="A144" s="143"/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</row>
    <row r="145" spans="1:34" x14ac:dyDescent="0.3">
      <c r="A145" s="143"/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</row>
    <row r="146" spans="1:34" x14ac:dyDescent="0.3">
      <c r="A146" s="143"/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</row>
    <row r="147" spans="1:34" x14ac:dyDescent="0.3">
      <c r="A147" s="143"/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</row>
    <row r="148" spans="1:34" x14ac:dyDescent="0.3">
      <c r="A148" s="143"/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</row>
    <row r="149" spans="1:34" x14ac:dyDescent="0.3">
      <c r="A149" s="143"/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</row>
    <row r="150" spans="1:34" x14ac:dyDescent="0.3">
      <c r="A150" s="143"/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</row>
    <row r="151" spans="1:34" x14ac:dyDescent="0.3">
      <c r="A151" s="143"/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</row>
    <row r="152" spans="1:34" x14ac:dyDescent="0.3">
      <c r="A152" s="143"/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</row>
    <row r="153" spans="1:34" x14ac:dyDescent="0.3">
      <c r="A153" s="143"/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</row>
    <row r="154" spans="1:34" x14ac:dyDescent="0.3">
      <c r="A154" s="143"/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</row>
    <row r="155" spans="1:34" x14ac:dyDescent="0.3">
      <c r="A155" s="143"/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</row>
    <row r="156" spans="1:34" x14ac:dyDescent="0.3">
      <c r="A156" s="143"/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</row>
    <row r="157" spans="1:34" x14ac:dyDescent="0.3">
      <c r="A157" s="143"/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</row>
    <row r="158" spans="1:34" x14ac:dyDescent="0.3">
      <c r="A158" s="143"/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</row>
    <row r="159" spans="1:34" x14ac:dyDescent="0.3">
      <c r="A159" s="143"/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</row>
    <row r="160" spans="1:34" x14ac:dyDescent="0.3">
      <c r="A160" s="143"/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</row>
    <row r="161" spans="1:34" x14ac:dyDescent="0.3">
      <c r="A161" s="143"/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</row>
    <row r="162" spans="1:34" x14ac:dyDescent="0.3">
      <c r="A162" s="143"/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</row>
    <row r="163" spans="1:34" x14ac:dyDescent="0.3">
      <c r="A163" s="143"/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</row>
    <row r="164" spans="1:34" x14ac:dyDescent="0.3">
      <c r="A164" s="143"/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</row>
    <row r="165" spans="1:34" x14ac:dyDescent="0.3">
      <c r="A165" s="143"/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</row>
    <row r="166" spans="1:34" x14ac:dyDescent="0.3">
      <c r="A166" s="143"/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</row>
    <row r="167" spans="1:34" x14ac:dyDescent="0.3">
      <c r="A167" s="143"/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</row>
    <row r="168" spans="1:34" x14ac:dyDescent="0.3">
      <c r="A168" s="143"/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</row>
    <row r="169" spans="1:34" x14ac:dyDescent="0.3">
      <c r="A169" s="143"/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</row>
    <row r="170" spans="1:34" x14ac:dyDescent="0.3">
      <c r="A170" s="143"/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</row>
    <row r="171" spans="1:34" x14ac:dyDescent="0.3">
      <c r="A171" s="143"/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</row>
    <row r="172" spans="1:34" x14ac:dyDescent="0.3">
      <c r="A172" s="143"/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</row>
    <row r="173" spans="1:34" x14ac:dyDescent="0.3">
      <c r="A173" s="143"/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</row>
    <row r="174" spans="1:34" x14ac:dyDescent="0.3">
      <c r="A174" s="143"/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</row>
    <row r="175" spans="1:34" x14ac:dyDescent="0.3">
      <c r="A175" s="143"/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</row>
    <row r="176" spans="1:34" x14ac:dyDescent="0.3">
      <c r="A176" s="143"/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</row>
    <row r="177" spans="1:34" x14ac:dyDescent="0.3">
      <c r="A177" s="143"/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</row>
    <row r="178" spans="1:34" x14ac:dyDescent="0.3">
      <c r="A178" s="143"/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</row>
    <row r="179" spans="1:34" x14ac:dyDescent="0.3">
      <c r="A179" s="143"/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</row>
    <row r="180" spans="1:34" x14ac:dyDescent="0.3">
      <c r="A180" s="143"/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</row>
    <row r="181" spans="1:34" x14ac:dyDescent="0.3">
      <c r="A181" s="143"/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</row>
    <row r="182" spans="1:34" x14ac:dyDescent="0.3">
      <c r="A182" s="143"/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</row>
    <row r="183" spans="1:34" x14ac:dyDescent="0.3">
      <c r="A183" s="143"/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</row>
    <row r="184" spans="1:34" x14ac:dyDescent="0.3">
      <c r="A184" s="143"/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</row>
    <row r="185" spans="1:34" x14ac:dyDescent="0.3">
      <c r="A185" s="143"/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</row>
    <row r="186" spans="1:34" x14ac:dyDescent="0.3">
      <c r="A186" s="143"/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</row>
    <row r="187" spans="1:34" x14ac:dyDescent="0.3">
      <c r="A187" s="143"/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</row>
    <row r="188" spans="1:34" x14ac:dyDescent="0.3">
      <c r="A188" s="143"/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</row>
    <row r="189" spans="1:34" x14ac:dyDescent="0.3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</row>
    <row r="190" spans="1:34" x14ac:dyDescent="0.3">
      <c r="A190" s="143"/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</row>
    <row r="191" spans="1:34" x14ac:dyDescent="0.3">
      <c r="A191" s="143"/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</row>
    <row r="192" spans="1:34" x14ac:dyDescent="0.3">
      <c r="A192" s="143"/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</row>
    <row r="193" spans="1:34" x14ac:dyDescent="0.3">
      <c r="A193" s="143"/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</row>
    <row r="194" spans="1:34" x14ac:dyDescent="0.3">
      <c r="A194" s="143"/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</row>
    <row r="195" spans="1:34" x14ac:dyDescent="0.3">
      <c r="A195" s="143"/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</row>
    <row r="196" spans="1:34" x14ac:dyDescent="0.3">
      <c r="A196" s="143"/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</row>
    <row r="197" spans="1:34" x14ac:dyDescent="0.3">
      <c r="A197" s="143"/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</row>
    <row r="198" spans="1:34" x14ac:dyDescent="0.3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</row>
    <row r="199" spans="1:34" x14ac:dyDescent="0.3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</row>
    <row r="200" spans="1:34" x14ac:dyDescent="0.3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</row>
    <row r="201" spans="1:34" x14ac:dyDescent="0.3">
      <c r="A201" s="143"/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</row>
    <row r="202" spans="1:34" x14ac:dyDescent="0.3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</row>
    <row r="203" spans="1:34" x14ac:dyDescent="0.3">
      <c r="A203" s="143"/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</row>
    <row r="204" spans="1:34" x14ac:dyDescent="0.3">
      <c r="A204" s="143"/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</row>
    <row r="205" spans="1:34" x14ac:dyDescent="0.3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</row>
    <row r="206" spans="1:34" x14ac:dyDescent="0.3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</row>
    <row r="207" spans="1:34" x14ac:dyDescent="0.3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</row>
    <row r="208" spans="1:34" x14ac:dyDescent="0.3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</row>
    <row r="209" spans="1:34" x14ac:dyDescent="0.3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</row>
    <row r="210" spans="1:34" x14ac:dyDescent="0.3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</row>
    <row r="211" spans="1:34" x14ac:dyDescent="0.3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</row>
    <row r="212" spans="1:34" x14ac:dyDescent="0.3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</row>
    <row r="213" spans="1:34" x14ac:dyDescent="0.3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</row>
    <row r="214" spans="1:34" x14ac:dyDescent="0.3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</row>
    <row r="215" spans="1:34" x14ac:dyDescent="0.3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</row>
    <row r="216" spans="1:34" x14ac:dyDescent="0.3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</row>
    <row r="217" spans="1:34" x14ac:dyDescent="0.3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</row>
    <row r="218" spans="1:34" x14ac:dyDescent="0.3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</row>
    <row r="219" spans="1:34" x14ac:dyDescent="0.3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</row>
    <row r="220" spans="1:34" x14ac:dyDescent="0.3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</row>
    <row r="221" spans="1:34" x14ac:dyDescent="0.3">
      <c r="A221" s="143"/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</row>
    <row r="222" spans="1:34" x14ac:dyDescent="0.3">
      <c r="A222" s="143"/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</row>
    <row r="223" spans="1:34" x14ac:dyDescent="0.3">
      <c r="A223" s="143"/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</row>
    <row r="224" spans="1:34" x14ac:dyDescent="0.3">
      <c r="A224" s="143"/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</row>
    <row r="225" spans="1:34" x14ac:dyDescent="0.3">
      <c r="A225" s="143"/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</row>
    <row r="226" spans="1:34" x14ac:dyDescent="0.3">
      <c r="A226" s="143"/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</row>
    <row r="227" spans="1:34" x14ac:dyDescent="0.3">
      <c r="A227" s="143"/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</row>
    <row r="228" spans="1:34" x14ac:dyDescent="0.3">
      <c r="A228" s="143"/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</row>
    <row r="229" spans="1:34" x14ac:dyDescent="0.3">
      <c r="A229" s="143"/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</row>
    <row r="230" spans="1:34" x14ac:dyDescent="0.3">
      <c r="A230" s="143"/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</row>
    <row r="231" spans="1:34" x14ac:dyDescent="0.3">
      <c r="A231" s="143"/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</row>
    <row r="232" spans="1:34" x14ac:dyDescent="0.3">
      <c r="A232" s="143"/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</row>
    <row r="233" spans="1:34" x14ac:dyDescent="0.3">
      <c r="A233" s="143"/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</row>
    <row r="234" spans="1:34" x14ac:dyDescent="0.3">
      <c r="A234" s="143"/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</row>
    <row r="235" spans="1:34" x14ac:dyDescent="0.3">
      <c r="A235" s="143"/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</row>
    <row r="236" spans="1:34" x14ac:dyDescent="0.3">
      <c r="A236" s="143"/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</row>
    <row r="237" spans="1:34" x14ac:dyDescent="0.3">
      <c r="A237" s="143"/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</row>
    <row r="238" spans="1:34" x14ac:dyDescent="0.3">
      <c r="A238" s="143"/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</row>
    <row r="239" spans="1:34" x14ac:dyDescent="0.3">
      <c r="A239" s="143"/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</row>
    <row r="240" spans="1:34" x14ac:dyDescent="0.3">
      <c r="A240" s="143"/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</row>
    <row r="241" spans="1:34" x14ac:dyDescent="0.3">
      <c r="A241" s="143"/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</row>
    <row r="242" spans="1:34" x14ac:dyDescent="0.3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</row>
    <row r="243" spans="1:34" x14ac:dyDescent="0.3">
      <c r="A243" s="143"/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</row>
    <row r="244" spans="1:34" x14ac:dyDescent="0.3">
      <c r="A244" s="143"/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</row>
    <row r="245" spans="1:34" x14ac:dyDescent="0.3">
      <c r="A245" s="143"/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</row>
    <row r="246" spans="1:34" x14ac:dyDescent="0.3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</row>
    <row r="247" spans="1:34" x14ac:dyDescent="0.3">
      <c r="A247" s="143"/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</row>
    <row r="248" spans="1:34" x14ac:dyDescent="0.3">
      <c r="A248" s="143"/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</row>
    <row r="249" spans="1:34" x14ac:dyDescent="0.3">
      <c r="A249" s="143"/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</row>
    <row r="250" spans="1:34" x14ac:dyDescent="0.3">
      <c r="A250" s="143"/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</row>
    <row r="251" spans="1:34" x14ac:dyDescent="0.3">
      <c r="A251" s="143"/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</row>
    <row r="252" spans="1:34" x14ac:dyDescent="0.3">
      <c r="A252" s="143"/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</row>
    <row r="253" spans="1:34" x14ac:dyDescent="0.3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</row>
    <row r="254" spans="1:34" x14ac:dyDescent="0.3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</row>
    <row r="255" spans="1:34" x14ac:dyDescent="0.3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</row>
    <row r="256" spans="1:34" x14ac:dyDescent="0.3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</row>
    <row r="257" spans="1:34" x14ac:dyDescent="0.3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</row>
    <row r="258" spans="1:34" x14ac:dyDescent="0.3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</row>
    <row r="259" spans="1:34" x14ac:dyDescent="0.3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</row>
    <row r="260" spans="1:34" x14ac:dyDescent="0.3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</row>
    <row r="261" spans="1:34" x14ac:dyDescent="0.3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</row>
    <row r="262" spans="1:34" x14ac:dyDescent="0.3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</row>
    <row r="263" spans="1:34" x14ac:dyDescent="0.3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</row>
    <row r="264" spans="1:34" x14ac:dyDescent="0.3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</row>
    <row r="265" spans="1:34" x14ac:dyDescent="0.3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</row>
    <row r="266" spans="1:34" x14ac:dyDescent="0.3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</row>
    <row r="267" spans="1:34" x14ac:dyDescent="0.3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</row>
    <row r="268" spans="1:34" x14ac:dyDescent="0.3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</row>
    <row r="269" spans="1:34" x14ac:dyDescent="0.3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</row>
  </sheetData>
  <mergeCells count="27">
    <mergeCell ref="J51:L51"/>
    <mergeCell ref="H38:I38"/>
    <mergeCell ref="H39:I39"/>
    <mergeCell ref="B40:I40"/>
    <mergeCell ref="B3:K3"/>
    <mergeCell ref="B5:K5"/>
    <mergeCell ref="B6:K6"/>
    <mergeCell ref="B8:K8"/>
    <mergeCell ref="B9:K9"/>
    <mergeCell ref="C36:F36"/>
    <mergeCell ref="H36:I36"/>
    <mergeCell ref="H37:I37"/>
    <mergeCell ref="D30:E30"/>
    <mergeCell ref="H30:I30"/>
    <mergeCell ref="H31:I31"/>
    <mergeCell ref="H32:I32"/>
    <mergeCell ref="C21:F21"/>
    <mergeCell ref="H33:I33"/>
    <mergeCell ref="H34:I34"/>
    <mergeCell ref="H21:I21"/>
    <mergeCell ref="H23:I23"/>
    <mergeCell ref="H24:I24"/>
    <mergeCell ref="H25:I25"/>
    <mergeCell ref="H26:I26"/>
    <mergeCell ref="H27:I27"/>
    <mergeCell ref="H28:I28"/>
    <mergeCell ref="H29:I29"/>
  </mergeCells>
  <dataValidations count="2">
    <dataValidation type="decimal" allowBlank="1" showInputMessage="1" showErrorMessage="1" errorTitle="cukup masukkan nomor absen" error="jika sheet REKAP NILAI sudah terisi lengkap, maka SKHUNS ini akan otomatis terisi." prompt="masukkan nomor absen saja pada cell N4._x000a__x000a_Terlebih dahulu periksa sheet REKAP NILAI sudah terisi dengan benar" sqref="N29 B37:B39 B35" xr:uid="{00000000-0002-0000-1500-000000000000}">
      <formula1>-2</formula1>
      <formula2>-1</formula2>
    </dataValidation>
    <dataValidation allowBlank="1" showInputMessage="1" showErrorMessage="1" prompt="UBAH TANGGAL IJASAH" sqref="N26" xr:uid="{00000000-0002-0000-1500-000001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orientation="portrait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Spinner 1">
              <controlPr defaultSize="0" autoPict="0">
                <anchor moveWithCells="1" sizeWithCells="1">
                  <from>
                    <xdr:col>14</xdr:col>
                    <xdr:colOff>9525</xdr:colOff>
                    <xdr:row>20</xdr:row>
                    <xdr:rowOff>0</xdr:rowOff>
                  </from>
                  <to>
                    <xdr:col>14</xdr:col>
                    <xdr:colOff>381000</xdr:colOff>
                    <xdr:row>21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/>
  <dimension ref="A1:T58"/>
  <sheetViews>
    <sheetView view="pageBreakPreview" zoomScale="85" zoomScaleNormal="80" zoomScaleSheetLayoutView="85" workbookViewId="0">
      <selection activeCell="T10" sqref="T10"/>
    </sheetView>
  </sheetViews>
  <sheetFormatPr defaultRowHeight="16.5" x14ac:dyDescent="0.3"/>
  <cols>
    <col min="1" max="1" width="4" style="4" customWidth="1"/>
    <col min="2" max="2" width="23.125" style="4" customWidth="1"/>
    <col min="3" max="3" width="5.375" style="4" customWidth="1"/>
    <col min="4" max="4" width="4.75" style="4" customWidth="1"/>
    <col min="5" max="5" width="5.25" style="4" customWidth="1"/>
    <col min="6" max="6" width="5" style="4" customWidth="1"/>
    <col min="7" max="7" width="5.25" style="4" customWidth="1"/>
    <col min="8" max="8" width="3.25" style="4" customWidth="1"/>
    <col min="9" max="9" width="5.375" style="4" customWidth="1"/>
    <col min="10" max="10" width="6.75" style="4" customWidth="1"/>
    <col min="11" max="11" width="5.25" style="4" customWidth="1"/>
    <col min="12" max="12" width="10.375" style="4" customWidth="1"/>
    <col min="13" max="13" width="9" style="4" customWidth="1"/>
    <col min="14" max="14" width="11.625" style="4" customWidth="1"/>
    <col min="15" max="15" width="8.125" style="4" customWidth="1"/>
    <col min="16" max="16" width="42.625" style="4" bestFit="1" customWidth="1"/>
    <col min="17" max="17" width="7.875" style="4" customWidth="1"/>
    <col min="18" max="18" width="12.375" style="4" customWidth="1"/>
    <col min="19" max="19" width="6.375" style="4" customWidth="1"/>
    <col min="20" max="20" width="19" style="4" customWidth="1"/>
    <col min="21" max="16384" width="9" style="4"/>
  </cols>
  <sheetData>
    <row r="1" spans="1:20" ht="15" customHeight="1" x14ac:dyDescent="0.3">
      <c r="A1" s="54"/>
      <c r="B1" s="55" t="s">
        <v>15</v>
      </c>
      <c r="C1" s="56" t="s">
        <v>33</v>
      </c>
      <c r="D1" s="55" t="str">
        <f>IF(LEMBAGA&lt;&gt;"",LEMBAGA,"")</f>
        <v>MI</v>
      </c>
      <c r="E1" s="55"/>
      <c r="F1" s="55"/>
      <c r="G1" s="55"/>
      <c r="H1" s="55"/>
      <c r="I1" s="55"/>
      <c r="J1" s="55"/>
      <c r="K1" s="57"/>
      <c r="L1" s="57"/>
      <c r="M1" s="57"/>
      <c r="N1" s="57"/>
      <c r="O1" s="57"/>
      <c r="P1" s="57"/>
      <c r="Q1" s="57"/>
      <c r="R1" s="57"/>
      <c r="S1" s="57"/>
      <c r="T1" s="57"/>
    </row>
    <row r="2" spans="1:20" ht="15" customHeight="1" x14ac:dyDescent="0.3">
      <c r="A2" s="54"/>
      <c r="B2" s="55" t="s">
        <v>73</v>
      </c>
      <c r="C2" s="56" t="s">
        <v>33</v>
      </c>
      <c r="D2" s="55" t="str">
        <f>IF(CAMAT&lt;&gt;"",CAMAT,"")</f>
        <v>SUMBERSUKO</v>
      </c>
      <c r="E2" s="55"/>
      <c r="F2" s="55"/>
      <c r="G2" s="55"/>
      <c r="H2" s="55"/>
      <c r="I2" s="55"/>
      <c r="J2" s="55"/>
      <c r="K2" s="57"/>
      <c r="L2" s="57"/>
      <c r="M2" s="57"/>
      <c r="N2" s="57"/>
      <c r="O2" s="57"/>
      <c r="P2" s="57"/>
      <c r="Q2" s="57"/>
      <c r="R2" s="57"/>
      <c r="S2" s="57"/>
      <c r="T2" s="57"/>
    </row>
    <row r="3" spans="1:20" ht="15" customHeight="1" x14ac:dyDescent="0.3">
      <c r="A3" s="54"/>
      <c r="B3" s="56" t="s">
        <v>32</v>
      </c>
      <c r="C3" s="56" t="s">
        <v>33</v>
      </c>
      <c r="D3" s="56" t="str">
        <f>VLOOKUP(R18,DAKOLNUN!A9:'DAKOLNUN'!G208,5,0)</f>
        <v>ACHMAD ROZALI</v>
      </c>
      <c r="E3" s="56"/>
      <c r="F3" s="56"/>
      <c r="G3" s="56"/>
      <c r="H3" s="56"/>
      <c r="I3" s="56"/>
      <c r="J3" s="56"/>
      <c r="K3" s="58"/>
      <c r="L3" s="58"/>
      <c r="M3" s="58"/>
      <c r="N3" s="58"/>
      <c r="O3" s="58"/>
      <c r="P3" s="58"/>
      <c r="Q3" s="58"/>
      <c r="R3" s="58"/>
      <c r="S3" s="58"/>
      <c r="T3" s="58"/>
    </row>
    <row r="4" spans="1:20" ht="15" customHeight="1" x14ac:dyDescent="0.3">
      <c r="A4" s="54"/>
      <c r="B4" s="56" t="s">
        <v>4</v>
      </c>
      <c r="C4" s="56" t="s">
        <v>34</v>
      </c>
      <c r="D4" s="56" t="str">
        <f>VLOOKUP(R18,DAKOLNUN!A9:'DAKOLNUN'!G208,4,0)</f>
        <v>80-162-001-8</v>
      </c>
      <c r="E4" s="56"/>
      <c r="F4" s="56"/>
      <c r="G4" s="56"/>
      <c r="H4" s="56"/>
      <c r="I4" s="56"/>
      <c r="J4" s="56"/>
      <c r="K4" s="58"/>
      <c r="L4" s="58"/>
      <c r="M4" s="58"/>
      <c r="N4" s="58"/>
      <c r="O4" s="58"/>
      <c r="P4" s="58"/>
      <c r="Q4" s="58"/>
      <c r="R4" s="58"/>
      <c r="S4" s="58"/>
      <c r="T4" s="58"/>
    </row>
    <row r="5" spans="1:20" ht="15" customHeight="1" x14ac:dyDescent="0.3">
      <c r="A5" s="54"/>
      <c r="B5" s="59"/>
      <c r="C5" s="59"/>
      <c r="D5" s="59"/>
      <c r="E5" s="59"/>
      <c r="F5" s="59"/>
      <c r="G5" s="59"/>
      <c r="H5" s="59"/>
      <c r="I5" s="59"/>
      <c r="J5" s="59"/>
      <c r="K5" s="54"/>
      <c r="L5" s="54"/>
      <c r="M5" s="54"/>
      <c r="N5" s="54"/>
      <c r="O5" s="54"/>
      <c r="P5" s="54"/>
      <c r="Q5" s="54"/>
      <c r="R5" s="54"/>
      <c r="S5" s="54"/>
      <c r="T5" s="54"/>
    </row>
    <row r="6" spans="1:20" ht="15" customHeight="1" x14ac:dyDescent="0.3">
      <c r="A6" s="600" t="s">
        <v>1</v>
      </c>
      <c r="B6" s="600" t="s">
        <v>35</v>
      </c>
      <c r="C6" s="603" t="s">
        <v>36</v>
      </c>
      <c r="D6" s="604"/>
      <c r="E6" s="604"/>
      <c r="F6" s="604"/>
      <c r="G6" s="604"/>
      <c r="H6" s="605"/>
      <c r="I6" s="606" t="s">
        <v>37</v>
      </c>
      <c r="J6" s="609" t="s">
        <v>38</v>
      </c>
      <c r="K6" s="60"/>
      <c r="L6" s="611" t="s">
        <v>39</v>
      </c>
      <c r="M6" s="612"/>
      <c r="N6" s="61" t="s">
        <v>38</v>
      </c>
      <c r="O6" s="613" t="s">
        <v>40</v>
      </c>
      <c r="P6" s="129" t="s">
        <v>8</v>
      </c>
      <c r="Q6" s="54"/>
      <c r="R6" s="54"/>
      <c r="S6" s="54"/>
      <c r="T6" s="54"/>
    </row>
    <row r="7" spans="1:20" ht="15" customHeight="1" x14ac:dyDescent="0.3">
      <c r="A7" s="601"/>
      <c r="B7" s="601"/>
      <c r="C7" s="603" t="s">
        <v>41</v>
      </c>
      <c r="D7" s="605"/>
      <c r="E7" s="603" t="s">
        <v>42</v>
      </c>
      <c r="F7" s="605"/>
      <c r="G7" s="603" t="s">
        <v>43</v>
      </c>
      <c r="H7" s="605"/>
      <c r="I7" s="607"/>
      <c r="J7" s="610"/>
      <c r="K7" s="62" t="s">
        <v>44</v>
      </c>
      <c r="L7" s="616" t="s">
        <v>45</v>
      </c>
      <c r="M7" s="617" t="s">
        <v>46</v>
      </c>
      <c r="N7" s="63" t="s">
        <v>47</v>
      </c>
      <c r="O7" s="614"/>
      <c r="P7" s="130" t="s">
        <v>48</v>
      </c>
      <c r="Q7" s="54"/>
      <c r="R7" s="54"/>
      <c r="S7" s="54"/>
      <c r="T7" s="54"/>
    </row>
    <row r="8" spans="1:20" ht="15" customHeight="1" x14ac:dyDescent="0.3">
      <c r="A8" s="602"/>
      <c r="B8" s="602"/>
      <c r="C8" s="64">
        <v>7</v>
      </c>
      <c r="D8" s="64">
        <v>8</v>
      </c>
      <c r="E8" s="64">
        <v>9</v>
      </c>
      <c r="F8" s="64">
        <v>10</v>
      </c>
      <c r="G8" s="64">
        <v>11</v>
      </c>
      <c r="H8" s="65"/>
      <c r="I8" s="608"/>
      <c r="J8" s="66" t="s">
        <v>49</v>
      </c>
      <c r="K8" s="66"/>
      <c r="L8" s="600"/>
      <c r="M8" s="618"/>
      <c r="N8" s="63" t="s">
        <v>50</v>
      </c>
      <c r="O8" s="615"/>
      <c r="P8" s="67"/>
      <c r="Q8" s="54"/>
      <c r="R8" s="54"/>
      <c r="S8" s="54"/>
      <c r="T8" s="54"/>
    </row>
    <row r="9" spans="1:20" ht="15" customHeight="1" x14ac:dyDescent="0.3">
      <c r="A9" s="131">
        <v>1</v>
      </c>
      <c r="B9" s="68" t="str">
        <f>SISWA!K8</f>
        <v>Pendidikan Agama</v>
      </c>
      <c r="C9" s="69"/>
      <c r="D9" s="69"/>
      <c r="E9" s="69"/>
      <c r="F9" s="69"/>
      <c r="G9" s="69"/>
      <c r="H9" s="70"/>
      <c r="I9" s="175"/>
      <c r="J9" s="71"/>
      <c r="K9" s="72"/>
      <c r="L9" s="73"/>
      <c r="M9" s="73"/>
      <c r="N9" s="74"/>
      <c r="O9" s="74"/>
      <c r="P9" s="75"/>
      <c r="Q9" s="54"/>
      <c r="R9" s="54"/>
      <c r="S9" s="54"/>
      <c r="T9" s="54"/>
    </row>
    <row r="10" spans="1:20" ht="15" customHeight="1" x14ac:dyDescent="0.3">
      <c r="A10" s="177"/>
      <c r="B10" s="68" t="s">
        <v>150</v>
      </c>
      <c r="C10" s="69">
        <f>VLOOKUP($R$18,AA!$A$8:'AA'!$M$207,6,0)</f>
        <v>71</v>
      </c>
      <c r="D10" s="69">
        <f>VLOOKUP($R$18,AA!$A$8:'AA'!$M$207,7,0)</f>
        <v>72</v>
      </c>
      <c r="E10" s="69">
        <f>VLOOKUP($R$18,AA!$A$8:'AA'!$M$207,8,0)</f>
        <v>79</v>
      </c>
      <c r="F10" s="69">
        <f>VLOOKUP($R$18,AA!$A$8:'AA'!$M$207,9,0)</f>
        <v>77</v>
      </c>
      <c r="G10" s="69">
        <f>VLOOKUP($R$18,AA!$A$8:'AA'!$M$207,10,0)</f>
        <v>76</v>
      </c>
      <c r="H10" s="70"/>
      <c r="I10" s="175">
        <f t="shared" ref="I10:I14" si="0">SUM(C10:G10)</f>
        <v>375</v>
      </c>
      <c r="J10" s="71">
        <f t="shared" ref="J10:J14" si="1">I10/5</f>
        <v>75</v>
      </c>
      <c r="K10" s="72">
        <f>SISWA!L18</f>
        <v>65</v>
      </c>
      <c r="L10" s="73">
        <f>VLOOKUP($R$18,AA!$A$8:'AA'!$M$207,12,0)</f>
        <v>79</v>
      </c>
      <c r="M10" s="73">
        <f>VLOOKUP($R$18,AA!$A$8:'AA'!$M$207,13,0)</f>
        <v>75</v>
      </c>
      <c r="N10" s="74">
        <f t="shared" ref="N10:N14" si="2">AVERAGE(L10:M10)</f>
        <v>77</v>
      </c>
      <c r="O10" s="74">
        <f t="shared" ref="O10:O23" si="3">(60%*J10)+(40%*N10)</f>
        <v>75.8</v>
      </c>
      <c r="P10" s="75"/>
      <c r="Q10" s="54"/>
      <c r="R10" s="54"/>
      <c r="S10" s="54"/>
      <c r="T10" s="54"/>
    </row>
    <row r="11" spans="1:20" ht="15" customHeight="1" x14ac:dyDescent="0.3">
      <c r="A11" s="177"/>
      <c r="B11" s="68" t="s">
        <v>151</v>
      </c>
      <c r="C11" s="69">
        <f>VLOOKUP($R$18,AH!$A$8:'AH'!$M$207,6,0)</f>
        <v>67</v>
      </c>
      <c r="D11" s="69">
        <f>VLOOKUP($R$18,AH!$A$8:'AH'!$M$207,7,0)</f>
        <v>75</v>
      </c>
      <c r="E11" s="69">
        <f>VLOOKUP($R$18,AH!$A$8:'AH'!$M$207,8,0)</f>
        <v>80</v>
      </c>
      <c r="F11" s="69">
        <f>VLOOKUP($R$18,AH!$A$8:'AH'!$M$207,9,0)</f>
        <v>77</v>
      </c>
      <c r="G11" s="69">
        <f>VLOOKUP($R$18,AH!$A$8:'AH'!$M$207,10,0)</f>
        <v>76</v>
      </c>
      <c r="H11" s="70"/>
      <c r="I11" s="175">
        <f t="shared" si="0"/>
        <v>375</v>
      </c>
      <c r="J11" s="71">
        <f t="shared" si="1"/>
        <v>75</v>
      </c>
      <c r="K11" s="72">
        <f>SISWA!L19</f>
        <v>65</v>
      </c>
      <c r="L11" s="73">
        <f>VLOOKUP($R$18,AH!$A$8:'AH'!$M$207,12,0)</f>
        <v>75</v>
      </c>
      <c r="M11" s="73">
        <f>VLOOKUP($R$18,AH!$A$8:'AH'!$M$207,13,0)</f>
        <v>75</v>
      </c>
      <c r="N11" s="74">
        <f t="shared" si="2"/>
        <v>75</v>
      </c>
      <c r="O11" s="74">
        <f t="shared" si="3"/>
        <v>75</v>
      </c>
      <c r="P11" s="75"/>
      <c r="Q11" s="54"/>
      <c r="R11" s="54"/>
      <c r="S11" s="54"/>
      <c r="T11" s="54"/>
    </row>
    <row r="12" spans="1:20" ht="15" customHeight="1" x14ac:dyDescent="0.3">
      <c r="A12" s="177"/>
      <c r="B12" s="68" t="s">
        <v>152</v>
      </c>
      <c r="C12" s="69">
        <f>VLOOKUP($R$18,FIQH!$A$8:'FIQH'!$M$207,6,0)</f>
        <v>69</v>
      </c>
      <c r="D12" s="69">
        <f>VLOOKUP($R$18,FIQH!$A$8:'FIQH'!$M$207,7,0)</f>
        <v>75</v>
      </c>
      <c r="E12" s="69">
        <f>VLOOKUP($R$18,FIQH!$A$8:'FIQH'!$M$207,8,0)</f>
        <v>80</v>
      </c>
      <c r="F12" s="69">
        <f>VLOOKUP($R$18,FIQH!$A$8:'FIQH'!$M$207,9,0)</f>
        <v>77</v>
      </c>
      <c r="G12" s="69">
        <f>VLOOKUP($R$18,FIQH!$A$8:'FIQH'!$M$207,10,0)</f>
        <v>76</v>
      </c>
      <c r="H12" s="70"/>
      <c r="I12" s="175">
        <f t="shared" si="0"/>
        <v>377</v>
      </c>
      <c r="J12" s="71">
        <f t="shared" si="1"/>
        <v>75.400000000000006</v>
      </c>
      <c r="K12" s="72">
        <f>SISWA!L20</f>
        <v>65</v>
      </c>
      <c r="L12" s="73">
        <f>VLOOKUP($R$18,FIQH!$A$8:'FIQH'!$M$207,12,0)</f>
        <v>77</v>
      </c>
      <c r="M12" s="73">
        <f>VLOOKUP($R$18,FIQH!$A$8:'FIQH'!$M$207,13,0)</f>
        <v>75.400000000000006</v>
      </c>
      <c r="N12" s="74">
        <f t="shared" si="2"/>
        <v>76.2</v>
      </c>
      <c r="O12" s="74">
        <f t="shared" si="3"/>
        <v>75.72</v>
      </c>
      <c r="P12" s="75"/>
      <c r="Q12" s="54"/>
      <c r="R12" s="54"/>
      <c r="S12" s="54"/>
      <c r="T12" s="54"/>
    </row>
    <row r="13" spans="1:20" ht="15" customHeight="1" x14ac:dyDescent="0.3">
      <c r="A13" s="177"/>
      <c r="B13" s="68" t="s">
        <v>153</v>
      </c>
      <c r="C13" s="69">
        <f>VLOOKUP($R$18,SKI!$A$8:'SKI'!$M$207,6,0)</f>
        <v>63</v>
      </c>
      <c r="D13" s="69">
        <f>VLOOKUP($R$18,SKI!$A$8:'SKI'!$M$207,7,0)</f>
        <v>71</v>
      </c>
      <c r="E13" s="69">
        <f>VLOOKUP($R$18,SKI!$A$8:'SKI'!$M$207,8,0)</f>
        <v>75</v>
      </c>
      <c r="F13" s="69">
        <f>VLOOKUP($R$18,SKI!$A$8:'SKI'!$M$207,9,0)</f>
        <v>76</v>
      </c>
      <c r="G13" s="69">
        <f>VLOOKUP($R$18,SKI!$A$8:'SKI'!$M$207,10,0)</f>
        <v>71</v>
      </c>
      <c r="H13" s="70"/>
      <c r="I13" s="175">
        <f t="shared" si="0"/>
        <v>356</v>
      </c>
      <c r="J13" s="71">
        <f t="shared" si="1"/>
        <v>71.2</v>
      </c>
      <c r="K13" s="72">
        <f>SISWA!L21</f>
        <v>65</v>
      </c>
      <c r="L13" s="73">
        <f>VLOOKUP($R$18,SKI!$A$8:'SKI'!$M$207,12,0)</f>
        <v>71</v>
      </c>
      <c r="M13" s="73">
        <f>VLOOKUP($R$18,SKI!$A$8:'SKI'!$M$207,13,0)</f>
        <v>71.2</v>
      </c>
      <c r="N13" s="74">
        <f t="shared" si="2"/>
        <v>71.099999999999994</v>
      </c>
      <c r="O13" s="74">
        <f t="shared" si="3"/>
        <v>71.16</v>
      </c>
      <c r="P13" s="75"/>
      <c r="Q13" s="54"/>
      <c r="R13" s="54"/>
      <c r="S13" s="54"/>
      <c r="T13" s="54"/>
    </row>
    <row r="14" spans="1:20" ht="15" customHeight="1" x14ac:dyDescent="0.3">
      <c r="A14" s="177"/>
      <c r="B14" s="68" t="s">
        <v>154</v>
      </c>
      <c r="C14" s="69">
        <f>VLOOKUP($R$18,BA!$A$8:'BA'!$M$207,6,0)</f>
        <v>65</v>
      </c>
      <c r="D14" s="69">
        <f>VLOOKUP($R$18,BA!$A$8:'BA'!$M$207,7,0)</f>
        <v>70</v>
      </c>
      <c r="E14" s="69">
        <f>VLOOKUP($R$18,BA!$A$8:'BA'!$M$207,8,0)</f>
        <v>74</v>
      </c>
      <c r="F14" s="69">
        <f>VLOOKUP($R$18,BA!$A$8:'BA'!$M$207,9,0)</f>
        <v>77</v>
      </c>
      <c r="G14" s="69">
        <f>VLOOKUP($R$18,BA!$A$8:'BA'!$M$207,10,0)</f>
        <v>72</v>
      </c>
      <c r="H14" s="70"/>
      <c r="I14" s="175">
        <f t="shared" si="0"/>
        <v>358</v>
      </c>
      <c r="J14" s="71">
        <f t="shared" si="1"/>
        <v>71.599999999999994</v>
      </c>
      <c r="K14" s="72">
        <f>SISWA!L22</f>
        <v>65</v>
      </c>
      <c r="L14" s="73">
        <f>VLOOKUP($R$18,BA!$A$8:'BA'!$M$207,12,0)</f>
        <v>75</v>
      </c>
      <c r="M14" s="73">
        <f>VLOOKUP($R$18,BA!$A$8:'BA'!$M$207,13,0)</f>
        <v>71.599999999999994</v>
      </c>
      <c r="N14" s="74">
        <f t="shared" si="2"/>
        <v>73.3</v>
      </c>
      <c r="O14" s="74">
        <f t="shared" si="3"/>
        <v>72.28</v>
      </c>
      <c r="P14" s="75"/>
      <c r="Q14" s="54"/>
      <c r="R14" s="54"/>
      <c r="S14" s="54"/>
      <c r="T14" s="54"/>
    </row>
    <row r="15" spans="1:20" ht="15" customHeight="1" x14ac:dyDescent="0.3">
      <c r="A15" s="131">
        <v>2</v>
      </c>
      <c r="B15" s="68" t="str">
        <f>SISWA!K9</f>
        <v>Pendidikan Kewarganegaraan</v>
      </c>
      <c r="C15" s="69">
        <f>VLOOKUP(R18,PKn!A8:'PKn'!M207,6,0)</f>
        <v>63</v>
      </c>
      <c r="D15" s="69">
        <f>VLOOKUP(R18,PKn!A8:'PKn'!M207,7,0)</f>
        <v>73</v>
      </c>
      <c r="E15" s="69">
        <f>VLOOKUP(R18,PKn!A8:'PKn'!M207,8,0)</f>
        <v>76</v>
      </c>
      <c r="F15" s="69">
        <f>VLOOKUP(R18,PKn!A8:'PKn'!M207,9,0)</f>
        <v>75</v>
      </c>
      <c r="G15" s="69">
        <f>VLOOKUP(R18,PKn!A8:'PKn'!M207,10,0)</f>
        <v>73</v>
      </c>
      <c r="H15" s="70"/>
      <c r="I15" s="175">
        <f>SUM(C15:G15)</f>
        <v>360</v>
      </c>
      <c r="J15" s="73">
        <f t="shared" ref="J15:J23" si="4">I15/5</f>
        <v>72</v>
      </c>
      <c r="K15" s="72">
        <f>SISWA!L9</f>
        <v>65</v>
      </c>
      <c r="L15" s="159">
        <f>VLOOKUP(R18,PKn!A8:'PKn'!M207,12,0)</f>
        <v>72</v>
      </c>
      <c r="M15" s="76" t="s">
        <v>52</v>
      </c>
      <c r="N15" s="74">
        <f t="shared" ref="N15:N19" si="5">AVERAGE(L15:M15)</f>
        <v>72</v>
      </c>
      <c r="O15" s="74">
        <f t="shared" si="3"/>
        <v>72</v>
      </c>
      <c r="P15" s="77" t="s">
        <v>54</v>
      </c>
      <c r="Q15" s="54"/>
      <c r="R15" s="54"/>
      <c r="S15" s="54"/>
      <c r="T15" s="54"/>
    </row>
    <row r="16" spans="1:20" ht="15" customHeight="1" x14ac:dyDescent="0.3">
      <c r="A16" s="131">
        <v>3</v>
      </c>
      <c r="B16" s="68" t="str">
        <f>SISWA!K10</f>
        <v>Bahasa Indonesia</v>
      </c>
      <c r="C16" s="69">
        <f>VLOOKUP(R18,'B Ind'!A8:'B Ind'!M207,6,0)</f>
        <v>71</v>
      </c>
      <c r="D16" s="69">
        <f>VLOOKUP(R18,'B Ind'!A8:'B Ind'!M207,7,0)</f>
        <v>75</v>
      </c>
      <c r="E16" s="69">
        <f>VLOOKUP(R18,'B Ind'!A8:'B Ind'!M207,8,0)</f>
        <v>75</v>
      </c>
      <c r="F16" s="69">
        <f>VLOOKUP(R18,'B Ind'!A8:'B Ind'!M207,9,0)</f>
        <v>74</v>
      </c>
      <c r="G16" s="69">
        <f>VLOOKUP(R18,'B Ind'!A8:'B Ind'!M207,10,0)</f>
        <v>71</v>
      </c>
      <c r="H16" s="70"/>
      <c r="I16" s="175">
        <f>SUM(C16:G16)</f>
        <v>366</v>
      </c>
      <c r="J16" s="73">
        <f t="shared" si="4"/>
        <v>73.2</v>
      </c>
      <c r="K16" s="72">
        <f>SISWA!L10</f>
        <v>65</v>
      </c>
      <c r="L16" s="159">
        <f>VLOOKUP(R18,'B Ind'!A8:'B Ind'!M207,12,0)</f>
        <v>72</v>
      </c>
      <c r="M16" s="69">
        <f>VLOOKUP(R18,'B Ind'!A8:'B Ind'!M207,13,0)</f>
        <v>73.2</v>
      </c>
      <c r="N16" s="74">
        <f t="shared" si="5"/>
        <v>72.599999999999994</v>
      </c>
      <c r="O16" s="74">
        <f t="shared" si="3"/>
        <v>72.960000000000008</v>
      </c>
      <c r="P16" s="77" t="s">
        <v>56</v>
      </c>
      <c r="Q16" s="54"/>
      <c r="R16" s="21"/>
      <c r="S16" s="21"/>
      <c r="T16" s="54"/>
    </row>
    <row r="17" spans="1:20" ht="15" customHeight="1" x14ac:dyDescent="0.3">
      <c r="A17" s="131">
        <v>4</v>
      </c>
      <c r="B17" s="68" t="str">
        <f>SISWA!K11</f>
        <v>Matematika</v>
      </c>
      <c r="C17" s="69">
        <f>VLOOKUP(R18,Matematik!A8:'Matematik'!M207,6,0)</f>
        <v>65</v>
      </c>
      <c r="D17" s="69">
        <f>VLOOKUP(R18,Matematik!A8:'Matematik'!M207,7,0)</f>
        <v>74</v>
      </c>
      <c r="E17" s="69">
        <f>VLOOKUP(R18,Matematik!A8:'Matematik'!M207,8,0)</f>
        <v>74</v>
      </c>
      <c r="F17" s="69">
        <f>VLOOKUP(R18,Matematik!A8:'Matematik'!M207,9,0)</f>
        <v>74</v>
      </c>
      <c r="G17" s="69">
        <f>VLOOKUP(R18,Matematik!A8:'Matematik'!M207,10,0)</f>
        <v>71</v>
      </c>
      <c r="H17" s="78"/>
      <c r="I17" s="79">
        <f t="shared" ref="I17:I23" si="6">SUM(C17:G17)</f>
        <v>358</v>
      </c>
      <c r="J17" s="80">
        <f t="shared" si="4"/>
        <v>71.599999999999994</v>
      </c>
      <c r="K17" s="72">
        <f>SISWA!L11</f>
        <v>65</v>
      </c>
      <c r="L17" s="159">
        <f>VLOOKUP(R18,Matematik!A8:'Matematik'!M207,12,0)</f>
        <v>70</v>
      </c>
      <c r="M17" s="81" t="s">
        <v>52</v>
      </c>
      <c r="N17" s="74">
        <f t="shared" si="5"/>
        <v>70</v>
      </c>
      <c r="O17" s="74">
        <f t="shared" si="3"/>
        <v>70.959999999999994</v>
      </c>
      <c r="P17" s="82" t="s">
        <v>58</v>
      </c>
      <c r="Q17" s="54"/>
      <c r="R17" s="26" t="s">
        <v>110</v>
      </c>
      <c r="S17" s="21"/>
      <c r="T17" s="54"/>
    </row>
    <row r="18" spans="1:20" ht="15" customHeight="1" x14ac:dyDescent="0.3">
      <c r="A18" s="131">
        <v>5</v>
      </c>
      <c r="B18" s="68" t="str">
        <f>SISWA!K12</f>
        <v>Ilmu Pengetahuan Alam</v>
      </c>
      <c r="C18" s="69">
        <f>VLOOKUP(R18,IPA!A8:'IPA'!M207,6,0)</f>
        <v>66</v>
      </c>
      <c r="D18" s="69">
        <f>VLOOKUP(R18,IPA!A8:'IPA'!M207,7,0)</f>
        <v>76</v>
      </c>
      <c r="E18" s="69">
        <f>VLOOKUP(R18,IPA!A8:'IPA'!M207,8,0)</f>
        <v>74</v>
      </c>
      <c r="F18" s="69">
        <f>VLOOKUP(R18,IPA!A8:'IPA'!M207,9,0)</f>
        <v>76</v>
      </c>
      <c r="G18" s="69">
        <f>VLOOKUP(R18,IPA!A8:'IPA'!M207,10,0)</f>
        <v>72</v>
      </c>
      <c r="H18" s="70"/>
      <c r="I18" s="132">
        <f t="shared" si="6"/>
        <v>364</v>
      </c>
      <c r="J18" s="73">
        <f t="shared" si="4"/>
        <v>72.8</v>
      </c>
      <c r="K18" s="72">
        <f>SISWA!L12</f>
        <v>65</v>
      </c>
      <c r="L18" s="159">
        <f>VLOOKUP(R18,IPA!A8:'IPA'!M207,12,0)</f>
        <v>71</v>
      </c>
      <c r="M18" s="69">
        <f>VLOOKUP(R18,IPA!A8:'IPA'!M207,13,0)</f>
        <v>72.8</v>
      </c>
      <c r="N18" s="74">
        <f t="shared" si="5"/>
        <v>71.900000000000006</v>
      </c>
      <c r="O18" s="74">
        <f t="shared" si="3"/>
        <v>72.44</v>
      </c>
      <c r="P18" s="77" t="s">
        <v>60</v>
      </c>
      <c r="Q18" s="54"/>
      <c r="R18" s="599">
        <v>1</v>
      </c>
      <c r="S18" s="21"/>
      <c r="T18" s="54"/>
    </row>
    <row r="19" spans="1:20" ht="15" customHeight="1" x14ac:dyDescent="0.3">
      <c r="A19" s="131">
        <v>6</v>
      </c>
      <c r="B19" s="68" t="str">
        <f>SISWA!K13</f>
        <v>Ilmu Pengetahuan Sosial</v>
      </c>
      <c r="C19" s="69">
        <f>VLOOKUP(R18,IPS!A8:'IPS'!M207,6,0)</f>
        <v>65</v>
      </c>
      <c r="D19" s="69">
        <f>VLOOKUP(R18,IPS!A8:'IPS'!M207,7,0)</f>
        <v>76</v>
      </c>
      <c r="E19" s="69">
        <f>VLOOKUP(R18,IPS!A8:'IPS'!M207,8,0)</f>
        <v>75</v>
      </c>
      <c r="F19" s="69">
        <f>VLOOKUP(R18,IPS!A8:'IPS'!M207,9,0)</f>
        <v>76</v>
      </c>
      <c r="G19" s="69">
        <f>VLOOKUP(R18,IPS!A8:'IPS'!M207,10,0)</f>
        <v>72</v>
      </c>
      <c r="H19" s="70"/>
      <c r="I19" s="132">
        <f t="shared" si="6"/>
        <v>364</v>
      </c>
      <c r="J19" s="73">
        <f t="shared" si="4"/>
        <v>72.8</v>
      </c>
      <c r="K19" s="72">
        <f>SISWA!L13</f>
        <v>65</v>
      </c>
      <c r="L19" s="159">
        <f>VLOOKUP(R18,IPS!A8:'IPS'!M207,12,0)</f>
        <v>71</v>
      </c>
      <c r="M19" s="76" t="s">
        <v>52</v>
      </c>
      <c r="N19" s="74">
        <f t="shared" si="5"/>
        <v>71</v>
      </c>
      <c r="O19" s="74">
        <f t="shared" si="3"/>
        <v>72.08</v>
      </c>
      <c r="P19" s="77" t="s">
        <v>62</v>
      </c>
      <c r="Q19" s="54"/>
      <c r="R19" s="599"/>
      <c r="S19" s="54"/>
      <c r="T19" s="54"/>
    </row>
    <row r="20" spans="1:20" ht="15" customHeight="1" x14ac:dyDescent="0.3">
      <c r="A20" s="131">
        <v>7</v>
      </c>
      <c r="B20" s="68" t="str">
        <f>SISWA!K14</f>
        <v>Seni Budaya dan Keterampilan</v>
      </c>
      <c r="C20" s="69">
        <f>VLOOKUP(R18,SBK!A8:'SBK'!M207,6,0)</f>
        <v>70</v>
      </c>
      <c r="D20" s="69">
        <f>VLOOKUP(R18,SBK!A8:'SBK'!M207,7,0)</f>
        <v>77</v>
      </c>
      <c r="E20" s="69">
        <f>VLOOKUP(R18,SBK!A8:'SBK'!M207,8,0)</f>
        <v>75</v>
      </c>
      <c r="F20" s="69">
        <f>VLOOKUP(R18,SBK!A8:'SBK'!M207,9,0)</f>
        <v>76</v>
      </c>
      <c r="G20" s="69">
        <f>VLOOKUP(R18,SBK!A8:'SBK'!M207,10,0)</f>
        <v>75</v>
      </c>
      <c r="H20" s="70"/>
      <c r="I20" s="132">
        <f t="shared" si="6"/>
        <v>373</v>
      </c>
      <c r="J20" s="73">
        <f t="shared" si="4"/>
        <v>74.599999999999994</v>
      </c>
      <c r="K20" s="72">
        <f>SISWA!L14</f>
        <v>70</v>
      </c>
      <c r="L20" s="76" t="s">
        <v>52</v>
      </c>
      <c r="M20" s="69">
        <f>VLOOKUP(R18,SBK!A8:'SBK'!M207,13,0)</f>
        <v>74.599999999999994</v>
      </c>
      <c r="N20" s="74">
        <f>AVERAGE(L20:M20)</f>
        <v>74.599999999999994</v>
      </c>
      <c r="O20" s="74">
        <f t="shared" si="3"/>
        <v>74.599999999999994</v>
      </c>
      <c r="P20" s="77" t="s">
        <v>64</v>
      </c>
      <c r="Q20" s="54"/>
      <c r="R20" s="599"/>
      <c r="S20" s="54"/>
      <c r="T20" s="54"/>
    </row>
    <row r="21" spans="1:20" ht="31.5" customHeight="1" x14ac:dyDescent="0.3">
      <c r="A21" s="131">
        <v>8</v>
      </c>
      <c r="B21" s="68" t="str">
        <f>SISWA!K15</f>
        <v>Pendidikan Jasmani Olahraga dan Kesehatan</v>
      </c>
      <c r="C21" s="69">
        <f>VLOOKUP(R18,Penjaskes!A8:'Penjaskes'!M207,6,0)</f>
        <v>80</v>
      </c>
      <c r="D21" s="69">
        <f>VLOOKUP(R18,Penjaskes!A8:'Penjaskes'!M207,7,0)</f>
        <v>81</v>
      </c>
      <c r="E21" s="69">
        <f>VLOOKUP(R18,Penjaskes!A8:'Penjaskes'!M207,8,0)</f>
        <v>78</v>
      </c>
      <c r="F21" s="69">
        <f>VLOOKUP(R18,Penjaskes!A8:'Penjaskes'!M207,9,0)</f>
        <v>77</v>
      </c>
      <c r="G21" s="69">
        <f>VLOOKUP(R18,Penjaskes!A8:'Penjaskes'!M207,10,0)</f>
        <v>80</v>
      </c>
      <c r="H21" s="70"/>
      <c r="I21" s="132">
        <f t="shared" si="6"/>
        <v>396</v>
      </c>
      <c r="J21" s="73">
        <f t="shared" si="4"/>
        <v>79.2</v>
      </c>
      <c r="K21" s="72">
        <f>SISWA!L15</f>
        <v>70</v>
      </c>
      <c r="L21" s="76" t="s">
        <v>52</v>
      </c>
      <c r="M21" s="69">
        <f>VLOOKUP(R18,Penjaskes!A8:'Penjaskes'!M207,13,0)</f>
        <v>79.2</v>
      </c>
      <c r="N21" s="74">
        <f t="shared" ref="N21:N23" si="7">AVERAGE(L21:M21)</f>
        <v>79.2</v>
      </c>
      <c r="O21" s="74">
        <f t="shared" si="3"/>
        <v>79.2</v>
      </c>
      <c r="P21" s="131"/>
      <c r="Q21" s="54"/>
      <c r="R21" s="54"/>
      <c r="S21" s="54"/>
      <c r="T21" s="54"/>
    </row>
    <row r="22" spans="1:20" ht="15" customHeight="1" x14ac:dyDescent="0.3">
      <c r="A22" s="131">
        <v>9</v>
      </c>
      <c r="B22" s="68" t="str">
        <f>SISWA!K16</f>
        <v>Bahasa Daerah</v>
      </c>
      <c r="C22" s="69">
        <f>VLOOKUP(R18,'Bhs Drh'!A8:M207,6,0)</f>
        <v>65</v>
      </c>
      <c r="D22" s="69">
        <f>VLOOKUP(R18,'Bhs Drh'!A8:M207,7,0)</f>
        <v>64</v>
      </c>
      <c r="E22" s="69">
        <f>VLOOKUP(R18,'Bhs Drh'!A8:M207,8,0)</f>
        <v>55</v>
      </c>
      <c r="F22" s="69">
        <f>VLOOKUP(R18,'Bhs Drh'!A8:M207,9,0)</f>
        <v>74</v>
      </c>
      <c r="G22" s="69">
        <f>VLOOKUP(R18,'Bhs Drh'!A8:M207,10,0)</f>
        <v>73</v>
      </c>
      <c r="H22" s="70"/>
      <c r="I22" s="132">
        <f t="shared" si="6"/>
        <v>331</v>
      </c>
      <c r="J22" s="73">
        <f t="shared" si="4"/>
        <v>66.2</v>
      </c>
      <c r="K22" s="72">
        <f>SISWA!L16</f>
        <v>65</v>
      </c>
      <c r="L22" s="159">
        <f>VLOOKUP(R18,'Bhs Drh'!A8:M207,12,0)</f>
        <v>72</v>
      </c>
      <c r="M22" s="76" t="s">
        <v>52</v>
      </c>
      <c r="N22" s="74">
        <f t="shared" si="7"/>
        <v>72</v>
      </c>
      <c r="O22" s="74">
        <f t="shared" si="3"/>
        <v>68.52</v>
      </c>
      <c r="P22" s="131"/>
      <c r="Q22" s="54"/>
      <c r="R22" s="54"/>
      <c r="S22" s="54"/>
      <c r="T22" s="54"/>
    </row>
    <row r="23" spans="1:20" ht="15" customHeight="1" x14ac:dyDescent="0.3">
      <c r="A23" s="131">
        <v>10</v>
      </c>
      <c r="B23" s="68" t="str">
        <f>SISWA!K17</f>
        <v>Bahasa Inggris</v>
      </c>
      <c r="C23" s="69">
        <f>VLOOKUP(R18,B.Inggris!A8:M207,6,0)</f>
        <v>60</v>
      </c>
      <c r="D23" s="69">
        <f>VLOOKUP(R18,B.Inggris!A8:M207,7,0)</f>
        <v>65</v>
      </c>
      <c r="E23" s="69">
        <f>VLOOKUP(R18,B.Inggris!A8:M207,8,0)</f>
        <v>72</v>
      </c>
      <c r="F23" s="69">
        <f>VLOOKUP(R18,B.Inggris!A8:M207,9,0)</f>
        <v>74</v>
      </c>
      <c r="G23" s="69">
        <f>VLOOKUP(R18,B.Inggris!A8:M207,10,0)</f>
        <v>72</v>
      </c>
      <c r="H23" s="70"/>
      <c r="I23" s="132">
        <f t="shared" si="6"/>
        <v>343</v>
      </c>
      <c r="J23" s="73">
        <f t="shared" si="4"/>
        <v>68.599999999999994</v>
      </c>
      <c r="K23" s="72">
        <f>SISWA!L17</f>
        <v>65</v>
      </c>
      <c r="L23" s="159">
        <f>VLOOKUP(R18,B.Inggris!A8:M207,12,0)</f>
        <v>71</v>
      </c>
      <c r="M23" s="69">
        <f>VLOOKUP(R18,B.Inggris!A8:M207,13,0)</f>
        <v>68.599999999999994</v>
      </c>
      <c r="N23" s="74">
        <f t="shared" si="7"/>
        <v>69.8</v>
      </c>
      <c r="O23" s="74">
        <f t="shared" si="3"/>
        <v>69.08</v>
      </c>
      <c r="P23" s="131"/>
      <c r="Q23" s="54"/>
      <c r="R23" s="54"/>
      <c r="S23" s="54"/>
      <c r="T23" s="54"/>
    </row>
    <row r="24" spans="1:20" s="174" customFormat="1" ht="15" customHeight="1" x14ac:dyDescent="0.3">
      <c r="A24" s="180"/>
      <c r="B24" s="181"/>
      <c r="C24" s="165"/>
      <c r="D24" s="165"/>
      <c r="E24" s="165"/>
      <c r="F24" s="165"/>
      <c r="G24" s="165"/>
      <c r="H24" s="166"/>
      <c r="I24" s="167"/>
      <c r="J24" s="168"/>
      <c r="K24" s="169"/>
      <c r="L24" s="170"/>
      <c r="M24" s="165"/>
      <c r="N24" s="171"/>
      <c r="O24" s="171"/>
      <c r="P24" s="172"/>
      <c r="Q24" s="173"/>
      <c r="R24" s="173"/>
      <c r="S24" s="173"/>
      <c r="T24" s="173"/>
    </row>
    <row r="25" spans="1:20" ht="15" customHeight="1" x14ac:dyDescent="0.3">
      <c r="A25" s="180"/>
      <c r="B25" s="181"/>
      <c r="C25" s="69"/>
      <c r="D25" s="69"/>
      <c r="E25" s="69"/>
      <c r="F25" s="69"/>
      <c r="G25" s="69"/>
      <c r="H25" s="118"/>
      <c r="I25" s="132"/>
      <c r="J25" s="73"/>
      <c r="K25" s="72"/>
      <c r="L25" s="85"/>
      <c r="M25" s="119"/>
      <c r="N25" s="74"/>
      <c r="O25" s="74"/>
      <c r="P25" s="88"/>
      <c r="Q25" s="54"/>
      <c r="R25" s="54"/>
      <c r="S25" s="54"/>
      <c r="T25" s="54"/>
    </row>
    <row r="26" spans="1:20" ht="15" customHeight="1" x14ac:dyDescent="0.3">
      <c r="A26" s="83"/>
      <c r="B26" s="84" t="s">
        <v>67</v>
      </c>
      <c r="C26" s="84"/>
      <c r="D26" s="84"/>
      <c r="E26" s="84"/>
      <c r="F26" s="84"/>
      <c r="G26" s="84"/>
      <c r="H26" s="84"/>
      <c r="I26" s="84"/>
      <c r="J26" s="73">
        <f>AVERAGE(J9:J23)</f>
        <v>72.800000000000011</v>
      </c>
      <c r="K26" s="85">
        <f>AVERAGE(K9:K23)</f>
        <v>65.714285714285708</v>
      </c>
      <c r="L26" s="86"/>
      <c r="M26" s="87"/>
      <c r="N26" s="74">
        <f>AVERAGE(N9:N23)</f>
        <v>73.26428571428572</v>
      </c>
      <c r="O26" s="74">
        <f>(60%*J26)+(40%*N26)</f>
        <v>72.985714285714295</v>
      </c>
      <c r="P26" s="88"/>
      <c r="Q26" s="54"/>
      <c r="R26" s="54"/>
      <c r="S26" s="54"/>
      <c r="T26" s="54"/>
    </row>
    <row r="27" spans="1:20" ht="15" customHeight="1" x14ac:dyDescent="0.3">
      <c r="A27" s="54"/>
      <c r="B27" s="89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1"/>
      <c r="O27" s="92"/>
      <c r="P27" s="54"/>
      <c r="Q27" s="54"/>
      <c r="R27" s="54"/>
      <c r="S27" s="54"/>
      <c r="T27" s="54"/>
    </row>
    <row r="28" spans="1:20" ht="15" customHeight="1" x14ac:dyDescent="0.3">
      <c r="A28" s="54"/>
      <c r="B28" s="93" t="s">
        <v>68</v>
      </c>
      <c r="C28" s="94"/>
      <c r="D28" s="94"/>
      <c r="E28" s="94"/>
      <c r="F28" s="94"/>
      <c r="G28" s="94"/>
      <c r="H28" s="94"/>
      <c r="I28" s="94"/>
      <c r="J28" s="95" t="s">
        <v>21</v>
      </c>
      <c r="K28" s="94"/>
      <c r="L28" s="94"/>
      <c r="M28" s="94"/>
      <c r="N28" s="96" t="s">
        <v>21</v>
      </c>
      <c r="O28" s="97"/>
      <c r="P28" s="54" t="s">
        <v>8</v>
      </c>
      <c r="Q28" s="54"/>
      <c r="R28" s="54"/>
      <c r="S28" s="54"/>
      <c r="T28" s="54"/>
    </row>
    <row r="29" spans="1:20" ht="15" customHeight="1" x14ac:dyDescent="0.3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98"/>
      <c r="O29" s="98"/>
      <c r="P29" s="54"/>
      <c r="Q29" s="54"/>
      <c r="R29" s="54"/>
      <c r="S29" s="54"/>
      <c r="T29" s="54"/>
    </row>
    <row r="30" spans="1:20" ht="15" customHeight="1" x14ac:dyDescent="0.3">
      <c r="A30" s="54"/>
      <c r="B30" s="54" t="s">
        <v>69</v>
      </c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</row>
    <row r="31" spans="1:20" ht="15" customHeight="1" x14ac:dyDescent="0.3">
      <c r="A31" s="54"/>
      <c r="B31" s="54" t="s">
        <v>70</v>
      </c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</row>
    <row r="32" spans="1:20" ht="15" customHeight="1" x14ac:dyDescent="0.3">
      <c r="A32" s="54"/>
      <c r="B32" s="54" t="s">
        <v>71</v>
      </c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</row>
    <row r="33" spans="1:20" ht="15" customHeight="1" x14ac:dyDescent="0.3">
      <c r="A33" s="54"/>
      <c r="B33" s="54" t="s">
        <v>72</v>
      </c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</row>
    <row r="34" spans="1:20" ht="15" customHeight="1" x14ac:dyDescent="0.3">
      <c r="A34" s="54"/>
      <c r="B34" s="54" t="s">
        <v>171</v>
      </c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</row>
    <row r="35" spans="1:20" ht="15" customHeight="1" x14ac:dyDescent="0.3"/>
    <row r="36" spans="1:20" ht="15" customHeight="1" x14ac:dyDescent="0.3"/>
    <row r="37" spans="1:20" ht="15" customHeight="1" x14ac:dyDescent="0.3"/>
    <row r="38" spans="1:20" ht="15" customHeight="1" x14ac:dyDescent="0.3"/>
    <row r="39" spans="1:20" ht="15" customHeight="1" x14ac:dyDescent="0.3"/>
    <row r="40" spans="1:20" ht="15" customHeight="1" x14ac:dyDescent="0.3"/>
    <row r="41" spans="1:20" ht="15" customHeight="1" x14ac:dyDescent="0.3"/>
    <row r="42" spans="1:20" ht="15" customHeight="1" x14ac:dyDescent="0.3"/>
    <row r="43" spans="1:20" ht="15" customHeight="1" x14ac:dyDescent="0.3"/>
    <row r="44" spans="1:20" ht="15" customHeight="1" x14ac:dyDescent="0.3"/>
    <row r="45" spans="1:20" ht="15" customHeight="1" x14ac:dyDescent="0.3"/>
    <row r="46" spans="1:20" ht="15" customHeight="1" x14ac:dyDescent="0.3"/>
    <row r="47" spans="1:20" ht="15" customHeight="1" x14ac:dyDescent="0.3"/>
    <row r="48" spans="1:20" ht="15" customHeight="1" x14ac:dyDescent="0.3"/>
    <row r="49" ht="15" customHeight="1" x14ac:dyDescent="0.3"/>
    <row r="50" ht="15" customHeight="1" x14ac:dyDescent="0.3"/>
    <row r="51" ht="15" customHeight="1" x14ac:dyDescent="0.3"/>
    <row r="52" ht="15" customHeight="1" x14ac:dyDescent="0.3"/>
    <row r="53" ht="15" customHeight="1" x14ac:dyDescent="0.3"/>
    <row r="54" ht="15" customHeight="1" x14ac:dyDescent="0.3"/>
    <row r="55" ht="15" customHeight="1" x14ac:dyDescent="0.3"/>
    <row r="56" ht="15" customHeight="1" x14ac:dyDescent="0.3"/>
    <row r="57" ht="15" customHeight="1" x14ac:dyDescent="0.3"/>
    <row r="58" ht="15" customHeight="1" x14ac:dyDescent="0.3"/>
  </sheetData>
  <mergeCells count="13">
    <mergeCell ref="R18:R20"/>
    <mergeCell ref="A6:A8"/>
    <mergeCell ref="B6:B8"/>
    <mergeCell ref="C6:H6"/>
    <mergeCell ref="I6:I8"/>
    <mergeCell ref="J6:J7"/>
    <mergeCell ref="L6:M6"/>
    <mergeCell ref="O6:O8"/>
    <mergeCell ref="C7:D7"/>
    <mergeCell ref="E7:F7"/>
    <mergeCell ref="G7:H7"/>
    <mergeCell ref="L7:L8"/>
    <mergeCell ref="M7:M8"/>
  </mergeCells>
  <dataValidations count="1">
    <dataValidation allowBlank="1" showInputMessage="1" showErrorMessage="1" prompt="SUDAH RUMUS" sqref="K9:K26" xr:uid="{00000000-0002-0000-1600-000000000000}"/>
  </dataValidations>
  <pageMargins left="0.31496062992125984" right="0.35433070866141736" top="0.35433070866141736" bottom="0.47244094488188981" header="0.94488188976377963" footer="0.31496062992125984"/>
  <pageSetup paperSize="256" orientation="landscape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8" r:id="rId4" name="Spinner 2">
              <controlPr defaultSize="0" autoPict="0">
                <anchor moveWithCells="1" sizeWithCells="1">
                  <from>
                    <xdr:col>18</xdr:col>
                    <xdr:colOff>0</xdr:colOff>
                    <xdr:row>16</xdr:row>
                    <xdr:rowOff>180975</xdr:rowOff>
                  </from>
                  <to>
                    <xdr:col>18</xdr:col>
                    <xdr:colOff>457200</xdr:colOff>
                    <xdr:row>19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/>
  <dimension ref="B3:F25"/>
  <sheetViews>
    <sheetView workbookViewId="0"/>
  </sheetViews>
  <sheetFormatPr defaultRowHeight="16.5" x14ac:dyDescent="0.3"/>
  <cols>
    <col min="1" max="1" width="24.625" style="120" customWidth="1"/>
    <col min="2" max="2" width="2.25" style="120" customWidth="1"/>
    <col min="3" max="16384" width="9" style="120"/>
  </cols>
  <sheetData>
    <row r="3" spans="2:6" ht="21" x14ac:dyDescent="0.35">
      <c r="B3" s="122" t="s">
        <v>129</v>
      </c>
    </row>
    <row r="4" spans="2:6" x14ac:dyDescent="0.3">
      <c r="B4" s="123" t="s">
        <v>134</v>
      </c>
    </row>
    <row r="5" spans="2:6" x14ac:dyDescent="0.3">
      <c r="B5" s="123" t="s">
        <v>132</v>
      </c>
    </row>
    <row r="6" spans="2:6" x14ac:dyDescent="0.3">
      <c r="B6" s="123" t="s">
        <v>133</v>
      </c>
    </row>
    <row r="7" spans="2:6" x14ac:dyDescent="0.3">
      <c r="B7" s="128" t="s">
        <v>450</v>
      </c>
      <c r="F7" s="121" t="s">
        <v>135</v>
      </c>
    </row>
    <row r="8" spans="2:6" x14ac:dyDescent="0.3">
      <c r="B8" s="128"/>
      <c r="F8" s="121"/>
    </row>
    <row r="9" spans="2:6" x14ac:dyDescent="0.3">
      <c r="B9" s="123"/>
    </row>
    <row r="10" spans="2:6" x14ac:dyDescent="0.3">
      <c r="B10" s="123"/>
    </row>
    <row r="11" spans="2:6" x14ac:dyDescent="0.3">
      <c r="B11" s="123"/>
    </row>
    <row r="12" spans="2:6" x14ac:dyDescent="0.3">
      <c r="B12" s="123"/>
    </row>
    <row r="13" spans="2:6" x14ac:dyDescent="0.3">
      <c r="B13" s="123"/>
    </row>
    <row r="14" spans="2:6" x14ac:dyDescent="0.3">
      <c r="B14" s="123"/>
    </row>
    <row r="15" spans="2:6" x14ac:dyDescent="0.3">
      <c r="B15" s="123"/>
    </row>
    <row r="16" spans="2:6" x14ac:dyDescent="0.3">
      <c r="B16" s="123"/>
    </row>
    <row r="17" spans="2:2" x14ac:dyDescent="0.3">
      <c r="B17" s="123"/>
    </row>
    <row r="18" spans="2:2" x14ac:dyDescent="0.3">
      <c r="B18" s="123"/>
    </row>
    <row r="19" spans="2:2" x14ac:dyDescent="0.3">
      <c r="B19" s="123"/>
    </row>
    <row r="20" spans="2:2" x14ac:dyDescent="0.3">
      <c r="B20" s="123"/>
    </row>
    <row r="21" spans="2:2" x14ac:dyDescent="0.3">
      <c r="B21" s="123"/>
    </row>
    <row r="22" spans="2:2" x14ac:dyDescent="0.3">
      <c r="B22" s="123"/>
    </row>
    <row r="23" spans="2:2" x14ac:dyDescent="0.3">
      <c r="B23" s="123"/>
    </row>
    <row r="24" spans="2:2" x14ac:dyDescent="0.3">
      <c r="B24" s="123"/>
    </row>
    <row r="25" spans="2:2" x14ac:dyDescent="0.3">
      <c r="B25" s="123"/>
    </row>
  </sheetData>
  <sheetProtection algorithmName="SHA-512" hashValue="m9tcX0J4Wd/oaacOGm06W4RaSD5DtBHwt2Q6JVUmpD1UICj46bteMyyIS70xitX4aZ9G8nUiLZu/Sss5wvhR1Q==" saltValue="+rJII+Fa1BLjFI+HvaZp7A==" spinCount="100000" sheet="1" objects="1" scenarios="1"/>
  <hyperlinks>
    <hyperlink ref="B7" r:id="rId1" xr:uid="{00000000-0004-0000-1700-000000000000}"/>
  </hyperlinks>
  <pageMargins left="0.7" right="0.7" top="0.75" bottom="0.75" header="0.3" footer="0.3"/>
  <pageSetup orientation="portrait" horizontalDpi="4294967293" verticalDpi="0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2"/>
  <sheetViews>
    <sheetView workbookViewId="0">
      <selection activeCell="A2" sqref="A2"/>
    </sheetView>
  </sheetViews>
  <sheetFormatPr defaultRowHeight="16.5" x14ac:dyDescent="0.3"/>
  <cols>
    <col min="1" max="1" width="9" customWidth="1"/>
  </cols>
  <sheetData>
    <row r="1" spans="1:1" ht="24" x14ac:dyDescent="0.35">
      <c r="A1" s="273" t="s">
        <v>199</v>
      </c>
    </row>
    <row r="2" spans="1:1" x14ac:dyDescent="0.3">
      <c r="A2" s="272" t="s">
        <v>198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002060"/>
  </sheetPr>
  <dimension ref="A1:O207"/>
  <sheetViews>
    <sheetView zoomScaleNormal="100" workbookViewId="0">
      <pane ySplit="7" topLeftCell="A42" activePane="bottomLeft" state="frozen"/>
      <selection pane="bottomLeft" activeCell="F8" sqref="F8:J60"/>
    </sheetView>
  </sheetViews>
  <sheetFormatPr defaultRowHeight="16.5" x14ac:dyDescent="0.3"/>
  <cols>
    <col min="1" max="1" width="4.5" style="7" customWidth="1"/>
    <col min="2" max="2" width="9" style="7"/>
    <col min="3" max="3" width="11.375" style="7" customWidth="1"/>
    <col min="4" max="4" width="20.625" style="45" customWidth="1"/>
    <col min="5" max="5" width="43.375" style="7" bestFit="1" customWidth="1"/>
    <col min="6" max="6" width="7" style="7" customWidth="1"/>
    <col min="7" max="7" width="6.75" style="7" customWidth="1"/>
    <col min="8" max="8" width="7" style="7" customWidth="1"/>
    <col min="9" max="9" width="7.25" style="7" customWidth="1"/>
    <col min="10" max="11" width="9" style="7"/>
    <col min="12" max="12" width="9.875" style="7" customWidth="1"/>
    <col min="13" max="13" width="9" style="7"/>
    <col min="14" max="14" width="9" style="44" hidden="1" customWidth="1"/>
    <col min="15" max="16384" width="9" style="7"/>
  </cols>
  <sheetData>
    <row r="1" spans="1:15" x14ac:dyDescent="0.3">
      <c r="A1" s="450" t="s">
        <v>0</v>
      </c>
      <c r="B1" s="450"/>
      <c r="C1" s="450"/>
      <c r="D1" s="450"/>
      <c r="E1" s="450"/>
      <c r="F1" s="450"/>
      <c r="G1" s="450"/>
      <c r="H1" s="450"/>
      <c r="I1" s="450"/>
      <c r="J1" s="450"/>
      <c r="K1" s="176"/>
    </row>
    <row r="2" spans="1:15" x14ac:dyDescent="0.3">
      <c r="A2" s="450" t="str">
        <f>AA!A2</f>
        <v>MADRASAH IBTIDAIYAH NURUL ISLAM LABRUK KIDUL</v>
      </c>
      <c r="B2" s="450"/>
      <c r="C2" s="450"/>
      <c r="D2" s="450"/>
      <c r="E2" s="450"/>
      <c r="F2" s="450"/>
      <c r="G2" s="450"/>
      <c r="H2" s="450"/>
      <c r="I2" s="450"/>
      <c r="J2" s="450"/>
      <c r="K2" s="176"/>
    </row>
    <row r="3" spans="1:15" x14ac:dyDescent="0.3">
      <c r="A3" s="450" t="str">
        <f>AA!A3</f>
        <v>TAHUN PELAJARAN 2016/2017</v>
      </c>
      <c r="B3" s="450"/>
      <c r="C3" s="450"/>
      <c r="D3" s="450"/>
      <c r="E3" s="450"/>
      <c r="F3" s="450"/>
      <c r="G3" s="450"/>
      <c r="H3" s="450"/>
      <c r="I3" s="450"/>
      <c r="J3" s="450"/>
      <c r="K3" s="176"/>
    </row>
    <row r="5" spans="1:15" x14ac:dyDescent="0.3">
      <c r="A5" s="451" t="s">
        <v>1</v>
      </c>
      <c r="B5" s="451" t="s">
        <v>2</v>
      </c>
      <c r="C5" s="451" t="s">
        <v>3</v>
      </c>
      <c r="D5" s="454" t="s">
        <v>4</v>
      </c>
      <c r="E5" s="451" t="s">
        <v>5</v>
      </c>
      <c r="F5" s="449" t="s">
        <v>195</v>
      </c>
      <c r="G5" s="449"/>
      <c r="H5" s="449"/>
      <c r="I5" s="449"/>
      <c r="J5" s="449"/>
      <c r="K5" s="449"/>
      <c r="L5" s="449"/>
      <c r="M5" s="449"/>
    </row>
    <row r="6" spans="1:15" x14ac:dyDescent="0.3">
      <c r="A6" s="452"/>
      <c r="B6" s="452"/>
      <c r="C6" s="452"/>
      <c r="D6" s="455"/>
      <c r="E6" s="452"/>
      <c r="F6" s="449" t="s">
        <v>6</v>
      </c>
      <c r="G6" s="449"/>
      <c r="H6" s="449"/>
      <c r="I6" s="449"/>
      <c r="J6" s="449"/>
      <c r="K6" s="385" t="s">
        <v>111</v>
      </c>
      <c r="L6" s="449" t="s">
        <v>113</v>
      </c>
      <c r="M6" s="449"/>
    </row>
    <row r="7" spans="1:15" x14ac:dyDescent="0.3">
      <c r="A7" s="453"/>
      <c r="B7" s="453"/>
      <c r="C7" s="453"/>
      <c r="D7" s="456"/>
      <c r="E7" s="453"/>
      <c r="F7" s="386">
        <v>7</v>
      </c>
      <c r="G7" s="386">
        <v>8</v>
      </c>
      <c r="H7" s="386">
        <v>9</v>
      </c>
      <c r="I7" s="386">
        <v>10</v>
      </c>
      <c r="J7" s="386">
        <v>11</v>
      </c>
      <c r="K7" s="387" t="s">
        <v>112</v>
      </c>
      <c r="L7" s="388" t="s">
        <v>74</v>
      </c>
      <c r="M7" s="388" t="s">
        <v>46</v>
      </c>
    </row>
    <row r="8" spans="1:15" x14ac:dyDescent="0.3">
      <c r="A8" s="5">
        <v>1</v>
      </c>
      <c r="B8" s="6">
        <f>IF(SISWA!B8=0,"",SISWA!B8)</f>
        <v>4144</v>
      </c>
      <c r="C8" s="6" t="str">
        <f>IF(SISWA!C8=0,"",SISWA!C8)</f>
        <v>0056985470</v>
      </c>
      <c r="D8" s="6" t="str">
        <f>IF(SISWA!D8=0,"",SISWA!D8)</f>
        <v>80-162-001-8</v>
      </c>
      <c r="E8" s="195" t="str">
        <f>IF(SISWA!E8=0,"",SISWA!E8)</f>
        <v>ACHMAD ROZALI</v>
      </c>
      <c r="F8" s="157">
        <v>67</v>
      </c>
      <c r="G8" s="157">
        <v>75</v>
      </c>
      <c r="H8" s="157">
        <v>80</v>
      </c>
      <c r="I8" s="157">
        <v>77</v>
      </c>
      <c r="J8" s="157">
        <v>76</v>
      </c>
      <c r="K8" s="157">
        <f>AVERAGE(F8:J8)</f>
        <v>75</v>
      </c>
      <c r="L8" s="157">
        <v>75</v>
      </c>
      <c r="M8" s="157">
        <f>K8</f>
        <v>75</v>
      </c>
      <c r="N8" s="42">
        <f>AVERAGE(L8:M8)</f>
        <v>75</v>
      </c>
      <c r="O8" s="353">
        <f>AVERAGE(L8:M8)</f>
        <v>75</v>
      </c>
    </row>
    <row r="9" spans="1:15" x14ac:dyDescent="0.3">
      <c r="A9" s="2">
        <v>2</v>
      </c>
      <c r="B9" s="6">
        <f>IF(SISWA!B9=0,"",SISWA!B9)</f>
        <v>4177</v>
      </c>
      <c r="C9" s="6" t="str">
        <f>IF(SISWA!C9=0,"",SISWA!C9)</f>
        <v>0046378836</v>
      </c>
      <c r="D9" s="6" t="str">
        <f>IF(SISWA!D9=0,"",SISWA!D9)</f>
        <v>80-162-002-7</v>
      </c>
      <c r="E9" s="195" t="str">
        <f>IF(SISWA!E9=0,"",SISWA!E9)</f>
        <v>ADELIA SEPTI BERTHA ANANDA</v>
      </c>
      <c r="F9" s="157">
        <v>71</v>
      </c>
      <c r="G9" s="157">
        <v>78</v>
      </c>
      <c r="H9" s="157">
        <v>78</v>
      </c>
      <c r="I9" s="157">
        <v>77</v>
      </c>
      <c r="J9" s="157">
        <v>80</v>
      </c>
      <c r="K9" s="157">
        <f t="shared" ref="K9:K72" si="0">AVERAGE(F9:J9)</f>
        <v>76.8</v>
      </c>
      <c r="L9" s="157">
        <v>81</v>
      </c>
      <c r="M9" s="157">
        <f t="shared" ref="M9:M64" si="1">K9</f>
        <v>76.8</v>
      </c>
      <c r="N9" s="42">
        <f t="shared" ref="N9:N72" si="2">AVERAGE(L9:M9)</f>
        <v>78.900000000000006</v>
      </c>
      <c r="O9" s="353">
        <f t="shared" ref="O9:O72" si="3">AVERAGE(L9:M9)</f>
        <v>78.900000000000006</v>
      </c>
    </row>
    <row r="10" spans="1:15" x14ac:dyDescent="0.3">
      <c r="A10" s="2">
        <v>3</v>
      </c>
      <c r="B10" s="6">
        <f>IF(SISWA!B10=0,"",SISWA!B10)</f>
        <v>4178</v>
      </c>
      <c r="C10" s="6" t="str">
        <f>IF(SISWA!C10=0,"",SISWA!C10)</f>
        <v>0045705633</v>
      </c>
      <c r="D10" s="6" t="str">
        <f>IF(SISWA!D10=0,"",SISWA!D10)</f>
        <v>80-162-003-6</v>
      </c>
      <c r="E10" s="195" t="str">
        <f>IF(SISWA!E10=0,"",SISWA!E10)</f>
        <v>ADELINA KHILYATUL MILLAH</v>
      </c>
      <c r="F10" s="157">
        <v>68</v>
      </c>
      <c r="G10" s="157">
        <v>78</v>
      </c>
      <c r="H10" s="157">
        <v>77</v>
      </c>
      <c r="I10" s="157">
        <v>75</v>
      </c>
      <c r="J10" s="157">
        <v>76</v>
      </c>
      <c r="K10" s="157">
        <f t="shared" si="0"/>
        <v>74.8</v>
      </c>
      <c r="L10" s="157">
        <v>75</v>
      </c>
      <c r="M10" s="157">
        <f t="shared" si="1"/>
        <v>74.8</v>
      </c>
      <c r="N10" s="42">
        <f t="shared" si="2"/>
        <v>74.900000000000006</v>
      </c>
      <c r="O10" s="353">
        <f t="shared" si="3"/>
        <v>74.900000000000006</v>
      </c>
    </row>
    <row r="11" spans="1:15" x14ac:dyDescent="0.3">
      <c r="A11" s="2">
        <v>4</v>
      </c>
      <c r="B11" s="6">
        <f>IF(SISWA!B11=0,"",SISWA!B11)</f>
        <v>4145</v>
      </c>
      <c r="C11" s="6" t="str">
        <f>IF(SISWA!C11=0,"",SISWA!C11)</f>
        <v>0049232525</v>
      </c>
      <c r="D11" s="6" t="str">
        <f>IF(SISWA!D11=0,"",SISWA!D11)</f>
        <v>80-162-004-5</v>
      </c>
      <c r="E11" s="195" t="str">
        <f>IF(SISWA!E11=0,"",SISWA!E11)</f>
        <v>AHMAD RIZKI JAELANI</v>
      </c>
      <c r="F11" s="157">
        <v>70</v>
      </c>
      <c r="G11" s="157">
        <v>80</v>
      </c>
      <c r="H11" s="157">
        <v>77</v>
      </c>
      <c r="I11" s="157">
        <v>76</v>
      </c>
      <c r="J11" s="157">
        <v>78</v>
      </c>
      <c r="K11" s="157">
        <f t="shared" si="0"/>
        <v>76.2</v>
      </c>
      <c r="L11" s="157">
        <v>79</v>
      </c>
      <c r="M11" s="157">
        <f t="shared" si="1"/>
        <v>76.2</v>
      </c>
      <c r="N11" s="42">
        <f t="shared" si="2"/>
        <v>77.599999999999994</v>
      </c>
      <c r="O11" s="353">
        <f t="shared" si="3"/>
        <v>77.599999999999994</v>
      </c>
    </row>
    <row r="12" spans="1:15" x14ac:dyDescent="0.3">
      <c r="A12" s="2">
        <v>5</v>
      </c>
      <c r="B12" s="6">
        <f>IF(SISWA!B12=0,"",SISWA!B12)</f>
        <v>4174</v>
      </c>
      <c r="C12" s="6" t="str">
        <f>IF(SISWA!C12=0,"",SISWA!C12)</f>
        <v xml:space="preserve">0044118618 </v>
      </c>
      <c r="D12" s="6" t="str">
        <f>IF(SISWA!D12=0,"",SISWA!D12)</f>
        <v>80-162-005-4</v>
      </c>
      <c r="E12" s="195" t="str">
        <f>IF(SISWA!E12=0,"",SISWA!E12)</f>
        <v>AHMAD SHOHIBI</v>
      </c>
      <c r="F12" s="157">
        <v>76</v>
      </c>
      <c r="G12" s="157">
        <v>80</v>
      </c>
      <c r="H12" s="157">
        <v>77</v>
      </c>
      <c r="I12" s="157">
        <v>78</v>
      </c>
      <c r="J12" s="157">
        <v>76</v>
      </c>
      <c r="K12" s="157">
        <f t="shared" si="0"/>
        <v>77.400000000000006</v>
      </c>
      <c r="L12" s="157">
        <v>75</v>
      </c>
      <c r="M12" s="157">
        <f t="shared" si="1"/>
        <v>77.400000000000006</v>
      </c>
      <c r="N12" s="42">
        <f t="shared" si="2"/>
        <v>76.2</v>
      </c>
      <c r="O12" s="353">
        <f t="shared" si="3"/>
        <v>76.2</v>
      </c>
    </row>
    <row r="13" spans="1:15" x14ac:dyDescent="0.3">
      <c r="A13" s="2">
        <v>6</v>
      </c>
      <c r="B13" s="6">
        <f>IF(SISWA!B13=0,"",SISWA!B13)</f>
        <v>4146</v>
      </c>
      <c r="C13" s="6" t="str">
        <f>IF(SISWA!C13=0,"",SISWA!C13)</f>
        <v>0049865303</v>
      </c>
      <c r="D13" s="6" t="str">
        <f>IF(SISWA!D13=0,"",SISWA!D13)</f>
        <v>80-162-006-3</v>
      </c>
      <c r="E13" s="195" t="str">
        <f>IF(SISWA!E13=0,"",SISWA!E13)</f>
        <v>AHMAD ZAINURI</v>
      </c>
      <c r="F13" s="157">
        <v>70</v>
      </c>
      <c r="G13" s="157">
        <v>80</v>
      </c>
      <c r="H13" s="157">
        <v>77</v>
      </c>
      <c r="I13" s="157">
        <v>76</v>
      </c>
      <c r="J13" s="157">
        <v>77</v>
      </c>
      <c r="K13" s="157">
        <f t="shared" si="0"/>
        <v>76</v>
      </c>
      <c r="L13" s="157">
        <v>78</v>
      </c>
      <c r="M13" s="157">
        <f t="shared" si="1"/>
        <v>76</v>
      </c>
      <c r="N13" s="42">
        <f t="shared" si="2"/>
        <v>77</v>
      </c>
      <c r="O13" s="353">
        <f t="shared" si="3"/>
        <v>77</v>
      </c>
    </row>
    <row r="14" spans="1:15" x14ac:dyDescent="0.3">
      <c r="A14" s="2">
        <v>7</v>
      </c>
      <c r="B14" s="6">
        <f>IF(SISWA!B14=0,"",SISWA!B14)</f>
        <v>4147</v>
      </c>
      <c r="C14" s="6" t="str">
        <f>IF(SISWA!C14=0,"",SISWA!C14)</f>
        <v>0047929910</v>
      </c>
      <c r="D14" s="6" t="str">
        <f>IF(SISWA!D14=0,"",SISWA!D14)</f>
        <v>80-162-007-2</v>
      </c>
      <c r="E14" s="195" t="str">
        <f>IF(SISWA!E14=0,"",SISWA!E14)</f>
        <v>AKHMAD AMBARI</v>
      </c>
      <c r="F14" s="157">
        <v>75</v>
      </c>
      <c r="G14" s="157">
        <v>78</v>
      </c>
      <c r="H14" s="157">
        <v>78</v>
      </c>
      <c r="I14" s="157">
        <v>77</v>
      </c>
      <c r="J14" s="157">
        <v>75</v>
      </c>
      <c r="K14" s="157">
        <f t="shared" si="0"/>
        <v>76.599999999999994</v>
      </c>
      <c r="L14" s="157">
        <v>79</v>
      </c>
      <c r="M14" s="157">
        <f t="shared" si="1"/>
        <v>76.599999999999994</v>
      </c>
      <c r="N14" s="42">
        <f t="shared" si="2"/>
        <v>77.8</v>
      </c>
      <c r="O14" s="353">
        <f t="shared" si="3"/>
        <v>77.8</v>
      </c>
    </row>
    <row r="15" spans="1:15" x14ac:dyDescent="0.3">
      <c r="A15" s="2">
        <v>8</v>
      </c>
      <c r="B15" s="6">
        <f>IF(SISWA!B15=0,"",SISWA!B15)</f>
        <v>4148</v>
      </c>
      <c r="C15" s="6" t="str">
        <f>IF(SISWA!C15=0,"",SISWA!C15)</f>
        <v>0041566084</v>
      </c>
      <c r="D15" s="6" t="str">
        <f>IF(SISWA!D15=0,"",SISWA!D15)</f>
        <v>80-162-008-9</v>
      </c>
      <c r="E15" s="195" t="str">
        <f>IF(SISWA!E15=0,"",SISWA!E15)</f>
        <v>BIMA LUTFIYAN FIRDAUS</v>
      </c>
      <c r="F15" s="157">
        <v>79</v>
      </c>
      <c r="G15" s="157">
        <v>82</v>
      </c>
      <c r="H15" s="157">
        <v>78</v>
      </c>
      <c r="I15" s="157">
        <v>77</v>
      </c>
      <c r="J15" s="157">
        <v>76</v>
      </c>
      <c r="K15" s="157">
        <f t="shared" si="0"/>
        <v>78.400000000000006</v>
      </c>
      <c r="L15" s="157">
        <v>75</v>
      </c>
      <c r="M15" s="157">
        <f t="shared" si="1"/>
        <v>78.400000000000006</v>
      </c>
      <c r="N15" s="42">
        <f t="shared" si="2"/>
        <v>76.7</v>
      </c>
      <c r="O15" s="353">
        <f t="shared" si="3"/>
        <v>76.7</v>
      </c>
    </row>
    <row r="16" spans="1:15" x14ac:dyDescent="0.3">
      <c r="A16" s="2">
        <v>9</v>
      </c>
      <c r="B16" s="6">
        <f>IF(SISWA!B16=0,"",SISWA!B16)</f>
        <v>4122</v>
      </c>
      <c r="C16" s="6" t="str">
        <f>IF(SISWA!C16=0,"",SISWA!C16)</f>
        <v>0043541247</v>
      </c>
      <c r="D16" s="6" t="str">
        <f>IF(SISWA!D16=0,"",SISWA!D16)</f>
        <v>80-162-009-8</v>
      </c>
      <c r="E16" s="195" t="str">
        <f>IF(SISWA!E16=0,"",SISWA!E16)</f>
        <v>ERINA DWI RAMADHANI</v>
      </c>
      <c r="F16" s="157">
        <v>68</v>
      </c>
      <c r="G16" s="157">
        <v>76</v>
      </c>
      <c r="H16" s="157">
        <v>76</v>
      </c>
      <c r="I16" s="157">
        <v>75</v>
      </c>
      <c r="J16" s="157">
        <v>78</v>
      </c>
      <c r="K16" s="157">
        <f t="shared" si="0"/>
        <v>74.599999999999994</v>
      </c>
      <c r="L16" s="157">
        <v>75</v>
      </c>
      <c r="M16" s="157">
        <f t="shared" si="1"/>
        <v>74.599999999999994</v>
      </c>
      <c r="N16" s="42">
        <f t="shared" si="2"/>
        <v>74.8</v>
      </c>
      <c r="O16" s="353">
        <f t="shared" si="3"/>
        <v>74.8</v>
      </c>
    </row>
    <row r="17" spans="1:15" x14ac:dyDescent="0.3">
      <c r="A17" s="2">
        <v>10</v>
      </c>
      <c r="B17" s="6">
        <f>IF(SISWA!B17=0,"",SISWA!B17)</f>
        <v>4179</v>
      </c>
      <c r="C17" s="6" t="str">
        <f>IF(SISWA!C17=0,"",SISWA!C17)</f>
        <v>0045820842</v>
      </c>
      <c r="D17" s="6" t="str">
        <f>IF(SISWA!D17=0,"",SISWA!D17)</f>
        <v>80-162-010-7</v>
      </c>
      <c r="E17" s="195" t="str">
        <f>IF(SISWA!E17=0,"",SISWA!E17)</f>
        <v>FITRI NUR AINI</v>
      </c>
      <c r="F17" s="157">
        <v>67</v>
      </c>
      <c r="G17" s="157">
        <v>78</v>
      </c>
      <c r="H17" s="157">
        <v>76</v>
      </c>
      <c r="I17" s="157"/>
      <c r="J17" s="157">
        <v>75</v>
      </c>
      <c r="K17" s="157">
        <f t="shared" si="0"/>
        <v>74</v>
      </c>
      <c r="L17" s="157">
        <v>75</v>
      </c>
      <c r="M17" s="157">
        <f t="shared" si="1"/>
        <v>74</v>
      </c>
      <c r="N17" s="42">
        <f t="shared" si="2"/>
        <v>74.5</v>
      </c>
      <c r="O17" s="353">
        <f t="shared" si="3"/>
        <v>74.5</v>
      </c>
    </row>
    <row r="18" spans="1:15" x14ac:dyDescent="0.3">
      <c r="A18" s="2">
        <v>11</v>
      </c>
      <c r="B18" s="6">
        <f>IF(SISWA!B18=0,"",SISWA!B18)</f>
        <v>4149</v>
      </c>
      <c r="C18" s="6" t="str">
        <f>IF(SISWA!C18=0,"",SISWA!C18)</f>
        <v>0047917461</v>
      </c>
      <c r="D18" s="6" t="str">
        <f>IF(SISWA!D18=0,"",SISWA!D18)</f>
        <v>80-162-011-6</v>
      </c>
      <c r="E18" s="195" t="str">
        <f>IF(SISWA!E18=0,"",SISWA!E18)</f>
        <v>MAYANGTIKA ANIL HAWA</v>
      </c>
      <c r="F18" s="157">
        <v>80</v>
      </c>
      <c r="G18" s="157">
        <v>83</v>
      </c>
      <c r="H18" s="157">
        <v>78</v>
      </c>
      <c r="I18" s="157">
        <v>80</v>
      </c>
      <c r="J18" s="157">
        <v>79</v>
      </c>
      <c r="K18" s="157">
        <f t="shared" si="0"/>
        <v>80</v>
      </c>
      <c r="L18" s="157">
        <v>76</v>
      </c>
      <c r="M18" s="157">
        <f t="shared" si="1"/>
        <v>80</v>
      </c>
      <c r="N18" s="42">
        <f t="shared" si="2"/>
        <v>78</v>
      </c>
      <c r="O18" s="353">
        <f t="shared" si="3"/>
        <v>78</v>
      </c>
    </row>
    <row r="19" spans="1:15" x14ac:dyDescent="0.3">
      <c r="A19" s="2">
        <v>12</v>
      </c>
      <c r="B19" s="6">
        <f>IF(SISWA!B19=0,"",SISWA!B19)</f>
        <v>4180</v>
      </c>
      <c r="C19" s="6" t="str">
        <f>IF(SISWA!C19=0,"",SISWA!C19)</f>
        <v>0049252066</v>
      </c>
      <c r="D19" s="6" t="str">
        <f>IF(SISWA!D19=0,"",SISWA!D19)</f>
        <v>80-162-012-5</v>
      </c>
      <c r="E19" s="195" t="str">
        <f>IF(SISWA!E19=0,"",SISWA!E19)</f>
        <v>MIR`ATUL KHOIROH</v>
      </c>
      <c r="F19" s="157">
        <v>78</v>
      </c>
      <c r="G19" s="157">
        <v>86</v>
      </c>
      <c r="H19" s="157">
        <v>90</v>
      </c>
      <c r="I19" s="157">
        <v>84</v>
      </c>
      <c r="J19" s="157">
        <v>90</v>
      </c>
      <c r="K19" s="157">
        <f t="shared" si="0"/>
        <v>85.6</v>
      </c>
      <c r="L19" s="157">
        <v>99</v>
      </c>
      <c r="M19" s="157">
        <f t="shared" si="1"/>
        <v>85.6</v>
      </c>
      <c r="N19" s="42">
        <f t="shared" si="2"/>
        <v>92.3</v>
      </c>
      <c r="O19" s="353">
        <f t="shared" si="3"/>
        <v>92.3</v>
      </c>
    </row>
    <row r="20" spans="1:15" x14ac:dyDescent="0.3">
      <c r="A20" s="2">
        <v>13</v>
      </c>
      <c r="B20" s="6">
        <f>IF(SISWA!B20=0,"",SISWA!B20)</f>
        <v>4181</v>
      </c>
      <c r="C20" s="6" t="str">
        <f>IF(SISWA!C20=0,"",SISWA!C20)</f>
        <v>0048021171</v>
      </c>
      <c r="D20" s="6" t="str">
        <f>IF(SISWA!D20=0,"",SISWA!D20)</f>
        <v>80-162-013-4</v>
      </c>
      <c r="E20" s="195" t="str">
        <f>IF(SISWA!E20=0,"",SISWA!E20)</f>
        <v>MOCHAMAD ABIR EKA FIRMANSYA</v>
      </c>
      <c r="F20" s="157">
        <v>75</v>
      </c>
      <c r="G20" s="157">
        <v>80</v>
      </c>
      <c r="H20" s="157">
        <v>87</v>
      </c>
      <c r="I20" s="157">
        <v>79</v>
      </c>
      <c r="J20" s="157">
        <v>84</v>
      </c>
      <c r="K20" s="157">
        <f t="shared" si="0"/>
        <v>81</v>
      </c>
      <c r="L20" s="157">
        <v>79</v>
      </c>
      <c r="M20" s="157">
        <f t="shared" si="1"/>
        <v>81</v>
      </c>
      <c r="N20" s="42">
        <f t="shared" si="2"/>
        <v>80</v>
      </c>
      <c r="O20" s="353">
        <f t="shared" si="3"/>
        <v>80</v>
      </c>
    </row>
    <row r="21" spans="1:15" x14ac:dyDescent="0.3">
      <c r="A21" s="2">
        <v>14</v>
      </c>
      <c r="B21" s="6">
        <f>IF(SISWA!B21=0,"",SISWA!B21)</f>
        <v>4150</v>
      </c>
      <c r="C21" s="6" t="str">
        <f>IF(SISWA!C21=0,"",SISWA!C21)</f>
        <v>0055851984</v>
      </c>
      <c r="D21" s="6" t="str">
        <f>IF(SISWA!D21=0,"",SISWA!D21)</f>
        <v>80-162-014-3</v>
      </c>
      <c r="E21" s="195" t="str">
        <f>IF(SISWA!E21=0,"",SISWA!E21)</f>
        <v>MOHAMMAD DANANG PRAYOGA</v>
      </c>
      <c r="F21" s="157">
        <v>70</v>
      </c>
      <c r="G21" s="157">
        <v>80</v>
      </c>
      <c r="H21" s="157">
        <v>81</v>
      </c>
      <c r="I21" s="157">
        <v>76</v>
      </c>
      <c r="J21" s="157">
        <v>78</v>
      </c>
      <c r="K21" s="157">
        <f t="shared" si="0"/>
        <v>77</v>
      </c>
      <c r="L21" s="157">
        <v>76</v>
      </c>
      <c r="M21" s="157">
        <f t="shared" si="1"/>
        <v>77</v>
      </c>
      <c r="N21" s="42">
        <f t="shared" si="2"/>
        <v>76.5</v>
      </c>
      <c r="O21" s="353">
        <f t="shared" si="3"/>
        <v>76.5</v>
      </c>
    </row>
    <row r="22" spans="1:15" x14ac:dyDescent="0.3">
      <c r="A22" s="2">
        <v>15</v>
      </c>
      <c r="B22" s="6">
        <f>IF(SISWA!B22=0,"",SISWA!B22)</f>
        <v>4184</v>
      </c>
      <c r="C22" s="6" t="str">
        <f>IF(SISWA!C22=0,"",SISWA!C22)</f>
        <v>0049465874</v>
      </c>
      <c r="D22" s="6" t="str">
        <f>IF(SISWA!D22=0,"",SISWA!D22)</f>
        <v>80-162-015-2</v>
      </c>
      <c r="E22" s="195" t="str">
        <f>IF(SISWA!E22=0,"",SISWA!E22)</f>
        <v>MUCHAMAD ADITIYA PUTRA FEBRYANSYAH</v>
      </c>
      <c r="F22" s="157">
        <v>87</v>
      </c>
      <c r="G22" s="157">
        <v>86</v>
      </c>
      <c r="H22" s="157">
        <v>87</v>
      </c>
      <c r="I22" s="157">
        <v>83</v>
      </c>
      <c r="J22" s="157">
        <v>90</v>
      </c>
      <c r="K22" s="157">
        <f t="shared" si="0"/>
        <v>86.6</v>
      </c>
      <c r="L22" s="157">
        <v>99</v>
      </c>
      <c r="M22" s="157">
        <f t="shared" si="1"/>
        <v>86.6</v>
      </c>
      <c r="N22" s="42">
        <f t="shared" si="2"/>
        <v>92.8</v>
      </c>
      <c r="O22" s="353">
        <f t="shared" si="3"/>
        <v>92.8</v>
      </c>
    </row>
    <row r="23" spans="1:15" x14ac:dyDescent="0.3">
      <c r="A23" s="2">
        <v>16</v>
      </c>
      <c r="B23" s="6">
        <f>IF(SISWA!B23=0,"",SISWA!B23)</f>
        <v>4185</v>
      </c>
      <c r="C23" s="6" t="str">
        <f>IF(SISWA!C23=0,"",SISWA!C23)</f>
        <v>0048515206</v>
      </c>
      <c r="D23" s="6" t="str">
        <f>IF(SISWA!D23=0,"",SISWA!D23)</f>
        <v>80-162-016-9</v>
      </c>
      <c r="E23" s="195" t="str">
        <f>IF(SISWA!E23=0,"",SISWA!E23)</f>
        <v>MUHAMAD DAIFA ROBBIT ATTIJANI</v>
      </c>
      <c r="F23" s="157">
        <v>70</v>
      </c>
      <c r="G23" s="157">
        <v>80</v>
      </c>
      <c r="H23" s="157">
        <v>81</v>
      </c>
      <c r="I23" s="157">
        <v>79</v>
      </c>
      <c r="J23" s="157">
        <v>83</v>
      </c>
      <c r="K23" s="157">
        <f t="shared" si="0"/>
        <v>78.599999999999994</v>
      </c>
      <c r="L23" s="157">
        <v>83</v>
      </c>
      <c r="M23" s="157">
        <f t="shared" si="1"/>
        <v>78.599999999999994</v>
      </c>
      <c r="N23" s="42">
        <f t="shared" si="2"/>
        <v>80.8</v>
      </c>
      <c r="O23" s="353">
        <f t="shared" si="3"/>
        <v>80.8</v>
      </c>
    </row>
    <row r="24" spans="1:15" x14ac:dyDescent="0.3">
      <c r="A24" s="2">
        <v>17</v>
      </c>
      <c r="B24" s="6">
        <f>IF(SISWA!B24=0,"",SISWA!B24)</f>
        <v>4151</v>
      </c>
      <c r="C24" s="6" t="str">
        <f>IF(SISWA!C24=0,"",SISWA!C24)</f>
        <v>0044956543</v>
      </c>
      <c r="D24" s="6" t="str">
        <f>IF(SISWA!D24=0,"",SISWA!D24)</f>
        <v>80-162-017-8</v>
      </c>
      <c r="E24" s="195" t="str">
        <f>IF(SISWA!E24=0,"",SISWA!E24)</f>
        <v>MUHAMMAD IZZUL AKROM</v>
      </c>
      <c r="F24" s="157">
        <v>85</v>
      </c>
      <c r="G24" s="157">
        <v>68</v>
      </c>
      <c r="H24" s="157">
        <v>79</v>
      </c>
      <c r="I24" s="157">
        <v>80</v>
      </c>
      <c r="J24" s="157">
        <v>80</v>
      </c>
      <c r="K24" s="157">
        <f t="shared" si="0"/>
        <v>78.400000000000006</v>
      </c>
      <c r="L24" s="157">
        <v>82</v>
      </c>
      <c r="M24" s="157">
        <f t="shared" si="1"/>
        <v>78.400000000000006</v>
      </c>
      <c r="N24" s="42">
        <f t="shared" si="2"/>
        <v>80.2</v>
      </c>
      <c r="O24" s="353">
        <f t="shared" si="3"/>
        <v>80.2</v>
      </c>
    </row>
    <row r="25" spans="1:15" x14ac:dyDescent="0.3">
      <c r="A25" s="2">
        <v>18</v>
      </c>
      <c r="B25" s="6">
        <f>IF(SISWA!B25=0,"",SISWA!B25)</f>
        <v>4152</v>
      </c>
      <c r="C25" s="6" t="str">
        <f>IF(SISWA!C25=0,"",SISWA!C25)</f>
        <v>0044952609</v>
      </c>
      <c r="D25" s="6" t="str">
        <f>IF(SISWA!D25=0,"",SISWA!D25)</f>
        <v>80-162-018-7</v>
      </c>
      <c r="E25" s="195" t="str">
        <f>IF(SISWA!E25=0,"",SISWA!E25)</f>
        <v>MUHAMMAD NOVAL NURSASI</v>
      </c>
      <c r="F25" s="157">
        <v>71</v>
      </c>
      <c r="G25" s="157">
        <v>80</v>
      </c>
      <c r="H25" s="157">
        <v>82</v>
      </c>
      <c r="I25" s="157">
        <v>78</v>
      </c>
      <c r="J25" s="157">
        <v>78</v>
      </c>
      <c r="K25" s="157">
        <f t="shared" si="0"/>
        <v>77.8</v>
      </c>
      <c r="L25" s="157">
        <v>77</v>
      </c>
      <c r="M25" s="157">
        <f t="shared" si="1"/>
        <v>77.8</v>
      </c>
      <c r="N25" s="42">
        <f t="shared" si="2"/>
        <v>77.400000000000006</v>
      </c>
      <c r="O25" s="353">
        <f t="shared" si="3"/>
        <v>77.400000000000006</v>
      </c>
    </row>
    <row r="26" spans="1:15" x14ac:dyDescent="0.3">
      <c r="A26" s="2">
        <v>19</v>
      </c>
      <c r="B26" s="6">
        <f>IF(SISWA!B26=0,"",SISWA!B26)</f>
        <v>4153</v>
      </c>
      <c r="C26" s="6" t="str">
        <f>IF(SISWA!C26=0,"",SISWA!C26)</f>
        <v>0049269355</v>
      </c>
      <c r="D26" s="6" t="str">
        <f>IF(SISWA!D26=0,"",SISWA!D26)</f>
        <v>80-162-019-6</v>
      </c>
      <c r="E26" s="195" t="str">
        <f>IF(SISWA!E26=0,"",SISWA!E26)</f>
        <v>MUHAMMAD NUR KHOLIS</v>
      </c>
      <c r="F26" s="157">
        <v>72</v>
      </c>
      <c r="G26" s="157">
        <v>81</v>
      </c>
      <c r="H26" s="157">
        <v>83</v>
      </c>
      <c r="I26" s="157">
        <v>75</v>
      </c>
      <c r="J26" s="157">
        <v>82</v>
      </c>
      <c r="K26" s="157">
        <f t="shared" si="0"/>
        <v>78.599999999999994</v>
      </c>
      <c r="L26" s="157">
        <v>81</v>
      </c>
      <c r="M26" s="157">
        <f t="shared" si="1"/>
        <v>78.599999999999994</v>
      </c>
      <c r="N26" s="42">
        <f t="shared" si="2"/>
        <v>79.8</v>
      </c>
      <c r="O26" s="353">
        <f t="shared" si="3"/>
        <v>79.8</v>
      </c>
    </row>
    <row r="27" spans="1:15" x14ac:dyDescent="0.3">
      <c r="A27" s="2">
        <v>20</v>
      </c>
      <c r="B27" s="6">
        <f>IF(SISWA!B27=0,"",SISWA!B27)</f>
        <v>4154</v>
      </c>
      <c r="C27" s="6" t="str">
        <f>IF(SISWA!C27=0,"",SISWA!C27)</f>
        <v>0053577869</v>
      </c>
      <c r="D27" s="6" t="str">
        <f>IF(SISWA!D27=0,"",SISWA!D27)</f>
        <v>80-162-020-5</v>
      </c>
      <c r="E27" s="195" t="str">
        <f>IF(SISWA!E27=0,"",SISWA!E27)</f>
        <v>NAFISSATUL KHOIROH</v>
      </c>
      <c r="F27" s="157">
        <v>72</v>
      </c>
      <c r="G27" s="157">
        <v>80</v>
      </c>
      <c r="H27" s="157">
        <v>73</v>
      </c>
      <c r="I27" s="157">
        <v>75</v>
      </c>
      <c r="J27" s="157">
        <v>79</v>
      </c>
      <c r="K27" s="157">
        <f t="shared" si="0"/>
        <v>75.8</v>
      </c>
      <c r="L27" s="157">
        <v>76</v>
      </c>
      <c r="M27" s="157">
        <f t="shared" si="1"/>
        <v>75.8</v>
      </c>
      <c r="N27" s="42">
        <f t="shared" si="2"/>
        <v>75.900000000000006</v>
      </c>
      <c r="O27" s="353">
        <f t="shared" si="3"/>
        <v>75.900000000000006</v>
      </c>
    </row>
    <row r="28" spans="1:15" x14ac:dyDescent="0.3">
      <c r="A28" s="2">
        <v>21</v>
      </c>
      <c r="B28" s="6">
        <f>IF(SISWA!B28=0,"",SISWA!B28)</f>
        <v>4039</v>
      </c>
      <c r="C28" s="6" t="str">
        <f>IF(SISWA!C28=0,"",SISWA!C28)</f>
        <v>0025417838</v>
      </c>
      <c r="D28" s="6" t="str">
        <f>IF(SISWA!D28=0,"",SISWA!D28)</f>
        <v>80-162-021-4</v>
      </c>
      <c r="E28" s="195" t="str">
        <f>IF(SISWA!E28=0,"",SISWA!E28)</f>
        <v>NAJWA MUFARRICHA</v>
      </c>
      <c r="F28" s="157">
        <v>74</v>
      </c>
      <c r="G28" s="157">
        <v>80</v>
      </c>
      <c r="H28" s="157">
        <v>76</v>
      </c>
      <c r="I28" s="157">
        <v>80</v>
      </c>
      <c r="J28" s="157">
        <v>82</v>
      </c>
      <c r="K28" s="157">
        <f t="shared" si="0"/>
        <v>78.400000000000006</v>
      </c>
      <c r="L28" s="157">
        <v>83</v>
      </c>
      <c r="M28" s="157">
        <f t="shared" si="1"/>
        <v>78.400000000000006</v>
      </c>
      <c r="N28" s="42">
        <f t="shared" si="2"/>
        <v>80.7</v>
      </c>
      <c r="O28" s="353">
        <f t="shared" si="3"/>
        <v>80.7</v>
      </c>
    </row>
    <row r="29" spans="1:15" x14ac:dyDescent="0.3">
      <c r="A29" s="2">
        <v>22</v>
      </c>
      <c r="B29" s="6">
        <f>IF(SISWA!B29=0,"",SISWA!B29)</f>
        <v>4133</v>
      </c>
      <c r="C29" s="6" t="str">
        <f>IF(SISWA!C29=0,"",SISWA!C29)</f>
        <v>0042084522</v>
      </c>
      <c r="D29" s="6" t="str">
        <f>IF(SISWA!D29=0,"",SISWA!D29)</f>
        <v>80-162-022-3</v>
      </c>
      <c r="E29" s="195" t="str">
        <f>IF(SISWA!E29=0,"",SISWA!E29)</f>
        <v>NAUFAL DAFFA ANWAR</v>
      </c>
      <c r="F29" s="157">
        <v>70</v>
      </c>
      <c r="G29" s="157">
        <v>80</v>
      </c>
      <c r="H29" s="157">
        <v>82</v>
      </c>
      <c r="I29" s="157">
        <v>77</v>
      </c>
      <c r="J29" s="157">
        <v>78</v>
      </c>
      <c r="K29" s="157">
        <f t="shared" si="0"/>
        <v>77.400000000000006</v>
      </c>
      <c r="L29" s="157">
        <v>78</v>
      </c>
      <c r="M29" s="157">
        <f t="shared" si="1"/>
        <v>77.400000000000006</v>
      </c>
      <c r="N29" s="42">
        <f t="shared" si="2"/>
        <v>77.7</v>
      </c>
      <c r="O29" s="353">
        <f t="shared" si="3"/>
        <v>77.7</v>
      </c>
    </row>
    <row r="30" spans="1:15" x14ac:dyDescent="0.3">
      <c r="A30" s="2">
        <v>23</v>
      </c>
      <c r="B30" s="6">
        <f>IF(SISWA!B30=0,"",SISWA!B30)</f>
        <v>4187</v>
      </c>
      <c r="C30" s="6" t="str">
        <f>IF(SISWA!C30=0,"",SISWA!C30)</f>
        <v>0038037937</v>
      </c>
      <c r="D30" s="6" t="str">
        <f>IF(SISWA!D30=0,"",SISWA!D30)</f>
        <v>80-162-023-2</v>
      </c>
      <c r="E30" s="195" t="str">
        <f>IF(SISWA!E30=0,"",SISWA!E30)</f>
        <v>NIKE CANDRA KURNIA DEWI</v>
      </c>
      <c r="F30" s="157">
        <v>78</v>
      </c>
      <c r="G30" s="157">
        <v>85</v>
      </c>
      <c r="H30" s="157">
        <v>86</v>
      </c>
      <c r="I30" s="157">
        <v>83</v>
      </c>
      <c r="J30" s="157">
        <v>90</v>
      </c>
      <c r="K30" s="157">
        <f t="shared" si="0"/>
        <v>84.4</v>
      </c>
      <c r="L30" s="157">
        <v>88</v>
      </c>
      <c r="M30" s="157">
        <f t="shared" si="1"/>
        <v>84.4</v>
      </c>
      <c r="N30" s="42">
        <f t="shared" si="2"/>
        <v>86.2</v>
      </c>
      <c r="O30" s="353">
        <f t="shared" si="3"/>
        <v>86.2</v>
      </c>
    </row>
    <row r="31" spans="1:15" x14ac:dyDescent="0.3">
      <c r="A31" s="2">
        <v>24</v>
      </c>
      <c r="B31" s="6">
        <f>IF(SISWA!B31=0,"",SISWA!B31)</f>
        <v>4186</v>
      </c>
      <c r="C31" s="6" t="str">
        <f>IF(SISWA!C31=0,"",SISWA!C31)</f>
        <v>0046677584</v>
      </c>
      <c r="D31" s="6" t="str">
        <f>IF(SISWA!D31=0,"",SISWA!D31)</f>
        <v>80-162-024-9</v>
      </c>
      <c r="E31" s="195" t="str">
        <f>IF(SISWA!E31=0,"",SISWA!E31)</f>
        <v>NUR AFNI DWI MAULIDIYAH</v>
      </c>
      <c r="F31" s="157">
        <v>75</v>
      </c>
      <c r="G31" s="157">
        <v>88</v>
      </c>
      <c r="H31" s="157">
        <v>83</v>
      </c>
      <c r="I31" s="157">
        <v>82</v>
      </c>
      <c r="J31" s="157">
        <v>90</v>
      </c>
      <c r="K31" s="157">
        <f t="shared" si="0"/>
        <v>83.6</v>
      </c>
      <c r="L31" s="157">
        <v>87</v>
      </c>
      <c r="M31" s="157">
        <f t="shared" si="1"/>
        <v>83.6</v>
      </c>
      <c r="N31" s="42">
        <f t="shared" si="2"/>
        <v>85.3</v>
      </c>
      <c r="O31" s="353">
        <f t="shared" si="3"/>
        <v>85.3</v>
      </c>
    </row>
    <row r="32" spans="1:15" x14ac:dyDescent="0.3">
      <c r="A32" s="2">
        <v>25</v>
      </c>
      <c r="B32" s="6">
        <f>IF(SISWA!B32=0,"",SISWA!B32)</f>
        <v>4155</v>
      </c>
      <c r="C32" s="6" t="str">
        <f>IF(SISWA!C32=0,"",SISWA!C32)</f>
        <v>0047653214</v>
      </c>
      <c r="D32" s="6" t="str">
        <f>IF(SISWA!D32=0,"",SISWA!D32)</f>
        <v>80-162-025-8</v>
      </c>
      <c r="E32" s="195" t="str">
        <f>IF(SISWA!E32=0,"",SISWA!E32)</f>
        <v>SAFIRA FIRNANDA ARTAMEVIA</v>
      </c>
      <c r="F32" s="157">
        <v>72</v>
      </c>
      <c r="G32" s="157">
        <v>83</v>
      </c>
      <c r="H32" s="157">
        <v>86</v>
      </c>
      <c r="I32" s="157">
        <v>83</v>
      </c>
      <c r="J32" s="157">
        <v>90</v>
      </c>
      <c r="K32" s="157">
        <f t="shared" si="0"/>
        <v>82.8</v>
      </c>
      <c r="L32" s="157">
        <v>100</v>
      </c>
      <c r="M32" s="157">
        <f t="shared" si="1"/>
        <v>82.8</v>
      </c>
      <c r="N32" s="42">
        <f t="shared" si="2"/>
        <v>91.4</v>
      </c>
      <c r="O32" s="353">
        <f t="shared" si="3"/>
        <v>91.4</v>
      </c>
    </row>
    <row r="33" spans="1:15" x14ac:dyDescent="0.3">
      <c r="A33" s="2">
        <v>26</v>
      </c>
      <c r="B33" s="6">
        <f>IF(SISWA!B33=0,"",SISWA!B33)</f>
        <v>4183</v>
      </c>
      <c r="C33" s="6" t="str">
        <f>IF(SISWA!C33=0,"",SISWA!C33)</f>
        <v>0044270200</v>
      </c>
      <c r="D33" s="6" t="str">
        <f>IF(SISWA!D33=0,"",SISWA!D33)</f>
        <v>80-162-026-7</v>
      </c>
      <c r="E33" s="195" t="str">
        <f>IF(SISWA!E33=0,"",SISWA!E33)</f>
        <v>SITI WIFAQOTUL IMAMATUR ROHMAH</v>
      </c>
      <c r="F33" s="157">
        <v>75</v>
      </c>
      <c r="G33" s="157">
        <v>89</v>
      </c>
      <c r="H33" s="157">
        <v>86</v>
      </c>
      <c r="I33" s="157">
        <v>84</v>
      </c>
      <c r="J33" s="157">
        <v>90</v>
      </c>
      <c r="K33" s="157">
        <f t="shared" si="0"/>
        <v>84.8</v>
      </c>
      <c r="L33" s="157">
        <v>100</v>
      </c>
      <c r="M33" s="157">
        <f t="shared" si="1"/>
        <v>84.8</v>
      </c>
      <c r="N33" s="42">
        <f t="shared" si="2"/>
        <v>92.4</v>
      </c>
      <c r="O33" s="353">
        <f t="shared" si="3"/>
        <v>92.4</v>
      </c>
    </row>
    <row r="34" spans="1:15" x14ac:dyDescent="0.3">
      <c r="A34" s="2">
        <v>27</v>
      </c>
      <c r="B34" s="6">
        <f>IF(SISWA!B34=0,"",SISWA!B34)</f>
        <v>4191</v>
      </c>
      <c r="C34" s="6" t="str">
        <f>IF(SISWA!C34=0,"",SISWA!C34)</f>
        <v>0054015246</v>
      </c>
      <c r="D34" s="6" t="str">
        <f>IF(SISWA!D34=0,"",SISWA!D34)</f>
        <v>80-162-027-6</v>
      </c>
      <c r="E34" s="195" t="str">
        <f>IF(SISWA!E34=0,"",SISWA!E34)</f>
        <v>ACHMAD MAULANA ADITYA FAHREZA</v>
      </c>
      <c r="F34" s="157">
        <v>70</v>
      </c>
      <c r="G34" s="157">
        <v>78</v>
      </c>
      <c r="H34" s="157">
        <v>79</v>
      </c>
      <c r="I34" s="157">
        <v>79</v>
      </c>
      <c r="J34" s="157">
        <v>79</v>
      </c>
      <c r="K34" s="157">
        <f t="shared" si="0"/>
        <v>77</v>
      </c>
      <c r="L34" s="157"/>
      <c r="M34" s="157">
        <f t="shared" si="1"/>
        <v>77</v>
      </c>
      <c r="N34" s="42">
        <f t="shared" si="2"/>
        <v>77</v>
      </c>
      <c r="O34" s="353">
        <f t="shared" si="3"/>
        <v>77</v>
      </c>
    </row>
    <row r="35" spans="1:15" x14ac:dyDescent="0.3">
      <c r="A35" s="2">
        <v>28</v>
      </c>
      <c r="B35" s="6">
        <f>IF(SISWA!B35=0,"",SISWA!B35)</f>
        <v>4159</v>
      </c>
      <c r="C35" s="6" t="str">
        <f>IF(SISWA!C35=0,"",SISWA!C35)</f>
        <v>0044650772</v>
      </c>
      <c r="D35" s="6" t="str">
        <f>IF(SISWA!D35=0,"",SISWA!D35)</f>
        <v>80-162-028-5</v>
      </c>
      <c r="E35" s="195" t="str">
        <f>IF(SISWA!E35=0,"",SISWA!E35)</f>
        <v>AHMAT ZAINURI</v>
      </c>
      <c r="F35" s="157">
        <v>72</v>
      </c>
      <c r="G35" s="157">
        <v>78</v>
      </c>
      <c r="H35" s="157">
        <v>77</v>
      </c>
      <c r="I35" s="157">
        <v>76</v>
      </c>
      <c r="J35" s="157">
        <v>81</v>
      </c>
      <c r="K35" s="157">
        <f t="shared" si="0"/>
        <v>76.8</v>
      </c>
      <c r="L35" s="157"/>
      <c r="M35" s="157">
        <f t="shared" si="1"/>
        <v>76.8</v>
      </c>
      <c r="N35" s="42">
        <f t="shared" si="2"/>
        <v>76.8</v>
      </c>
      <c r="O35" s="353">
        <f t="shared" si="3"/>
        <v>76.8</v>
      </c>
    </row>
    <row r="36" spans="1:15" x14ac:dyDescent="0.3">
      <c r="A36" s="2">
        <v>29</v>
      </c>
      <c r="B36" s="6">
        <f>IF(SISWA!B36=0,"",SISWA!B36)</f>
        <v>4188</v>
      </c>
      <c r="C36" s="6" t="str">
        <f>IF(SISWA!C36=0,"",SISWA!C36)</f>
        <v>0048691920</v>
      </c>
      <c r="D36" s="6" t="str">
        <f>IF(SISWA!D36=0,"",SISWA!D36)</f>
        <v>80-162-029-4</v>
      </c>
      <c r="E36" s="195" t="str">
        <f>IF(SISWA!E36=0,"",SISWA!E36)</f>
        <v>AULIA SAFIRA</v>
      </c>
      <c r="F36" s="157">
        <v>88</v>
      </c>
      <c r="G36" s="157">
        <v>80</v>
      </c>
      <c r="H36" s="157">
        <v>80</v>
      </c>
      <c r="I36" s="157">
        <v>84</v>
      </c>
      <c r="J36" s="157">
        <v>90</v>
      </c>
      <c r="K36" s="157">
        <f t="shared" si="0"/>
        <v>84.4</v>
      </c>
      <c r="L36" s="157"/>
      <c r="M36" s="157">
        <f t="shared" si="1"/>
        <v>84.4</v>
      </c>
      <c r="N36" s="42">
        <f t="shared" si="2"/>
        <v>84.4</v>
      </c>
      <c r="O36" s="353">
        <f t="shared" si="3"/>
        <v>84.4</v>
      </c>
    </row>
    <row r="37" spans="1:15" x14ac:dyDescent="0.3">
      <c r="A37" s="2">
        <v>30</v>
      </c>
      <c r="B37" s="6">
        <f>IF(SISWA!B37=0,"",SISWA!B37)</f>
        <v>4156</v>
      </c>
      <c r="C37" s="6" t="str">
        <f>IF(SISWA!C37=0,"",SISWA!C37)</f>
        <v>0047318391</v>
      </c>
      <c r="D37" s="6" t="str">
        <f>IF(SISWA!D37=0,"",SISWA!D37)</f>
        <v>80-162-030-3</v>
      </c>
      <c r="E37" s="195" t="str">
        <f>IF(SISWA!E37=0,"",SISWA!E37)</f>
        <v>DIVA SALWA SALSABILA</v>
      </c>
      <c r="F37" s="157">
        <v>89</v>
      </c>
      <c r="G37" s="157">
        <v>94</v>
      </c>
      <c r="H37" s="157">
        <v>79</v>
      </c>
      <c r="I37" s="157">
        <v>81</v>
      </c>
      <c r="J37" s="157">
        <v>90</v>
      </c>
      <c r="K37" s="157">
        <f t="shared" si="0"/>
        <v>86.6</v>
      </c>
      <c r="L37" s="157"/>
      <c r="M37" s="157">
        <f t="shared" si="1"/>
        <v>86.6</v>
      </c>
      <c r="N37" s="42">
        <f t="shared" si="2"/>
        <v>86.6</v>
      </c>
      <c r="O37" s="353">
        <f t="shared" si="3"/>
        <v>86.6</v>
      </c>
    </row>
    <row r="38" spans="1:15" x14ac:dyDescent="0.3">
      <c r="A38" s="2">
        <v>31</v>
      </c>
      <c r="B38" s="6">
        <f>IF(SISWA!B38=0,"",SISWA!B38)</f>
        <v>4190</v>
      </c>
      <c r="C38" s="6" t="str">
        <f>IF(SISWA!C38=0,"",SISWA!C38)</f>
        <v>0046181004</v>
      </c>
      <c r="D38" s="6" t="str">
        <f>IF(SISWA!D38=0,"",SISWA!D38)</f>
        <v>80-162-031-2</v>
      </c>
      <c r="E38" s="195" t="str">
        <f>IF(SISWA!E38=0,"",SISWA!E38)</f>
        <v>FILSAFAH KARINA NUR ALIFIA</v>
      </c>
      <c r="F38" s="157">
        <v>80</v>
      </c>
      <c r="G38" s="157">
        <v>83</v>
      </c>
      <c r="H38" s="157">
        <v>79</v>
      </c>
      <c r="I38" s="157">
        <v>79</v>
      </c>
      <c r="J38" s="157">
        <v>92</v>
      </c>
      <c r="K38" s="157">
        <f t="shared" si="0"/>
        <v>82.6</v>
      </c>
      <c r="L38" s="157"/>
      <c r="M38" s="157">
        <f t="shared" si="1"/>
        <v>82.6</v>
      </c>
      <c r="N38" s="42">
        <f t="shared" si="2"/>
        <v>82.6</v>
      </c>
      <c r="O38" s="353">
        <f t="shared" si="3"/>
        <v>82.6</v>
      </c>
    </row>
    <row r="39" spans="1:15" x14ac:dyDescent="0.3">
      <c r="A39" s="2">
        <v>32</v>
      </c>
      <c r="B39" s="6">
        <f>IF(SISWA!B39=0,"",SISWA!B39)</f>
        <v>4158</v>
      </c>
      <c r="C39" s="6" t="str">
        <f>IF(SISWA!C39=0,"",SISWA!C39)</f>
        <v>0044624062</v>
      </c>
      <c r="D39" s="6" t="str">
        <f>IF(SISWA!D39=0,"",SISWA!D39)</f>
        <v>80-162-032-9</v>
      </c>
      <c r="E39" s="195" t="str">
        <f>IF(SISWA!E39=0,"",SISWA!E39)</f>
        <v>HAMALNA DEWI NURHASANAH</v>
      </c>
      <c r="F39" s="157">
        <v>75</v>
      </c>
      <c r="G39" s="157">
        <v>80</v>
      </c>
      <c r="H39" s="157">
        <v>79</v>
      </c>
      <c r="I39" s="157">
        <v>78</v>
      </c>
      <c r="J39" s="157">
        <v>91</v>
      </c>
      <c r="K39" s="157">
        <f t="shared" si="0"/>
        <v>80.599999999999994</v>
      </c>
      <c r="L39" s="157"/>
      <c r="M39" s="157">
        <f t="shared" si="1"/>
        <v>80.599999999999994</v>
      </c>
      <c r="N39" s="42">
        <f t="shared" si="2"/>
        <v>80.599999999999994</v>
      </c>
      <c r="O39" s="353">
        <f t="shared" si="3"/>
        <v>80.599999999999994</v>
      </c>
    </row>
    <row r="40" spans="1:15" x14ac:dyDescent="0.3">
      <c r="A40" s="2">
        <v>33</v>
      </c>
      <c r="B40" s="6">
        <f>IF(SISWA!B40=0,"",SISWA!B40)</f>
        <v>4192</v>
      </c>
      <c r="C40" s="6" t="str">
        <f>IF(SISWA!C40=0,"",SISWA!C40)</f>
        <v>0046479735</v>
      </c>
      <c r="D40" s="6" t="str">
        <f>IF(SISWA!D40=0,"",SISWA!D40)</f>
        <v>80-162-033-8</v>
      </c>
      <c r="E40" s="195" t="str">
        <f>IF(SISWA!E40=0,"",SISWA!E40)</f>
        <v>INDAH ILMAWATUL FADIYAH</v>
      </c>
      <c r="F40" s="157">
        <v>74</v>
      </c>
      <c r="G40" s="157">
        <v>80</v>
      </c>
      <c r="H40" s="157">
        <v>76</v>
      </c>
      <c r="I40" s="157">
        <v>76</v>
      </c>
      <c r="J40" s="157">
        <v>82</v>
      </c>
      <c r="K40" s="157">
        <f t="shared" si="0"/>
        <v>77.599999999999994</v>
      </c>
      <c r="L40" s="157"/>
      <c r="M40" s="157">
        <f t="shared" si="1"/>
        <v>77.599999999999994</v>
      </c>
      <c r="N40" s="42">
        <f t="shared" si="2"/>
        <v>77.599999999999994</v>
      </c>
      <c r="O40" s="353">
        <f t="shared" si="3"/>
        <v>77.599999999999994</v>
      </c>
    </row>
    <row r="41" spans="1:15" x14ac:dyDescent="0.3">
      <c r="A41" s="2">
        <v>34</v>
      </c>
      <c r="B41" s="6">
        <f>IF(SISWA!B41=0,"",SISWA!B41)</f>
        <v>4132</v>
      </c>
      <c r="C41" s="6" t="str">
        <f>IF(SISWA!C41=0,"",SISWA!C41)</f>
        <v>0055794100</v>
      </c>
      <c r="D41" s="6" t="str">
        <f>IF(SISWA!D41=0,"",SISWA!D41)</f>
        <v>80-162-034-7</v>
      </c>
      <c r="E41" s="195" t="str">
        <f>IF(SISWA!E41=0,"",SISWA!E41)</f>
        <v>IZZA AFKARINA</v>
      </c>
      <c r="F41" s="157">
        <v>78</v>
      </c>
      <c r="G41" s="157">
        <v>80</v>
      </c>
      <c r="H41" s="157">
        <v>77</v>
      </c>
      <c r="I41" s="157">
        <v>79</v>
      </c>
      <c r="J41" s="157">
        <v>83</v>
      </c>
      <c r="K41" s="157">
        <f t="shared" si="0"/>
        <v>79.400000000000006</v>
      </c>
      <c r="L41" s="157"/>
      <c r="M41" s="157">
        <f t="shared" si="1"/>
        <v>79.400000000000006</v>
      </c>
      <c r="N41" s="42">
        <f t="shared" si="2"/>
        <v>79.400000000000006</v>
      </c>
      <c r="O41" s="353">
        <f t="shared" si="3"/>
        <v>79.400000000000006</v>
      </c>
    </row>
    <row r="42" spans="1:15" x14ac:dyDescent="0.3">
      <c r="A42" s="2">
        <v>35</v>
      </c>
      <c r="B42" s="6">
        <f>IF(SISWA!B42=0,"",SISWA!B42)</f>
        <v>4157</v>
      </c>
      <c r="C42" s="6" t="str">
        <f>IF(SISWA!C42=0,"",SISWA!C42)</f>
        <v>0031187077</v>
      </c>
      <c r="D42" s="6" t="str">
        <f>IF(SISWA!D42=0,"",SISWA!D42)</f>
        <v>80-162-035-6</v>
      </c>
      <c r="E42" s="195" t="str">
        <f>IF(SISWA!E42=0,"",SISWA!E42)</f>
        <v>JESIKA NUR SANJANA</v>
      </c>
      <c r="F42" s="157">
        <v>70</v>
      </c>
      <c r="G42" s="157">
        <v>85</v>
      </c>
      <c r="H42" s="157">
        <v>85</v>
      </c>
      <c r="I42" s="157">
        <v>82</v>
      </c>
      <c r="J42" s="157">
        <v>91</v>
      </c>
      <c r="K42" s="157">
        <f t="shared" si="0"/>
        <v>82.6</v>
      </c>
      <c r="L42" s="157"/>
      <c r="M42" s="157">
        <f t="shared" si="1"/>
        <v>82.6</v>
      </c>
      <c r="N42" s="42">
        <f t="shared" si="2"/>
        <v>82.6</v>
      </c>
      <c r="O42" s="353">
        <f t="shared" si="3"/>
        <v>82.6</v>
      </c>
    </row>
    <row r="43" spans="1:15" x14ac:dyDescent="0.3">
      <c r="A43" s="2">
        <v>36</v>
      </c>
      <c r="B43" s="6">
        <f>IF(SISWA!B43=0,"",SISWA!B43)</f>
        <v>4160</v>
      </c>
      <c r="C43" s="6" t="str">
        <f>IF(SISWA!C43=0,"",SISWA!C43)</f>
        <v>0043300454</v>
      </c>
      <c r="D43" s="6" t="str">
        <f>IF(SISWA!D43=0,"",SISWA!D43)</f>
        <v>80-162-036-5</v>
      </c>
      <c r="E43" s="195" t="str">
        <f>IF(SISWA!E43=0,"",SISWA!E43)</f>
        <v>KHAFIT I'ZAZ ABIYYU</v>
      </c>
      <c r="F43" s="157">
        <v>70</v>
      </c>
      <c r="G43" s="157">
        <v>80</v>
      </c>
      <c r="H43" s="157">
        <v>85</v>
      </c>
      <c r="I43" s="157">
        <v>82</v>
      </c>
      <c r="J43" s="157">
        <v>82</v>
      </c>
      <c r="K43" s="157">
        <f t="shared" si="0"/>
        <v>79.8</v>
      </c>
      <c r="L43" s="157"/>
      <c r="M43" s="157">
        <f t="shared" si="1"/>
        <v>79.8</v>
      </c>
      <c r="N43" s="42">
        <f t="shared" si="2"/>
        <v>79.8</v>
      </c>
      <c r="O43" s="353">
        <f t="shared" si="3"/>
        <v>79.8</v>
      </c>
    </row>
    <row r="44" spans="1:15" x14ac:dyDescent="0.3">
      <c r="A44" s="2">
        <v>37</v>
      </c>
      <c r="B44" s="6">
        <f>IF(SISWA!B44=0,"",SISWA!B44)</f>
        <v>4161</v>
      </c>
      <c r="C44" s="6" t="str">
        <f>IF(SISWA!C44=0,"",SISWA!C44)</f>
        <v>0047793756</v>
      </c>
      <c r="D44" s="6" t="str">
        <f>IF(SISWA!D44=0,"",SISWA!D44)</f>
        <v>80-162-037-4</v>
      </c>
      <c r="E44" s="195" t="str">
        <f>IF(SISWA!E44=0,"",SISWA!E44)</f>
        <v>KRISNA DWI WICAKSONO</v>
      </c>
      <c r="F44" s="157">
        <v>65</v>
      </c>
      <c r="G44" s="157">
        <v>63</v>
      </c>
      <c r="H44" s="157">
        <v>68</v>
      </c>
      <c r="I44" s="157">
        <v>73</v>
      </c>
      <c r="J44" s="157">
        <v>59</v>
      </c>
      <c r="K44" s="157">
        <f t="shared" si="0"/>
        <v>65.599999999999994</v>
      </c>
      <c r="L44" s="157"/>
      <c r="M44" s="157">
        <f t="shared" si="1"/>
        <v>65.599999999999994</v>
      </c>
      <c r="N44" s="42">
        <f t="shared" si="2"/>
        <v>65.599999999999994</v>
      </c>
      <c r="O44" s="353">
        <f t="shared" si="3"/>
        <v>65.599999999999994</v>
      </c>
    </row>
    <row r="45" spans="1:15" x14ac:dyDescent="0.3">
      <c r="A45" s="2">
        <v>38</v>
      </c>
      <c r="B45" s="6">
        <f>IF(SISWA!B45=0,"",SISWA!B45)</f>
        <v>4162</v>
      </c>
      <c r="C45" s="6" t="str">
        <f>IF(SISWA!C45=0,"",SISWA!C45)</f>
        <v>0055341921</v>
      </c>
      <c r="D45" s="6" t="str">
        <f>IF(SISWA!D45=0,"",SISWA!D45)</f>
        <v>80-162-038-3</v>
      </c>
      <c r="E45" s="195" t="str">
        <f>IF(SISWA!E45=0,"",SISWA!E45)</f>
        <v>LAILA AFIFAHTUR ROHMAH</v>
      </c>
      <c r="F45" s="157">
        <v>81</v>
      </c>
      <c r="G45" s="157">
        <v>85</v>
      </c>
      <c r="H45" s="157">
        <v>76</v>
      </c>
      <c r="I45" s="157">
        <v>80</v>
      </c>
      <c r="J45" s="157">
        <v>89</v>
      </c>
      <c r="K45" s="157">
        <f t="shared" si="0"/>
        <v>82.2</v>
      </c>
      <c r="L45" s="157"/>
      <c r="M45" s="157">
        <f t="shared" si="1"/>
        <v>82.2</v>
      </c>
      <c r="N45" s="42">
        <f t="shared" si="2"/>
        <v>82.2</v>
      </c>
      <c r="O45" s="353">
        <f t="shared" si="3"/>
        <v>82.2</v>
      </c>
    </row>
    <row r="46" spans="1:15" x14ac:dyDescent="0.3">
      <c r="A46" s="2">
        <v>39</v>
      </c>
      <c r="B46" s="6">
        <f>IF(SISWA!B46=0,"",SISWA!B46)</f>
        <v>4163</v>
      </c>
      <c r="C46" s="6" t="str">
        <f>IF(SISWA!C46=0,"",SISWA!C46)</f>
        <v>0049724648</v>
      </c>
      <c r="D46" s="6" t="str">
        <f>IF(SISWA!D46=0,"",SISWA!D46)</f>
        <v>80-162-039-2</v>
      </c>
      <c r="E46" s="195" t="str">
        <f>IF(SISWA!E46=0,"",SISWA!E46)</f>
        <v>LIA DAHLIA</v>
      </c>
      <c r="F46" s="157">
        <v>70</v>
      </c>
      <c r="G46" s="157">
        <v>78</v>
      </c>
      <c r="H46" s="157">
        <v>77</v>
      </c>
      <c r="I46" s="157">
        <v>77</v>
      </c>
      <c r="J46" s="157">
        <v>79</v>
      </c>
      <c r="K46" s="157">
        <f t="shared" si="0"/>
        <v>76.2</v>
      </c>
      <c r="L46" s="157"/>
      <c r="M46" s="157">
        <f t="shared" si="1"/>
        <v>76.2</v>
      </c>
      <c r="N46" s="42">
        <f t="shared" si="2"/>
        <v>76.2</v>
      </c>
      <c r="O46" s="353">
        <f t="shared" si="3"/>
        <v>76.2</v>
      </c>
    </row>
    <row r="47" spans="1:15" x14ac:dyDescent="0.3">
      <c r="A47" s="2">
        <v>40</v>
      </c>
      <c r="B47" s="6">
        <f>IF(SISWA!B47=0,"",SISWA!B47)</f>
        <v>4164</v>
      </c>
      <c r="C47" s="6" t="str">
        <f>IF(SISWA!C47=0,"",SISWA!C47)</f>
        <v>0042308111</v>
      </c>
      <c r="D47" s="6" t="str">
        <f>IF(SISWA!D47=0,"",SISWA!D47)</f>
        <v>80-162-040-9</v>
      </c>
      <c r="E47" s="195" t="str">
        <f>IF(SISWA!E47=0,"",SISWA!E47)</f>
        <v>MIFTAKHUS SURUR</v>
      </c>
      <c r="F47" s="157">
        <v>78</v>
      </c>
      <c r="G47" s="157">
        <v>80</v>
      </c>
      <c r="H47" s="157">
        <v>79</v>
      </c>
      <c r="I47" s="157">
        <v>78</v>
      </c>
      <c r="J47" s="157">
        <v>85</v>
      </c>
      <c r="K47" s="157">
        <f t="shared" si="0"/>
        <v>80</v>
      </c>
      <c r="L47" s="157"/>
      <c r="M47" s="157">
        <f t="shared" si="1"/>
        <v>80</v>
      </c>
      <c r="N47" s="42">
        <f t="shared" si="2"/>
        <v>80</v>
      </c>
      <c r="O47" s="353">
        <f t="shared" si="3"/>
        <v>80</v>
      </c>
    </row>
    <row r="48" spans="1:15" x14ac:dyDescent="0.3">
      <c r="A48" s="2">
        <v>41</v>
      </c>
      <c r="B48" s="6">
        <f>IF(SISWA!B48=0,"",SISWA!B48)</f>
        <v>4194</v>
      </c>
      <c r="C48" s="6" t="str">
        <f>IF(SISWA!C48=0,"",SISWA!C48)</f>
        <v>0048571340</v>
      </c>
      <c r="D48" s="6" t="str">
        <f>IF(SISWA!D48=0,"",SISWA!D48)</f>
        <v>80-162-041-8</v>
      </c>
      <c r="E48" s="195" t="str">
        <f>IF(SISWA!E48=0,"",SISWA!E48)</f>
        <v>MOCHAMAD ALIFAMADIO DWI ANANTA</v>
      </c>
      <c r="F48" s="157">
        <v>70</v>
      </c>
      <c r="G48" s="157">
        <v>78</v>
      </c>
      <c r="H48" s="157">
        <v>77</v>
      </c>
      <c r="I48" s="157">
        <v>75</v>
      </c>
      <c r="J48" s="157">
        <v>74</v>
      </c>
      <c r="K48" s="157">
        <f t="shared" si="0"/>
        <v>74.8</v>
      </c>
      <c r="L48" s="157"/>
      <c r="M48" s="157">
        <f t="shared" si="1"/>
        <v>74.8</v>
      </c>
      <c r="N48" s="42">
        <f t="shared" si="2"/>
        <v>74.8</v>
      </c>
      <c r="O48" s="353">
        <f t="shared" si="3"/>
        <v>74.8</v>
      </c>
    </row>
    <row r="49" spans="1:15" x14ac:dyDescent="0.3">
      <c r="A49" s="2">
        <v>42</v>
      </c>
      <c r="B49" s="6">
        <f>IF(SISWA!B49=0,"",SISWA!B49)</f>
        <v>4195</v>
      </c>
      <c r="C49" s="6" t="str">
        <f>IF(SISWA!C49=0,"",SISWA!C49)</f>
        <v>0049668688</v>
      </c>
      <c r="D49" s="6" t="str">
        <f>IF(SISWA!D49=0,"",SISWA!D49)</f>
        <v>80-162-042-7</v>
      </c>
      <c r="E49" s="195" t="str">
        <f>IF(SISWA!E49=0,"",SISWA!E49)</f>
        <v>MOHAMAD RIZKY ARDIANTO</v>
      </c>
      <c r="F49" s="157">
        <v>77</v>
      </c>
      <c r="G49" s="157">
        <v>80</v>
      </c>
      <c r="H49" s="157">
        <v>78</v>
      </c>
      <c r="I49" s="157">
        <v>78</v>
      </c>
      <c r="J49" s="157">
        <v>79</v>
      </c>
      <c r="K49" s="157">
        <f t="shared" si="0"/>
        <v>78.400000000000006</v>
      </c>
      <c r="L49" s="157"/>
      <c r="M49" s="157">
        <f t="shared" si="1"/>
        <v>78.400000000000006</v>
      </c>
      <c r="N49" s="42">
        <f t="shared" si="2"/>
        <v>78.400000000000006</v>
      </c>
      <c r="O49" s="353">
        <f t="shared" si="3"/>
        <v>78.400000000000006</v>
      </c>
    </row>
    <row r="50" spans="1:15" x14ac:dyDescent="0.3">
      <c r="A50" s="2">
        <v>43</v>
      </c>
      <c r="B50" s="6">
        <f>IF(SISWA!B50=0,"",SISWA!B50)</f>
        <v>4196</v>
      </c>
      <c r="C50" s="6" t="str">
        <f>IF(SISWA!C50=0,"",SISWA!C50)</f>
        <v>0053373334</v>
      </c>
      <c r="D50" s="6" t="str">
        <f>IF(SISWA!D50=0,"",SISWA!D50)</f>
        <v>80-162-043-6</v>
      </c>
      <c r="E50" s="195" t="str">
        <f>IF(SISWA!E50=0,"",SISWA!E50)</f>
        <v>MUHAMAD YOGA HALIM AKBAR</v>
      </c>
      <c r="F50" s="157"/>
      <c r="G50" s="157"/>
      <c r="H50" s="157">
        <v>77</v>
      </c>
      <c r="I50" s="157">
        <v>75</v>
      </c>
      <c r="J50" s="157">
        <v>88</v>
      </c>
      <c r="K50" s="157">
        <f t="shared" si="0"/>
        <v>80</v>
      </c>
      <c r="L50" s="157"/>
      <c r="M50" s="157">
        <f t="shared" si="1"/>
        <v>80</v>
      </c>
      <c r="N50" s="42">
        <f t="shared" si="2"/>
        <v>80</v>
      </c>
      <c r="O50" s="353">
        <f t="shared" si="3"/>
        <v>80</v>
      </c>
    </row>
    <row r="51" spans="1:15" x14ac:dyDescent="0.3">
      <c r="A51" s="2">
        <v>44</v>
      </c>
      <c r="B51" s="6">
        <f>IF(SISWA!B51=0,"",SISWA!B51)</f>
        <v>4165</v>
      </c>
      <c r="C51" s="6" t="str">
        <f>IF(SISWA!C51=0,"",SISWA!C51)</f>
        <v>0045389451</v>
      </c>
      <c r="D51" s="6" t="str">
        <f>IF(SISWA!D51=0,"",SISWA!D51)</f>
        <v>80-162-044-5</v>
      </c>
      <c r="E51" s="195" t="str">
        <f>IF(SISWA!E51=0,"",SISWA!E51)</f>
        <v>MUHAMMAD AKBAR MAULANA ISKHAQ</v>
      </c>
      <c r="F51" s="157">
        <v>78</v>
      </c>
      <c r="G51" s="157">
        <v>79</v>
      </c>
      <c r="H51" s="157">
        <v>77</v>
      </c>
      <c r="I51" s="157"/>
      <c r="J51" s="157">
        <v>77</v>
      </c>
      <c r="K51" s="157">
        <f t="shared" si="0"/>
        <v>77.75</v>
      </c>
      <c r="L51" s="157"/>
      <c r="M51" s="157">
        <f t="shared" si="1"/>
        <v>77.75</v>
      </c>
      <c r="N51" s="42">
        <f t="shared" si="2"/>
        <v>77.75</v>
      </c>
      <c r="O51" s="353">
        <f t="shared" si="3"/>
        <v>77.75</v>
      </c>
    </row>
    <row r="52" spans="1:15" x14ac:dyDescent="0.3">
      <c r="A52" s="2">
        <v>45</v>
      </c>
      <c r="B52" s="6">
        <f>IF(SISWA!B52=0,"",SISWA!B52)</f>
        <v>4166</v>
      </c>
      <c r="C52" s="6" t="str">
        <f>IF(SISWA!C52=0,"",SISWA!C52)</f>
        <v>0056992985</v>
      </c>
      <c r="D52" s="6" t="str">
        <f>IF(SISWA!D52=0,"",SISWA!D52)</f>
        <v>80-162-045-4</v>
      </c>
      <c r="E52" s="195" t="str">
        <f>IF(SISWA!E52=0,"",SISWA!E52)</f>
        <v>MUHAMMAD ARIS MAHENDRA</v>
      </c>
      <c r="F52" s="157">
        <v>69</v>
      </c>
      <c r="G52" s="157">
        <v>74</v>
      </c>
      <c r="H52" s="157">
        <v>77</v>
      </c>
      <c r="I52" s="157">
        <v>75</v>
      </c>
      <c r="J52" s="157">
        <v>71</v>
      </c>
      <c r="K52" s="157">
        <f t="shared" si="0"/>
        <v>73.2</v>
      </c>
      <c r="L52" s="157"/>
      <c r="M52" s="157">
        <f t="shared" si="1"/>
        <v>73.2</v>
      </c>
      <c r="N52" s="42">
        <f t="shared" si="2"/>
        <v>73.2</v>
      </c>
      <c r="O52" s="353">
        <f t="shared" si="3"/>
        <v>73.2</v>
      </c>
    </row>
    <row r="53" spans="1:15" x14ac:dyDescent="0.3">
      <c r="A53" s="2">
        <v>46</v>
      </c>
      <c r="B53" s="6">
        <f>IF(SISWA!B53=0,"",SISWA!B53)</f>
        <v>4167</v>
      </c>
      <c r="C53" s="6" t="str">
        <f>IF(SISWA!C53=0,"",SISWA!C53)</f>
        <v>0043548840</v>
      </c>
      <c r="D53" s="6" t="str">
        <f>IF(SISWA!D53=0,"",SISWA!D53)</f>
        <v>80-162-046-3</v>
      </c>
      <c r="E53" s="195" t="str">
        <f>IF(SISWA!E53=0,"",SISWA!E53)</f>
        <v>MUHAMMAD REZA NURDIANSYAH</v>
      </c>
      <c r="F53" s="157">
        <v>78</v>
      </c>
      <c r="G53" s="157">
        <v>77</v>
      </c>
      <c r="H53" s="157">
        <v>76</v>
      </c>
      <c r="I53" s="157">
        <v>76</v>
      </c>
      <c r="J53" s="157">
        <v>78</v>
      </c>
      <c r="K53" s="157">
        <f t="shared" si="0"/>
        <v>77</v>
      </c>
      <c r="L53" s="157"/>
      <c r="M53" s="157">
        <f t="shared" si="1"/>
        <v>77</v>
      </c>
      <c r="N53" s="42">
        <f t="shared" si="2"/>
        <v>77</v>
      </c>
      <c r="O53" s="353">
        <f t="shared" si="3"/>
        <v>77</v>
      </c>
    </row>
    <row r="54" spans="1:15" x14ac:dyDescent="0.3">
      <c r="A54" s="2">
        <v>47</v>
      </c>
      <c r="B54" s="6">
        <f>IF(SISWA!B54=0,"",SISWA!B54)</f>
        <v>4168</v>
      </c>
      <c r="C54" s="6" t="str">
        <f>IF(SISWA!C54=0,"",SISWA!C54)</f>
        <v>0042281947</v>
      </c>
      <c r="D54" s="6" t="str">
        <f>IF(SISWA!D54=0,"",SISWA!D54)</f>
        <v>80-162-047-2</v>
      </c>
      <c r="E54" s="195" t="str">
        <f>IF(SISWA!E54=0,"",SISWA!E54)</f>
        <v>MUHAMMAD SONI</v>
      </c>
      <c r="F54" s="157">
        <v>67</v>
      </c>
      <c r="G54" s="157">
        <v>69</v>
      </c>
      <c r="H54" s="157">
        <v>73</v>
      </c>
      <c r="I54" s="157">
        <v>73</v>
      </c>
      <c r="J54" s="157">
        <v>60</v>
      </c>
      <c r="K54" s="157">
        <f t="shared" si="0"/>
        <v>68.400000000000006</v>
      </c>
      <c r="L54" s="157"/>
      <c r="M54" s="157">
        <f t="shared" si="1"/>
        <v>68.400000000000006</v>
      </c>
      <c r="N54" s="42">
        <f t="shared" si="2"/>
        <v>68.400000000000006</v>
      </c>
      <c r="O54" s="353">
        <f t="shared" si="3"/>
        <v>68.400000000000006</v>
      </c>
    </row>
    <row r="55" spans="1:15" x14ac:dyDescent="0.3">
      <c r="A55" s="2">
        <v>48</v>
      </c>
      <c r="B55" s="6">
        <f>IF(SISWA!B55=0,"",SISWA!B55)</f>
        <v>4169</v>
      </c>
      <c r="C55" s="6" t="str">
        <f>IF(SISWA!C55=0,"",SISWA!C55)</f>
        <v>0047171711</v>
      </c>
      <c r="D55" s="6" t="str">
        <f>IF(SISWA!D55=0,"",SISWA!D55)</f>
        <v>80-162-048-9</v>
      </c>
      <c r="E55" s="195" t="str">
        <f>IF(SISWA!E55=0,"",SISWA!E55)</f>
        <v>MUHAMMAD YUSUF ABDILLAH</v>
      </c>
      <c r="F55" s="157">
        <v>75</v>
      </c>
      <c r="G55" s="157">
        <v>81</v>
      </c>
      <c r="H55" s="157">
        <v>80</v>
      </c>
      <c r="I55" s="157">
        <v>80</v>
      </c>
      <c r="J55" s="157">
        <v>76</v>
      </c>
      <c r="K55" s="157">
        <f t="shared" si="0"/>
        <v>78.400000000000006</v>
      </c>
      <c r="L55" s="157"/>
      <c r="M55" s="157">
        <f t="shared" si="1"/>
        <v>78.400000000000006</v>
      </c>
      <c r="N55" s="42">
        <f t="shared" si="2"/>
        <v>78.400000000000006</v>
      </c>
      <c r="O55" s="353">
        <f t="shared" si="3"/>
        <v>78.400000000000006</v>
      </c>
    </row>
    <row r="56" spans="1:15" x14ac:dyDescent="0.3">
      <c r="A56" s="2">
        <v>49</v>
      </c>
      <c r="B56" s="6">
        <f>IF(SISWA!B56=0,"",SISWA!B56)</f>
        <v>4197</v>
      </c>
      <c r="C56" s="6" t="str">
        <f>IF(SISWA!C56=0,"",SISWA!C56)</f>
        <v>0053900236</v>
      </c>
      <c r="D56" s="6" t="str">
        <f>IF(SISWA!D56=0,"",SISWA!D56)</f>
        <v>80-162-049-8</v>
      </c>
      <c r="E56" s="195" t="str">
        <f>IF(SISWA!E56=0,"",SISWA!E56)</f>
        <v>MUHAMMAD ZAYIN FADHLILLAH</v>
      </c>
      <c r="F56" s="157">
        <v>79</v>
      </c>
      <c r="G56" s="157">
        <v>80</v>
      </c>
      <c r="H56" s="157">
        <v>78</v>
      </c>
      <c r="I56" s="157">
        <v>78</v>
      </c>
      <c r="J56" s="157">
        <v>79</v>
      </c>
      <c r="K56" s="157">
        <f t="shared" si="0"/>
        <v>78.8</v>
      </c>
      <c r="L56" s="157"/>
      <c r="M56" s="157">
        <f t="shared" si="1"/>
        <v>78.8</v>
      </c>
      <c r="N56" s="42">
        <f t="shared" si="2"/>
        <v>78.8</v>
      </c>
      <c r="O56" s="353">
        <f t="shared" si="3"/>
        <v>78.8</v>
      </c>
    </row>
    <row r="57" spans="1:15" x14ac:dyDescent="0.3">
      <c r="A57" s="2">
        <v>50</v>
      </c>
      <c r="B57" s="6">
        <f>IF(SISWA!B57=0,"",SISWA!B57)</f>
        <v>4170</v>
      </c>
      <c r="C57" s="6" t="str">
        <f>IF(SISWA!C57=0,"",SISWA!C57)</f>
        <v>0059424115</v>
      </c>
      <c r="D57" s="6" t="str">
        <f>IF(SISWA!D57=0,"",SISWA!D57)</f>
        <v>80-162-050-7</v>
      </c>
      <c r="E57" s="195" t="str">
        <f>IF(SISWA!E57=0,"",SISWA!E57)</f>
        <v>NURUL ISLAKHATUL MAGHFIROH</v>
      </c>
      <c r="F57" s="157">
        <v>80</v>
      </c>
      <c r="G57" s="157">
        <v>80</v>
      </c>
      <c r="H57" s="157">
        <v>80</v>
      </c>
      <c r="I57" s="157">
        <v>77</v>
      </c>
      <c r="J57" s="157">
        <v>87</v>
      </c>
      <c r="K57" s="157">
        <f t="shared" si="0"/>
        <v>80.8</v>
      </c>
      <c r="L57" s="157"/>
      <c r="M57" s="157">
        <f t="shared" si="1"/>
        <v>80.8</v>
      </c>
      <c r="N57" s="42">
        <f t="shared" si="2"/>
        <v>80.8</v>
      </c>
      <c r="O57" s="353">
        <f t="shared" si="3"/>
        <v>80.8</v>
      </c>
    </row>
    <row r="58" spans="1:15" x14ac:dyDescent="0.3">
      <c r="A58" s="2">
        <v>51</v>
      </c>
      <c r="B58" s="6">
        <f>IF(SISWA!B58=0,"",SISWA!B58)</f>
        <v>4171</v>
      </c>
      <c r="C58" s="6" t="str">
        <f>IF(SISWA!C58=0,"",SISWA!C58)</f>
        <v>0047462155</v>
      </c>
      <c r="D58" s="6" t="str">
        <f>IF(SISWA!D58=0,"",SISWA!D58)</f>
        <v>80-162-051-6</v>
      </c>
      <c r="E58" s="195" t="str">
        <f>IF(SISWA!E58=0,"",SISWA!E58)</f>
        <v>SALIFA IHDAHLIA</v>
      </c>
      <c r="F58" s="157">
        <v>80</v>
      </c>
      <c r="G58" s="157">
        <v>81</v>
      </c>
      <c r="H58" s="157">
        <v>79</v>
      </c>
      <c r="I58" s="157">
        <v>77</v>
      </c>
      <c r="J58" s="157">
        <v>85</v>
      </c>
      <c r="K58" s="157">
        <f t="shared" si="0"/>
        <v>80.400000000000006</v>
      </c>
      <c r="L58" s="157"/>
      <c r="M58" s="157">
        <f t="shared" si="1"/>
        <v>80.400000000000006</v>
      </c>
      <c r="N58" s="42">
        <f t="shared" si="2"/>
        <v>80.400000000000006</v>
      </c>
      <c r="O58" s="353">
        <f t="shared" si="3"/>
        <v>80.400000000000006</v>
      </c>
    </row>
    <row r="59" spans="1:15" x14ac:dyDescent="0.3">
      <c r="A59" s="2">
        <v>52</v>
      </c>
      <c r="B59" s="6">
        <f>IF(SISWA!B59=0,"",SISWA!B59)</f>
        <v>4056</v>
      </c>
      <c r="C59" s="6" t="str">
        <f>IF(SISWA!C59=0,"",SISWA!C59)</f>
        <v>0025417842</v>
      </c>
      <c r="D59" s="6" t="str">
        <f>IF(SISWA!D59=0,"",SISWA!D59)</f>
        <v>80-162-052-5</v>
      </c>
      <c r="E59" s="195" t="str">
        <f>IF(SISWA!E59=0,"",SISWA!E59)</f>
        <v>YUNITA WARDATUL CHOIRIYAH</v>
      </c>
      <c r="F59" s="157">
        <v>75</v>
      </c>
      <c r="G59" s="157">
        <v>82</v>
      </c>
      <c r="H59" s="157">
        <v>83</v>
      </c>
      <c r="I59" s="157">
        <v>81</v>
      </c>
      <c r="J59" s="157">
        <v>91</v>
      </c>
      <c r="K59" s="157">
        <f t="shared" si="0"/>
        <v>82.4</v>
      </c>
      <c r="L59" s="157"/>
      <c r="M59" s="157">
        <f t="shared" si="1"/>
        <v>82.4</v>
      </c>
      <c r="N59" s="42">
        <f t="shared" si="2"/>
        <v>82.4</v>
      </c>
      <c r="O59" s="353">
        <f t="shared" si="3"/>
        <v>82.4</v>
      </c>
    </row>
    <row r="60" spans="1:15" x14ac:dyDescent="0.3">
      <c r="A60" s="2">
        <v>53</v>
      </c>
      <c r="B60" s="6">
        <f>IF(SISWA!B60=0,"",SISWA!B60)</f>
        <v>4172</v>
      </c>
      <c r="C60" s="6" t="str">
        <f>IF(SISWA!C60=0,"",SISWA!C60)</f>
        <v>0041942834</v>
      </c>
      <c r="D60" s="6" t="str">
        <f>IF(SISWA!D60=0,"",SISWA!D60)</f>
        <v>80-162-053-4</v>
      </c>
      <c r="E60" s="195" t="str">
        <f>IF(SISWA!E60=0,"",SISWA!E60)</f>
        <v>YUSFI RIZKY AZIZAH</v>
      </c>
      <c r="F60" s="157">
        <v>85</v>
      </c>
      <c r="G60" s="157">
        <v>83</v>
      </c>
      <c r="H60" s="157">
        <v>80</v>
      </c>
      <c r="I60" s="157">
        <v>82</v>
      </c>
      <c r="J60" s="157">
        <v>89</v>
      </c>
      <c r="K60" s="157">
        <f t="shared" si="0"/>
        <v>83.8</v>
      </c>
      <c r="L60" s="157"/>
      <c r="M60" s="157">
        <f t="shared" si="1"/>
        <v>83.8</v>
      </c>
      <c r="N60" s="42">
        <f t="shared" si="2"/>
        <v>83.8</v>
      </c>
      <c r="O60" s="353">
        <f t="shared" si="3"/>
        <v>83.8</v>
      </c>
    </row>
    <row r="61" spans="1:15" x14ac:dyDescent="0.3">
      <c r="A61" s="2">
        <v>54</v>
      </c>
      <c r="B61" s="6" t="str">
        <f>IF(SISWA!B61=0,"",SISWA!B61)</f>
        <v/>
      </c>
      <c r="C61" s="6" t="str">
        <f>IF(SISWA!C61=0,"",SISWA!C61)</f>
        <v/>
      </c>
      <c r="D61" s="6" t="str">
        <f>IF(SISWA!D61=0,"",SISWA!D61)</f>
        <v/>
      </c>
      <c r="E61" s="195" t="str">
        <f>IF(SISWA!E61=0,"",SISWA!E61)</f>
        <v/>
      </c>
      <c r="F61" s="157"/>
      <c r="G61" s="157"/>
      <c r="H61" s="157"/>
      <c r="I61" s="157"/>
      <c r="J61" s="157"/>
      <c r="K61" s="157" t="e">
        <f t="shared" si="0"/>
        <v>#DIV/0!</v>
      </c>
      <c r="L61" s="157"/>
      <c r="M61" s="157" t="e">
        <f t="shared" si="1"/>
        <v>#DIV/0!</v>
      </c>
      <c r="N61" s="42" t="e">
        <f t="shared" si="2"/>
        <v>#DIV/0!</v>
      </c>
      <c r="O61" s="353" t="e">
        <f t="shared" si="3"/>
        <v>#DIV/0!</v>
      </c>
    </row>
    <row r="62" spans="1:15" x14ac:dyDescent="0.3">
      <c r="A62" s="2">
        <v>55</v>
      </c>
      <c r="B62" s="6" t="str">
        <f>IF(SISWA!B62=0,"",SISWA!B62)</f>
        <v/>
      </c>
      <c r="C62" s="6" t="str">
        <f>IF(SISWA!C62=0,"",SISWA!C62)</f>
        <v/>
      </c>
      <c r="D62" s="6" t="str">
        <f>IF(SISWA!D62=0,"",SISWA!D62)</f>
        <v/>
      </c>
      <c r="E62" s="195" t="str">
        <f>IF(SISWA!E62=0,"",SISWA!E62)</f>
        <v/>
      </c>
      <c r="F62" s="157"/>
      <c r="G62" s="157"/>
      <c r="H62" s="157"/>
      <c r="I62" s="157"/>
      <c r="J62" s="157"/>
      <c r="K62" s="157" t="e">
        <f t="shared" si="0"/>
        <v>#DIV/0!</v>
      </c>
      <c r="L62" s="157"/>
      <c r="M62" s="157" t="e">
        <f t="shared" si="1"/>
        <v>#DIV/0!</v>
      </c>
      <c r="N62" s="42" t="e">
        <f t="shared" si="2"/>
        <v>#DIV/0!</v>
      </c>
      <c r="O62" s="353" t="e">
        <f t="shared" si="3"/>
        <v>#DIV/0!</v>
      </c>
    </row>
    <row r="63" spans="1:15" x14ac:dyDescent="0.3">
      <c r="A63" s="2">
        <v>56</v>
      </c>
      <c r="B63" s="6" t="str">
        <f>IF(SISWA!B63=0,"",SISWA!B63)</f>
        <v/>
      </c>
      <c r="C63" s="6" t="str">
        <f>IF(SISWA!C63=0,"",SISWA!C63)</f>
        <v/>
      </c>
      <c r="D63" s="6" t="str">
        <f>IF(SISWA!D63=0,"",SISWA!D63)</f>
        <v/>
      </c>
      <c r="E63" s="195" t="str">
        <f>IF(SISWA!E63=0,"",SISWA!E63)</f>
        <v/>
      </c>
      <c r="F63" s="157"/>
      <c r="G63" s="157"/>
      <c r="H63" s="157"/>
      <c r="I63" s="157"/>
      <c r="J63" s="157"/>
      <c r="K63" s="157" t="e">
        <f t="shared" si="0"/>
        <v>#DIV/0!</v>
      </c>
      <c r="L63" s="157"/>
      <c r="M63" s="157" t="e">
        <f t="shared" si="1"/>
        <v>#DIV/0!</v>
      </c>
      <c r="N63" s="42" t="e">
        <f t="shared" si="2"/>
        <v>#DIV/0!</v>
      </c>
      <c r="O63" s="353" t="e">
        <f t="shared" si="3"/>
        <v>#DIV/0!</v>
      </c>
    </row>
    <row r="64" spans="1:15" x14ac:dyDescent="0.3">
      <c r="A64" s="2">
        <v>57</v>
      </c>
      <c r="B64" s="6" t="str">
        <f>IF(SISWA!B64=0,"",SISWA!B64)</f>
        <v/>
      </c>
      <c r="C64" s="6" t="str">
        <f>IF(SISWA!C64=0,"",SISWA!C64)</f>
        <v/>
      </c>
      <c r="D64" s="6" t="str">
        <f>IF(SISWA!D64=0,"",SISWA!D64)</f>
        <v/>
      </c>
      <c r="E64" s="195" t="str">
        <f>IF(SISWA!E64=0,"",SISWA!E64)</f>
        <v/>
      </c>
      <c r="F64" s="157"/>
      <c r="G64" s="157"/>
      <c r="H64" s="157"/>
      <c r="I64" s="157"/>
      <c r="J64" s="157"/>
      <c r="K64" s="157" t="e">
        <f t="shared" si="0"/>
        <v>#DIV/0!</v>
      </c>
      <c r="L64" s="157"/>
      <c r="M64" s="157" t="e">
        <f t="shared" si="1"/>
        <v>#DIV/0!</v>
      </c>
      <c r="N64" s="42" t="e">
        <f t="shared" si="2"/>
        <v>#DIV/0!</v>
      </c>
      <c r="O64" s="353" t="e">
        <f t="shared" si="3"/>
        <v>#DIV/0!</v>
      </c>
    </row>
    <row r="65" spans="1:15" x14ac:dyDescent="0.3">
      <c r="A65" s="2">
        <v>58</v>
      </c>
      <c r="B65" s="6" t="str">
        <f>IF(SISWA!B65=0,"",SISWA!B65)</f>
        <v/>
      </c>
      <c r="C65" s="6" t="str">
        <f>IF(SISWA!C65=0,"",SISWA!C65)</f>
        <v/>
      </c>
      <c r="D65" s="6" t="str">
        <f>IF(SISWA!D65=0,"",SISWA!D65)</f>
        <v/>
      </c>
      <c r="E65" s="195" t="str">
        <f>IF(SISWA!E65=0,"",SISWA!E65)</f>
        <v/>
      </c>
      <c r="F65" s="157"/>
      <c r="G65" s="157"/>
      <c r="H65" s="157"/>
      <c r="I65" s="157"/>
      <c r="J65" s="157"/>
      <c r="K65" s="157" t="e">
        <f t="shared" si="0"/>
        <v>#DIV/0!</v>
      </c>
      <c r="L65" s="157"/>
      <c r="M65" s="157"/>
      <c r="N65" s="42" t="e">
        <f t="shared" si="2"/>
        <v>#DIV/0!</v>
      </c>
      <c r="O65" s="353" t="e">
        <f t="shared" si="3"/>
        <v>#DIV/0!</v>
      </c>
    </row>
    <row r="66" spans="1:15" x14ac:dyDescent="0.3">
      <c r="A66" s="2">
        <v>59</v>
      </c>
      <c r="B66" s="6" t="str">
        <f>IF(SISWA!B66=0,"",SISWA!B66)</f>
        <v/>
      </c>
      <c r="C66" s="6" t="str">
        <f>IF(SISWA!C66=0,"",SISWA!C66)</f>
        <v/>
      </c>
      <c r="D66" s="6" t="str">
        <f>IF(SISWA!D66=0,"",SISWA!D66)</f>
        <v/>
      </c>
      <c r="E66" s="195" t="str">
        <f>IF(SISWA!E66=0,"",SISWA!E66)</f>
        <v/>
      </c>
      <c r="F66" s="157"/>
      <c r="G66" s="157"/>
      <c r="H66" s="157"/>
      <c r="I66" s="157"/>
      <c r="J66" s="157"/>
      <c r="K66" s="157" t="e">
        <f t="shared" si="0"/>
        <v>#DIV/0!</v>
      </c>
      <c r="L66" s="157"/>
      <c r="M66" s="157"/>
      <c r="N66" s="42" t="e">
        <f t="shared" si="2"/>
        <v>#DIV/0!</v>
      </c>
      <c r="O66" s="353" t="e">
        <f t="shared" si="3"/>
        <v>#DIV/0!</v>
      </c>
    </row>
    <row r="67" spans="1:15" x14ac:dyDescent="0.3">
      <c r="A67" s="2">
        <v>60</v>
      </c>
      <c r="B67" s="6" t="str">
        <f>IF(SISWA!B67=0,"",SISWA!B67)</f>
        <v/>
      </c>
      <c r="C67" s="6" t="str">
        <f>IF(SISWA!C67=0,"",SISWA!C67)</f>
        <v/>
      </c>
      <c r="D67" s="6" t="str">
        <f>IF(SISWA!D67=0,"",SISWA!D67)</f>
        <v/>
      </c>
      <c r="E67" s="195" t="str">
        <f>IF(SISWA!E67=0,"",SISWA!E67)</f>
        <v/>
      </c>
      <c r="F67" s="157"/>
      <c r="G67" s="157"/>
      <c r="H67" s="157"/>
      <c r="I67" s="157"/>
      <c r="J67" s="157"/>
      <c r="K67" s="157" t="e">
        <f t="shared" si="0"/>
        <v>#DIV/0!</v>
      </c>
      <c r="L67" s="157"/>
      <c r="M67" s="157"/>
      <c r="N67" s="42" t="e">
        <f t="shared" si="2"/>
        <v>#DIV/0!</v>
      </c>
      <c r="O67" s="353" t="e">
        <f t="shared" si="3"/>
        <v>#DIV/0!</v>
      </c>
    </row>
    <row r="68" spans="1:15" x14ac:dyDescent="0.3">
      <c r="A68" s="2">
        <v>61</v>
      </c>
      <c r="B68" s="6" t="str">
        <f>IF(SISWA!B68=0,"",SISWA!B68)</f>
        <v/>
      </c>
      <c r="C68" s="6" t="str">
        <f>IF(SISWA!C68=0,"",SISWA!C68)</f>
        <v/>
      </c>
      <c r="D68" s="6" t="str">
        <f>IF(SISWA!D68=0,"",SISWA!D68)</f>
        <v/>
      </c>
      <c r="E68" s="195" t="str">
        <f>IF(SISWA!E68=0,"",SISWA!E68)</f>
        <v/>
      </c>
      <c r="F68" s="157"/>
      <c r="G68" s="157"/>
      <c r="H68" s="157"/>
      <c r="I68" s="157"/>
      <c r="J68" s="157"/>
      <c r="K68" s="157" t="e">
        <f t="shared" si="0"/>
        <v>#DIV/0!</v>
      </c>
      <c r="L68" s="157"/>
      <c r="M68" s="157"/>
      <c r="N68" s="42" t="e">
        <f t="shared" si="2"/>
        <v>#DIV/0!</v>
      </c>
      <c r="O68" s="353" t="e">
        <f t="shared" si="3"/>
        <v>#DIV/0!</v>
      </c>
    </row>
    <row r="69" spans="1:15" x14ac:dyDescent="0.3">
      <c r="A69" s="2">
        <v>62</v>
      </c>
      <c r="B69" s="6" t="str">
        <f>IF(SISWA!B69=0,"",SISWA!B69)</f>
        <v/>
      </c>
      <c r="C69" s="6" t="str">
        <f>IF(SISWA!C69=0,"",SISWA!C69)</f>
        <v/>
      </c>
      <c r="D69" s="6" t="str">
        <f>IF(SISWA!D69=0,"",SISWA!D69)</f>
        <v/>
      </c>
      <c r="E69" s="195" t="str">
        <f>IF(SISWA!E69=0,"",SISWA!E69)</f>
        <v/>
      </c>
      <c r="F69" s="157"/>
      <c r="G69" s="157"/>
      <c r="H69" s="157"/>
      <c r="I69" s="157"/>
      <c r="J69" s="157"/>
      <c r="K69" s="157" t="e">
        <f t="shared" si="0"/>
        <v>#DIV/0!</v>
      </c>
      <c r="L69" s="157"/>
      <c r="M69" s="157"/>
      <c r="N69" s="42" t="e">
        <f t="shared" si="2"/>
        <v>#DIV/0!</v>
      </c>
      <c r="O69" s="353" t="e">
        <f t="shared" si="3"/>
        <v>#DIV/0!</v>
      </c>
    </row>
    <row r="70" spans="1:15" x14ac:dyDescent="0.3">
      <c r="A70" s="2">
        <v>63</v>
      </c>
      <c r="B70" s="6" t="str">
        <f>IF(SISWA!B70=0,"",SISWA!B70)</f>
        <v/>
      </c>
      <c r="C70" s="6" t="str">
        <f>IF(SISWA!C70=0,"",SISWA!C70)</f>
        <v/>
      </c>
      <c r="D70" s="6" t="str">
        <f>IF(SISWA!D70=0,"",SISWA!D70)</f>
        <v/>
      </c>
      <c r="E70" s="195" t="str">
        <f>IF(SISWA!E70=0,"",SISWA!E70)</f>
        <v/>
      </c>
      <c r="F70" s="157"/>
      <c r="G70" s="157"/>
      <c r="H70" s="157"/>
      <c r="I70" s="157"/>
      <c r="J70" s="157"/>
      <c r="K70" s="157" t="e">
        <f t="shared" si="0"/>
        <v>#DIV/0!</v>
      </c>
      <c r="L70" s="157"/>
      <c r="M70" s="157"/>
      <c r="N70" s="42" t="e">
        <f t="shared" si="2"/>
        <v>#DIV/0!</v>
      </c>
      <c r="O70" s="353" t="e">
        <f t="shared" si="3"/>
        <v>#DIV/0!</v>
      </c>
    </row>
    <row r="71" spans="1:15" x14ac:dyDescent="0.3">
      <c r="A71" s="2">
        <v>64</v>
      </c>
      <c r="B71" s="6" t="str">
        <f>IF(SISWA!B71=0,"",SISWA!B71)</f>
        <v/>
      </c>
      <c r="C71" s="6" t="str">
        <f>IF(SISWA!C71=0,"",SISWA!C71)</f>
        <v/>
      </c>
      <c r="D71" s="6" t="str">
        <f>IF(SISWA!D71=0,"",SISWA!D71)</f>
        <v/>
      </c>
      <c r="E71" s="195" t="str">
        <f>IF(SISWA!E71=0,"",SISWA!E71)</f>
        <v/>
      </c>
      <c r="F71" s="157"/>
      <c r="G71" s="157"/>
      <c r="H71" s="157"/>
      <c r="I71" s="157"/>
      <c r="J71" s="157"/>
      <c r="K71" s="157" t="e">
        <f t="shared" si="0"/>
        <v>#DIV/0!</v>
      </c>
      <c r="L71" s="157"/>
      <c r="M71" s="157"/>
      <c r="N71" s="42" t="e">
        <f t="shared" si="2"/>
        <v>#DIV/0!</v>
      </c>
      <c r="O71" s="353" t="e">
        <f t="shared" si="3"/>
        <v>#DIV/0!</v>
      </c>
    </row>
    <row r="72" spans="1:15" x14ac:dyDescent="0.3">
      <c r="A72" s="2">
        <v>65</v>
      </c>
      <c r="B72" s="6" t="str">
        <f>IF(SISWA!B72=0,"",SISWA!B72)</f>
        <v/>
      </c>
      <c r="C72" s="6" t="str">
        <f>IF(SISWA!C72=0,"",SISWA!C72)</f>
        <v/>
      </c>
      <c r="D72" s="6" t="str">
        <f>IF(SISWA!D72=0,"",SISWA!D72)</f>
        <v/>
      </c>
      <c r="E72" s="195" t="str">
        <f>IF(SISWA!E72=0,"",SISWA!E72)</f>
        <v/>
      </c>
      <c r="F72" s="157"/>
      <c r="G72" s="157"/>
      <c r="H72" s="157"/>
      <c r="I72" s="157"/>
      <c r="J72" s="157"/>
      <c r="K72" s="157" t="e">
        <f t="shared" si="0"/>
        <v>#DIV/0!</v>
      </c>
      <c r="L72" s="157"/>
      <c r="M72" s="157"/>
      <c r="N72" s="42" t="e">
        <f t="shared" si="2"/>
        <v>#DIV/0!</v>
      </c>
      <c r="O72" s="353" t="e">
        <f t="shared" si="3"/>
        <v>#DIV/0!</v>
      </c>
    </row>
    <row r="73" spans="1:15" x14ac:dyDescent="0.3">
      <c r="A73" s="2">
        <v>66</v>
      </c>
      <c r="B73" s="6" t="str">
        <f>IF(SISWA!B73=0,"",SISWA!B73)</f>
        <v/>
      </c>
      <c r="C73" s="6" t="str">
        <f>IF(SISWA!C73=0,"",SISWA!C73)</f>
        <v/>
      </c>
      <c r="D73" s="6" t="str">
        <f>IF(SISWA!D73=0,"",SISWA!D73)</f>
        <v/>
      </c>
      <c r="E73" s="195" t="str">
        <f>IF(SISWA!E73=0,"",SISWA!E73)</f>
        <v/>
      </c>
      <c r="F73" s="157"/>
      <c r="G73" s="157"/>
      <c r="H73" s="157"/>
      <c r="I73" s="157"/>
      <c r="J73" s="157"/>
      <c r="K73" s="157" t="e">
        <f t="shared" ref="K73:K136" si="4">AVERAGE(F73:J73)</f>
        <v>#DIV/0!</v>
      </c>
      <c r="L73" s="157"/>
      <c r="M73" s="157"/>
      <c r="N73" s="42" t="e">
        <f t="shared" ref="N73:N136" si="5">AVERAGE(L73:M73)</f>
        <v>#DIV/0!</v>
      </c>
      <c r="O73" s="353" t="e">
        <f t="shared" ref="O73:O136" si="6">AVERAGE(L73:M73)</f>
        <v>#DIV/0!</v>
      </c>
    </row>
    <row r="74" spans="1:15" x14ac:dyDescent="0.3">
      <c r="A74" s="2">
        <v>67</v>
      </c>
      <c r="B74" s="6" t="str">
        <f>IF(SISWA!B74=0,"",SISWA!B74)</f>
        <v/>
      </c>
      <c r="C74" s="6" t="str">
        <f>IF(SISWA!C74=0,"",SISWA!C74)</f>
        <v/>
      </c>
      <c r="D74" s="6" t="str">
        <f>IF(SISWA!D74=0,"",SISWA!D74)</f>
        <v/>
      </c>
      <c r="E74" s="195" t="str">
        <f>IF(SISWA!E74=0,"",SISWA!E74)</f>
        <v/>
      </c>
      <c r="F74" s="157"/>
      <c r="G74" s="157"/>
      <c r="H74" s="157"/>
      <c r="I74" s="157"/>
      <c r="J74" s="157"/>
      <c r="K74" s="157" t="e">
        <f t="shared" si="4"/>
        <v>#DIV/0!</v>
      </c>
      <c r="L74" s="157"/>
      <c r="M74" s="157"/>
      <c r="N74" s="42" t="e">
        <f t="shared" si="5"/>
        <v>#DIV/0!</v>
      </c>
      <c r="O74" s="353" t="e">
        <f t="shared" si="6"/>
        <v>#DIV/0!</v>
      </c>
    </row>
    <row r="75" spans="1:15" x14ac:dyDescent="0.3">
      <c r="A75" s="2">
        <v>68</v>
      </c>
      <c r="B75" s="6" t="str">
        <f>IF(SISWA!B75=0,"",SISWA!B75)</f>
        <v/>
      </c>
      <c r="C75" s="6" t="str">
        <f>IF(SISWA!C75=0,"",SISWA!C75)</f>
        <v/>
      </c>
      <c r="D75" s="6" t="str">
        <f>IF(SISWA!D75=0,"",SISWA!D75)</f>
        <v/>
      </c>
      <c r="E75" s="195" t="str">
        <f>IF(SISWA!E75=0,"",SISWA!E75)</f>
        <v/>
      </c>
      <c r="F75" s="157"/>
      <c r="G75" s="157"/>
      <c r="H75" s="157"/>
      <c r="I75" s="157"/>
      <c r="J75" s="157"/>
      <c r="K75" s="157" t="e">
        <f t="shared" si="4"/>
        <v>#DIV/0!</v>
      </c>
      <c r="L75" s="157"/>
      <c r="M75" s="157"/>
      <c r="N75" s="42" t="e">
        <f t="shared" si="5"/>
        <v>#DIV/0!</v>
      </c>
      <c r="O75" s="353" t="e">
        <f t="shared" si="6"/>
        <v>#DIV/0!</v>
      </c>
    </row>
    <row r="76" spans="1:15" x14ac:dyDescent="0.3">
      <c r="A76" s="2">
        <v>69</v>
      </c>
      <c r="B76" s="6" t="str">
        <f>IF(SISWA!B76=0,"",SISWA!B76)</f>
        <v/>
      </c>
      <c r="C76" s="6" t="str">
        <f>IF(SISWA!C76=0,"",SISWA!C76)</f>
        <v/>
      </c>
      <c r="D76" s="6" t="str">
        <f>IF(SISWA!D76=0,"",SISWA!D76)</f>
        <v/>
      </c>
      <c r="E76" s="195" t="str">
        <f>IF(SISWA!E76=0,"",SISWA!E76)</f>
        <v/>
      </c>
      <c r="F76" s="157"/>
      <c r="G76" s="157"/>
      <c r="H76" s="157"/>
      <c r="I76" s="157"/>
      <c r="J76" s="157"/>
      <c r="K76" s="157" t="e">
        <f t="shared" si="4"/>
        <v>#DIV/0!</v>
      </c>
      <c r="L76" s="157"/>
      <c r="M76" s="157"/>
      <c r="N76" s="42" t="e">
        <f t="shared" si="5"/>
        <v>#DIV/0!</v>
      </c>
      <c r="O76" s="353" t="e">
        <f t="shared" si="6"/>
        <v>#DIV/0!</v>
      </c>
    </row>
    <row r="77" spans="1:15" x14ac:dyDescent="0.3">
      <c r="A77" s="2">
        <v>70</v>
      </c>
      <c r="B77" s="6" t="str">
        <f>IF(SISWA!B77=0,"",SISWA!B77)</f>
        <v/>
      </c>
      <c r="C77" s="6" t="str">
        <f>IF(SISWA!C77=0,"",SISWA!C77)</f>
        <v/>
      </c>
      <c r="D77" s="6" t="str">
        <f>IF(SISWA!D77=0,"",SISWA!D77)</f>
        <v/>
      </c>
      <c r="E77" s="195" t="str">
        <f>IF(SISWA!E77=0,"",SISWA!E77)</f>
        <v/>
      </c>
      <c r="F77" s="157"/>
      <c r="G77" s="157"/>
      <c r="H77" s="157"/>
      <c r="I77" s="157"/>
      <c r="J77" s="157"/>
      <c r="K77" s="157" t="e">
        <f t="shared" si="4"/>
        <v>#DIV/0!</v>
      </c>
      <c r="L77" s="157"/>
      <c r="M77" s="157"/>
      <c r="N77" s="42" t="e">
        <f t="shared" si="5"/>
        <v>#DIV/0!</v>
      </c>
      <c r="O77" s="353" t="e">
        <f t="shared" si="6"/>
        <v>#DIV/0!</v>
      </c>
    </row>
    <row r="78" spans="1:15" x14ac:dyDescent="0.3">
      <c r="A78" s="2">
        <v>71</v>
      </c>
      <c r="B78" s="6" t="str">
        <f>IF(SISWA!B78=0,"",SISWA!B78)</f>
        <v/>
      </c>
      <c r="C78" s="6" t="str">
        <f>IF(SISWA!C78=0,"",SISWA!C78)</f>
        <v/>
      </c>
      <c r="D78" s="6" t="str">
        <f>IF(SISWA!D78=0,"",SISWA!D78)</f>
        <v/>
      </c>
      <c r="E78" s="195" t="str">
        <f>IF(SISWA!E78=0,"",SISWA!E78)</f>
        <v/>
      </c>
      <c r="F78" s="157"/>
      <c r="G78" s="157"/>
      <c r="H78" s="157"/>
      <c r="I78" s="157"/>
      <c r="J78" s="157"/>
      <c r="K78" s="157" t="e">
        <f t="shared" si="4"/>
        <v>#DIV/0!</v>
      </c>
      <c r="L78" s="157"/>
      <c r="M78" s="157"/>
      <c r="N78" s="42" t="e">
        <f t="shared" si="5"/>
        <v>#DIV/0!</v>
      </c>
      <c r="O78" s="353" t="e">
        <f t="shared" si="6"/>
        <v>#DIV/0!</v>
      </c>
    </row>
    <row r="79" spans="1:15" x14ac:dyDescent="0.3">
      <c r="A79" s="2">
        <v>72</v>
      </c>
      <c r="B79" s="6" t="str">
        <f>IF(SISWA!B79=0,"",SISWA!B79)</f>
        <v/>
      </c>
      <c r="C79" s="6" t="str">
        <f>IF(SISWA!C79=0,"",SISWA!C79)</f>
        <v/>
      </c>
      <c r="D79" s="6" t="str">
        <f>IF(SISWA!D79=0,"",SISWA!D79)</f>
        <v/>
      </c>
      <c r="E79" s="195" t="str">
        <f>IF(SISWA!E79=0,"",SISWA!E79)</f>
        <v/>
      </c>
      <c r="F79" s="157"/>
      <c r="G79" s="157"/>
      <c r="H79" s="157"/>
      <c r="I79" s="157"/>
      <c r="J79" s="157"/>
      <c r="K79" s="157" t="e">
        <f t="shared" si="4"/>
        <v>#DIV/0!</v>
      </c>
      <c r="L79" s="157"/>
      <c r="M79" s="157"/>
      <c r="N79" s="42" t="e">
        <f t="shared" si="5"/>
        <v>#DIV/0!</v>
      </c>
      <c r="O79" s="353" t="e">
        <f t="shared" si="6"/>
        <v>#DIV/0!</v>
      </c>
    </row>
    <row r="80" spans="1:15" x14ac:dyDescent="0.3">
      <c r="A80" s="2">
        <v>73</v>
      </c>
      <c r="B80" s="6" t="str">
        <f>IF(SISWA!B80=0,"",SISWA!B80)</f>
        <v/>
      </c>
      <c r="C80" s="6" t="str">
        <f>IF(SISWA!C80=0,"",SISWA!C80)</f>
        <v/>
      </c>
      <c r="D80" s="6" t="str">
        <f>IF(SISWA!D80=0,"",SISWA!D80)</f>
        <v/>
      </c>
      <c r="E80" s="195" t="str">
        <f>IF(SISWA!E80=0,"",SISWA!E80)</f>
        <v/>
      </c>
      <c r="F80" s="157"/>
      <c r="G80" s="157"/>
      <c r="H80" s="157"/>
      <c r="I80" s="157"/>
      <c r="J80" s="157"/>
      <c r="K80" s="157" t="e">
        <f t="shared" si="4"/>
        <v>#DIV/0!</v>
      </c>
      <c r="L80" s="157"/>
      <c r="M80" s="157"/>
      <c r="N80" s="42" t="e">
        <f t="shared" si="5"/>
        <v>#DIV/0!</v>
      </c>
      <c r="O80" s="353" t="e">
        <f t="shared" si="6"/>
        <v>#DIV/0!</v>
      </c>
    </row>
    <row r="81" spans="1:15" x14ac:dyDescent="0.3">
      <c r="A81" s="2">
        <v>74</v>
      </c>
      <c r="B81" s="6" t="str">
        <f>IF(SISWA!B81=0,"",SISWA!B81)</f>
        <v/>
      </c>
      <c r="C81" s="6" t="str">
        <f>IF(SISWA!C81=0,"",SISWA!C81)</f>
        <v/>
      </c>
      <c r="D81" s="6" t="str">
        <f>IF(SISWA!D81=0,"",SISWA!D81)</f>
        <v/>
      </c>
      <c r="E81" s="195" t="str">
        <f>IF(SISWA!E81=0,"",SISWA!E81)</f>
        <v/>
      </c>
      <c r="F81" s="157"/>
      <c r="G81" s="157"/>
      <c r="H81" s="157"/>
      <c r="I81" s="157"/>
      <c r="J81" s="157"/>
      <c r="K81" s="157" t="e">
        <f t="shared" si="4"/>
        <v>#DIV/0!</v>
      </c>
      <c r="L81" s="157"/>
      <c r="M81" s="157"/>
      <c r="N81" s="42" t="e">
        <f t="shared" si="5"/>
        <v>#DIV/0!</v>
      </c>
      <c r="O81" s="353" t="e">
        <f t="shared" si="6"/>
        <v>#DIV/0!</v>
      </c>
    </row>
    <row r="82" spans="1:15" x14ac:dyDescent="0.3">
      <c r="A82" s="2">
        <v>75</v>
      </c>
      <c r="B82" s="6" t="str">
        <f>IF(SISWA!B82=0,"",SISWA!B82)</f>
        <v/>
      </c>
      <c r="C82" s="6" t="str">
        <f>IF(SISWA!C82=0,"",SISWA!C82)</f>
        <v/>
      </c>
      <c r="D82" s="6" t="str">
        <f>IF(SISWA!D82=0,"",SISWA!D82)</f>
        <v/>
      </c>
      <c r="E82" s="195" t="str">
        <f>IF(SISWA!E82=0,"",SISWA!E82)</f>
        <v/>
      </c>
      <c r="F82" s="157"/>
      <c r="G82" s="157"/>
      <c r="H82" s="157"/>
      <c r="I82" s="157"/>
      <c r="J82" s="157"/>
      <c r="K82" s="157" t="e">
        <f t="shared" si="4"/>
        <v>#DIV/0!</v>
      </c>
      <c r="L82" s="157"/>
      <c r="M82" s="157"/>
      <c r="N82" s="42" t="e">
        <f t="shared" si="5"/>
        <v>#DIV/0!</v>
      </c>
      <c r="O82" s="353" t="e">
        <f t="shared" si="6"/>
        <v>#DIV/0!</v>
      </c>
    </row>
    <row r="83" spans="1:15" x14ac:dyDescent="0.3">
      <c r="A83" s="2">
        <v>76</v>
      </c>
      <c r="B83" s="6" t="str">
        <f>IF(SISWA!B83=0,"",SISWA!B83)</f>
        <v/>
      </c>
      <c r="C83" s="6" t="str">
        <f>IF(SISWA!C83=0,"",SISWA!C83)</f>
        <v/>
      </c>
      <c r="D83" s="6" t="str">
        <f>IF(SISWA!D83=0,"",SISWA!D83)</f>
        <v/>
      </c>
      <c r="E83" s="195" t="str">
        <f>IF(SISWA!E83=0,"",SISWA!E83)</f>
        <v/>
      </c>
      <c r="F83" s="157"/>
      <c r="G83" s="157"/>
      <c r="H83" s="157"/>
      <c r="I83" s="157"/>
      <c r="J83" s="157"/>
      <c r="K83" s="157" t="e">
        <f t="shared" si="4"/>
        <v>#DIV/0!</v>
      </c>
      <c r="L83" s="157"/>
      <c r="M83" s="157"/>
      <c r="N83" s="42" t="e">
        <f t="shared" si="5"/>
        <v>#DIV/0!</v>
      </c>
      <c r="O83" s="353" t="e">
        <f t="shared" si="6"/>
        <v>#DIV/0!</v>
      </c>
    </row>
    <row r="84" spans="1:15" x14ac:dyDescent="0.3">
      <c r="A84" s="2">
        <v>77</v>
      </c>
      <c r="B84" s="6" t="str">
        <f>IF(SISWA!B84=0,"",SISWA!B84)</f>
        <v/>
      </c>
      <c r="C84" s="6" t="str">
        <f>IF(SISWA!C84=0,"",SISWA!C84)</f>
        <v/>
      </c>
      <c r="D84" s="6" t="str">
        <f>IF(SISWA!D84=0,"",SISWA!D84)</f>
        <v/>
      </c>
      <c r="E84" s="195" t="str">
        <f>IF(SISWA!E84=0,"",SISWA!E84)</f>
        <v/>
      </c>
      <c r="F84" s="157"/>
      <c r="G84" s="157"/>
      <c r="H84" s="157"/>
      <c r="I84" s="157"/>
      <c r="J84" s="157"/>
      <c r="K84" s="157" t="e">
        <f t="shared" si="4"/>
        <v>#DIV/0!</v>
      </c>
      <c r="L84" s="157"/>
      <c r="M84" s="157"/>
      <c r="N84" s="42" t="e">
        <f t="shared" si="5"/>
        <v>#DIV/0!</v>
      </c>
      <c r="O84" s="353" t="e">
        <f t="shared" si="6"/>
        <v>#DIV/0!</v>
      </c>
    </row>
    <row r="85" spans="1:15" x14ac:dyDescent="0.3">
      <c r="A85" s="2">
        <v>78</v>
      </c>
      <c r="B85" s="6" t="str">
        <f>IF(SISWA!B85=0,"",SISWA!B85)</f>
        <v/>
      </c>
      <c r="C85" s="6" t="str">
        <f>IF(SISWA!C85=0,"",SISWA!C85)</f>
        <v/>
      </c>
      <c r="D85" s="6" t="str">
        <f>IF(SISWA!D85=0,"",SISWA!D85)</f>
        <v/>
      </c>
      <c r="E85" s="195" t="str">
        <f>IF(SISWA!E85=0,"",SISWA!E85)</f>
        <v/>
      </c>
      <c r="F85" s="157"/>
      <c r="G85" s="157"/>
      <c r="H85" s="157"/>
      <c r="I85" s="157"/>
      <c r="J85" s="157"/>
      <c r="K85" s="157" t="e">
        <f t="shared" si="4"/>
        <v>#DIV/0!</v>
      </c>
      <c r="L85" s="157"/>
      <c r="M85" s="157"/>
      <c r="N85" s="42" t="e">
        <f t="shared" si="5"/>
        <v>#DIV/0!</v>
      </c>
      <c r="O85" s="353" t="e">
        <f t="shared" si="6"/>
        <v>#DIV/0!</v>
      </c>
    </row>
    <row r="86" spans="1:15" x14ac:dyDescent="0.3">
      <c r="A86" s="2">
        <v>79</v>
      </c>
      <c r="B86" s="6" t="str">
        <f>IF(SISWA!B86=0,"",SISWA!B86)</f>
        <v/>
      </c>
      <c r="C86" s="6" t="str">
        <f>IF(SISWA!C86=0,"",SISWA!C86)</f>
        <v/>
      </c>
      <c r="D86" s="6" t="str">
        <f>IF(SISWA!D86=0,"",SISWA!D86)</f>
        <v/>
      </c>
      <c r="E86" s="195" t="str">
        <f>IF(SISWA!E86=0,"",SISWA!E86)</f>
        <v/>
      </c>
      <c r="F86" s="157"/>
      <c r="G86" s="157"/>
      <c r="H86" s="157"/>
      <c r="I86" s="157"/>
      <c r="J86" s="157"/>
      <c r="K86" s="157" t="e">
        <f t="shared" si="4"/>
        <v>#DIV/0!</v>
      </c>
      <c r="L86" s="157"/>
      <c r="M86" s="157"/>
      <c r="N86" s="42" t="e">
        <f t="shared" si="5"/>
        <v>#DIV/0!</v>
      </c>
      <c r="O86" s="353" t="e">
        <f t="shared" si="6"/>
        <v>#DIV/0!</v>
      </c>
    </row>
    <row r="87" spans="1:15" x14ac:dyDescent="0.3">
      <c r="A87" s="2">
        <v>80</v>
      </c>
      <c r="B87" s="6" t="str">
        <f>IF(SISWA!B87=0,"",SISWA!B87)</f>
        <v/>
      </c>
      <c r="C87" s="6" t="str">
        <f>IF(SISWA!C87=0,"",SISWA!C87)</f>
        <v/>
      </c>
      <c r="D87" s="6" t="str">
        <f>IF(SISWA!D87=0,"",SISWA!D87)</f>
        <v/>
      </c>
      <c r="E87" s="195" t="str">
        <f>IF(SISWA!E87=0,"",SISWA!E87)</f>
        <v/>
      </c>
      <c r="F87" s="157"/>
      <c r="G87" s="157"/>
      <c r="H87" s="157"/>
      <c r="I87" s="157"/>
      <c r="J87" s="157"/>
      <c r="K87" s="157" t="e">
        <f t="shared" si="4"/>
        <v>#DIV/0!</v>
      </c>
      <c r="L87" s="157"/>
      <c r="M87" s="157"/>
      <c r="N87" s="42" t="e">
        <f t="shared" si="5"/>
        <v>#DIV/0!</v>
      </c>
      <c r="O87" s="353" t="e">
        <f t="shared" si="6"/>
        <v>#DIV/0!</v>
      </c>
    </row>
    <row r="88" spans="1:15" x14ac:dyDescent="0.3">
      <c r="A88" s="2">
        <v>81</v>
      </c>
      <c r="B88" s="6" t="str">
        <f>IF(SISWA!B88=0,"",SISWA!B88)</f>
        <v/>
      </c>
      <c r="C88" s="6" t="str">
        <f>IF(SISWA!C88=0,"",SISWA!C88)</f>
        <v/>
      </c>
      <c r="D88" s="6" t="str">
        <f>IF(SISWA!D88=0,"",SISWA!D88)</f>
        <v/>
      </c>
      <c r="E88" s="195" t="str">
        <f>IF(SISWA!E88=0,"",SISWA!E88)</f>
        <v/>
      </c>
      <c r="F88" s="157"/>
      <c r="G88" s="157"/>
      <c r="H88" s="157"/>
      <c r="I88" s="157"/>
      <c r="J88" s="157"/>
      <c r="K88" s="157" t="e">
        <f t="shared" si="4"/>
        <v>#DIV/0!</v>
      </c>
      <c r="L88" s="157"/>
      <c r="M88" s="157"/>
      <c r="N88" s="42" t="e">
        <f t="shared" si="5"/>
        <v>#DIV/0!</v>
      </c>
      <c r="O88" s="353" t="e">
        <f t="shared" si="6"/>
        <v>#DIV/0!</v>
      </c>
    </row>
    <row r="89" spans="1:15" x14ac:dyDescent="0.3">
      <c r="A89" s="2">
        <v>82</v>
      </c>
      <c r="B89" s="6" t="str">
        <f>IF(SISWA!B89=0,"",SISWA!B89)</f>
        <v/>
      </c>
      <c r="C89" s="6" t="str">
        <f>IF(SISWA!C89=0,"",SISWA!C89)</f>
        <v/>
      </c>
      <c r="D89" s="6" t="str">
        <f>IF(SISWA!D89=0,"",SISWA!D89)</f>
        <v/>
      </c>
      <c r="E89" s="195" t="str">
        <f>IF(SISWA!E89=0,"",SISWA!E89)</f>
        <v/>
      </c>
      <c r="F89" s="157"/>
      <c r="G89" s="157"/>
      <c r="H89" s="157"/>
      <c r="I89" s="157"/>
      <c r="J89" s="157"/>
      <c r="K89" s="157" t="e">
        <f t="shared" si="4"/>
        <v>#DIV/0!</v>
      </c>
      <c r="L89" s="157"/>
      <c r="M89" s="157"/>
      <c r="N89" s="42" t="e">
        <f t="shared" si="5"/>
        <v>#DIV/0!</v>
      </c>
      <c r="O89" s="353" t="e">
        <f t="shared" si="6"/>
        <v>#DIV/0!</v>
      </c>
    </row>
    <row r="90" spans="1:15" x14ac:dyDescent="0.3">
      <c r="A90" s="2">
        <v>83</v>
      </c>
      <c r="B90" s="6" t="str">
        <f>IF(SISWA!B90=0,"",SISWA!B90)</f>
        <v/>
      </c>
      <c r="C90" s="6" t="str">
        <f>IF(SISWA!C90=0,"",SISWA!C90)</f>
        <v/>
      </c>
      <c r="D90" s="6" t="str">
        <f>IF(SISWA!D90=0,"",SISWA!D90)</f>
        <v/>
      </c>
      <c r="E90" s="195" t="str">
        <f>IF(SISWA!E90=0,"",SISWA!E90)</f>
        <v/>
      </c>
      <c r="F90" s="157"/>
      <c r="G90" s="157"/>
      <c r="H90" s="157"/>
      <c r="I90" s="157"/>
      <c r="J90" s="157"/>
      <c r="K90" s="157" t="e">
        <f t="shared" si="4"/>
        <v>#DIV/0!</v>
      </c>
      <c r="L90" s="157"/>
      <c r="M90" s="157"/>
      <c r="N90" s="42" t="e">
        <f t="shared" si="5"/>
        <v>#DIV/0!</v>
      </c>
      <c r="O90" s="353" t="e">
        <f t="shared" si="6"/>
        <v>#DIV/0!</v>
      </c>
    </row>
    <row r="91" spans="1:15" x14ac:dyDescent="0.3">
      <c r="A91" s="2">
        <v>84</v>
      </c>
      <c r="B91" s="6" t="str">
        <f>IF(SISWA!B91=0,"",SISWA!B91)</f>
        <v/>
      </c>
      <c r="C91" s="6" t="str">
        <f>IF(SISWA!C91=0,"",SISWA!C91)</f>
        <v/>
      </c>
      <c r="D91" s="6" t="str">
        <f>IF(SISWA!D91=0,"",SISWA!D91)</f>
        <v/>
      </c>
      <c r="E91" s="195" t="str">
        <f>IF(SISWA!E91=0,"",SISWA!E91)</f>
        <v/>
      </c>
      <c r="F91" s="157"/>
      <c r="G91" s="157"/>
      <c r="H91" s="157"/>
      <c r="I91" s="157"/>
      <c r="J91" s="157"/>
      <c r="K91" s="157" t="e">
        <f t="shared" si="4"/>
        <v>#DIV/0!</v>
      </c>
      <c r="L91" s="157"/>
      <c r="M91" s="157"/>
      <c r="N91" s="42" t="e">
        <f t="shared" si="5"/>
        <v>#DIV/0!</v>
      </c>
      <c r="O91" s="353" t="e">
        <f t="shared" si="6"/>
        <v>#DIV/0!</v>
      </c>
    </row>
    <row r="92" spans="1:15" x14ac:dyDescent="0.3">
      <c r="A92" s="2">
        <v>85</v>
      </c>
      <c r="B92" s="6" t="str">
        <f>IF(SISWA!B92=0,"",SISWA!B92)</f>
        <v/>
      </c>
      <c r="C92" s="6" t="str">
        <f>IF(SISWA!C92=0,"",SISWA!C92)</f>
        <v/>
      </c>
      <c r="D92" s="6" t="str">
        <f>IF(SISWA!D92=0,"",SISWA!D92)</f>
        <v/>
      </c>
      <c r="E92" s="195" t="str">
        <f>IF(SISWA!E92=0,"",SISWA!E92)</f>
        <v/>
      </c>
      <c r="F92" s="157"/>
      <c r="G92" s="157"/>
      <c r="H92" s="157"/>
      <c r="I92" s="157"/>
      <c r="J92" s="157"/>
      <c r="K92" s="157" t="e">
        <f t="shared" si="4"/>
        <v>#DIV/0!</v>
      </c>
      <c r="L92" s="157"/>
      <c r="M92" s="157"/>
      <c r="N92" s="42" t="e">
        <f t="shared" si="5"/>
        <v>#DIV/0!</v>
      </c>
      <c r="O92" s="353" t="e">
        <f t="shared" si="6"/>
        <v>#DIV/0!</v>
      </c>
    </row>
    <row r="93" spans="1:15" x14ac:dyDescent="0.3">
      <c r="A93" s="2">
        <v>86</v>
      </c>
      <c r="B93" s="6" t="str">
        <f>IF(SISWA!B93=0,"",SISWA!B93)</f>
        <v/>
      </c>
      <c r="C93" s="6" t="str">
        <f>IF(SISWA!C93=0,"",SISWA!C93)</f>
        <v/>
      </c>
      <c r="D93" s="6" t="str">
        <f>IF(SISWA!D93=0,"",SISWA!D93)</f>
        <v/>
      </c>
      <c r="E93" s="195" t="str">
        <f>IF(SISWA!E93=0,"",SISWA!E93)</f>
        <v/>
      </c>
      <c r="F93" s="157"/>
      <c r="G93" s="157"/>
      <c r="H93" s="157"/>
      <c r="I93" s="157"/>
      <c r="J93" s="157"/>
      <c r="K93" s="157" t="e">
        <f t="shared" si="4"/>
        <v>#DIV/0!</v>
      </c>
      <c r="L93" s="157"/>
      <c r="M93" s="157"/>
      <c r="N93" s="42" t="e">
        <f t="shared" si="5"/>
        <v>#DIV/0!</v>
      </c>
      <c r="O93" s="353" t="e">
        <f t="shared" si="6"/>
        <v>#DIV/0!</v>
      </c>
    </row>
    <row r="94" spans="1:15" x14ac:dyDescent="0.3">
      <c r="A94" s="2">
        <v>87</v>
      </c>
      <c r="B94" s="6" t="str">
        <f>IF(SISWA!B94=0,"",SISWA!B94)</f>
        <v/>
      </c>
      <c r="C94" s="6" t="str">
        <f>IF(SISWA!C94=0,"",SISWA!C94)</f>
        <v/>
      </c>
      <c r="D94" s="6" t="str">
        <f>IF(SISWA!D94=0,"",SISWA!D94)</f>
        <v/>
      </c>
      <c r="E94" s="195" t="str">
        <f>IF(SISWA!E94=0,"",SISWA!E94)</f>
        <v/>
      </c>
      <c r="F94" s="157"/>
      <c r="G94" s="157"/>
      <c r="H94" s="157"/>
      <c r="I94" s="157"/>
      <c r="J94" s="157"/>
      <c r="K94" s="157" t="e">
        <f t="shared" si="4"/>
        <v>#DIV/0!</v>
      </c>
      <c r="L94" s="157"/>
      <c r="M94" s="157"/>
      <c r="N94" s="42" t="e">
        <f t="shared" si="5"/>
        <v>#DIV/0!</v>
      </c>
      <c r="O94" s="353" t="e">
        <f t="shared" si="6"/>
        <v>#DIV/0!</v>
      </c>
    </row>
    <row r="95" spans="1:15" x14ac:dyDescent="0.3">
      <c r="A95" s="2">
        <v>88</v>
      </c>
      <c r="B95" s="6" t="str">
        <f>IF(SISWA!B95=0,"",SISWA!B95)</f>
        <v/>
      </c>
      <c r="C95" s="6" t="str">
        <f>IF(SISWA!C95=0,"",SISWA!C95)</f>
        <v/>
      </c>
      <c r="D95" s="6" t="str">
        <f>IF(SISWA!D95=0,"",SISWA!D95)</f>
        <v/>
      </c>
      <c r="E95" s="195" t="str">
        <f>IF(SISWA!E95=0,"",SISWA!E95)</f>
        <v/>
      </c>
      <c r="F95" s="157"/>
      <c r="G95" s="157"/>
      <c r="H95" s="157"/>
      <c r="I95" s="157"/>
      <c r="J95" s="157"/>
      <c r="K95" s="157" t="e">
        <f t="shared" si="4"/>
        <v>#DIV/0!</v>
      </c>
      <c r="L95" s="157"/>
      <c r="M95" s="157"/>
      <c r="N95" s="42" t="e">
        <f t="shared" si="5"/>
        <v>#DIV/0!</v>
      </c>
      <c r="O95" s="353" t="e">
        <f t="shared" si="6"/>
        <v>#DIV/0!</v>
      </c>
    </row>
    <row r="96" spans="1:15" x14ac:dyDescent="0.3">
      <c r="A96" s="2">
        <v>89</v>
      </c>
      <c r="B96" s="6" t="str">
        <f>IF(SISWA!B96=0,"",SISWA!B96)</f>
        <v/>
      </c>
      <c r="C96" s="6" t="str">
        <f>IF(SISWA!C96=0,"",SISWA!C96)</f>
        <v/>
      </c>
      <c r="D96" s="6" t="str">
        <f>IF(SISWA!D96=0,"",SISWA!D96)</f>
        <v/>
      </c>
      <c r="E96" s="195" t="str">
        <f>IF(SISWA!E96=0,"",SISWA!E96)</f>
        <v/>
      </c>
      <c r="F96" s="157"/>
      <c r="G96" s="157"/>
      <c r="H96" s="157"/>
      <c r="I96" s="157"/>
      <c r="J96" s="157"/>
      <c r="K96" s="157" t="e">
        <f t="shared" si="4"/>
        <v>#DIV/0!</v>
      </c>
      <c r="L96" s="157"/>
      <c r="M96" s="157"/>
      <c r="N96" s="42" t="e">
        <f t="shared" si="5"/>
        <v>#DIV/0!</v>
      </c>
      <c r="O96" s="353" t="e">
        <f t="shared" si="6"/>
        <v>#DIV/0!</v>
      </c>
    </row>
    <row r="97" spans="1:15" x14ac:dyDescent="0.3">
      <c r="A97" s="2">
        <v>90</v>
      </c>
      <c r="B97" s="6" t="str">
        <f>IF(SISWA!B97=0,"",SISWA!B97)</f>
        <v/>
      </c>
      <c r="C97" s="6" t="str">
        <f>IF(SISWA!C97=0,"",SISWA!C97)</f>
        <v/>
      </c>
      <c r="D97" s="6" t="str">
        <f>IF(SISWA!D97=0,"",SISWA!D97)</f>
        <v/>
      </c>
      <c r="E97" s="195" t="str">
        <f>IF(SISWA!E97=0,"",SISWA!E97)</f>
        <v/>
      </c>
      <c r="F97" s="157"/>
      <c r="G97" s="157"/>
      <c r="H97" s="157"/>
      <c r="I97" s="157"/>
      <c r="J97" s="157"/>
      <c r="K97" s="157" t="e">
        <f t="shared" si="4"/>
        <v>#DIV/0!</v>
      </c>
      <c r="L97" s="157"/>
      <c r="M97" s="157"/>
      <c r="N97" s="42" t="e">
        <f t="shared" si="5"/>
        <v>#DIV/0!</v>
      </c>
      <c r="O97" s="353" t="e">
        <f t="shared" si="6"/>
        <v>#DIV/0!</v>
      </c>
    </row>
    <row r="98" spans="1:15" x14ac:dyDescent="0.3">
      <c r="A98" s="2">
        <v>91</v>
      </c>
      <c r="B98" s="6" t="str">
        <f>IF(SISWA!B98=0,"",SISWA!B98)</f>
        <v/>
      </c>
      <c r="C98" s="6" t="str">
        <f>IF(SISWA!C98=0,"",SISWA!C98)</f>
        <v/>
      </c>
      <c r="D98" s="6" t="str">
        <f>IF(SISWA!D98=0,"",SISWA!D98)</f>
        <v/>
      </c>
      <c r="E98" s="195" t="str">
        <f>IF(SISWA!E98=0,"",SISWA!E98)</f>
        <v/>
      </c>
      <c r="F98" s="157"/>
      <c r="G98" s="157"/>
      <c r="H98" s="157"/>
      <c r="I98" s="157"/>
      <c r="J98" s="157"/>
      <c r="K98" s="157" t="e">
        <f t="shared" si="4"/>
        <v>#DIV/0!</v>
      </c>
      <c r="L98" s="157"/>
      <c r="M98" s="157"/>
      <c r="N98" s="42" t="e">
        <f t="shared" si="5"/>
        <v>#DIV/0!</v>
      </c>
      <c r="O98" s="353" t="e">
        <f t="shared" si="6"/>
        <v>#DIV/0!</v>
      </c>
    </row>
    <row r="99" spans="1:15" x14ac:dyDescent="0.3">
      <c r="A99" s="2">
        <v>92</v>
      </c>
      <c r="B99" s="6" t="str">
        <f>IF(SISWA!B99=0,"",SISWA!B99)</f>
        <v/>
      </c>
      <c r="C99" s="6" t="str">
        <f>IF(SISWA!C99=0,"",SISWA!C99)</f>
        <v/>
      </c>
      <c r="D99" s="6" t="str">
        <f>IF(SISWA!D99=0,"",SISWA!D99)</f>
        <v/>
      </c>
      <c r="E99" s="195" t="str">
        <f>IF(SISWA!E99=0,"",SISWA!E99)</f>
        <v/>
      </c>
      <c r="F99" s="157"/>
      <c r="G99" s="157"/>
      <c r="H99" s="157"/>
      <c r="I99" s="157"/>
      <c r="J99" s="157"/>
      <c r="K99" s="157" t="e">
        <f t="shared" si="4"/>
        <v>#DIV/0!</v>
      </c>
      <c r="L99" s="157"/>
      <c r="M99" s="157"/>
      <c r="N99" s="42" t="e">
        <f t="shared" si="5"/>
        <v>#DIV/0!</v>
      </c>
      <c r="O99" s="353" t="e">
        <f t="shared" si="6"/>
        <v>#DIV/0!</v>
      </c>
    </row>
    <row r="100" spans="1:15" x14ac:dyDescent="0.3">
      <c r="A100" s="2">
        <v>93</v>
      </c>
      <c r="B100" s="6" t="str">
        <f>IF(SISWA!B100=0,"",SISWA!B100)</f>
        <v/>
      </c>
      <c r="C100" s="6" t="str">
        <f>IF(SISWA!C100=0,"",SISWA!C100)</f>
        <v/>
      </c>
      <c r="D100" s="6" t="str">
        <f>IF(SISWA!D100=0,"",SISWA!D100)</f>
        <v/>
      </c>
      <c r="E100" s="195" t="str">
        <f>IF(SISWA!E100=0,"",SISWA!E100)</f>
        <v/>
      </c>
      <c r="F100" s="157"/>
      <c r="G100" s="157"/>
      <c r="H100" s="157"/>
      <c r="I100" s="157"/>
      <c r="J100" s="157"/>
      <c r="K100" s="157" t="e">
        <f t="shared" si="4"/>
        <v>#DIV/0!</v>
      </c>
      <c r="L100" s="157"/>
      <c r="M100" s="157"/>
      <c r="N100" s="42" t="e">
        <f t="shared" si="5"/>
        <v>#DIV/0!</v>
      </c>
      <c r="O100" s="353" t="e">
        <f t="shared" si="6"/>
        <v>#DIV/0!</v>
      </c>
    </row>
    <row r="101" spans="1:15" x14ac:dyDescent="0.3">
      <c r="A101" s="2">
        <v>94</v>
      </c>
      <c r="B101" s="6" t="str">
        <f>IF(SISWA!B101=0,"",SISWA!B101)</f>
        <v/>
      </c>
      <c r="C101" s="6" t="str">
        <f>IF(SISWA!C101=0,"",SISWA!C101)</f>
        <v/>
      </c>
      <c r="D101" s="6" t="str">
        <f>IF(SISWA!D101=0,"",SISWA!D101)</f>
        <v/>
      </c>
      <c r="E101" s="195" t="str">
        <f>IF(SISWA!E101=0,"",SISWA!E101)</f>
        <v/>
      </c>
      <c r="F101" s="157"/>
      <c r="G101" s="157"/>
      <c r="H101" s="157"/>
      <c r="I101" s="157"/>
      <c r="J101" s="157"/>
      <c r="K101" s="157" t="e">
        <f t="shared" si="4"/>
        <v>#DIV/0!</v>
      </c>
      <c r="L101" s="157"/>
      <c r="M101" s="157"/>
      <c r="N101" s="42" t="e">
        <f t="shared" si="5"/>
        <v>#DIV/0!</v>
      </c>
      <c r="O101" s="353" t="e">
        <f t="shared" si="6"/>
        <v>#DIV/0!</v>
      </c>
    </row>
    <row r="102" spans="1:15" x14ac:dyDescent="0.3">
      <c r="A102" s="2">
        <v>95</v>
      </c>
      <c r="B102" s="6" t="str">
        <f>IF(SISWA!B102=0,"",SISWA!B102)</f>
        <v/>
      </c>
      <c r="C102" s="6" t="str">
        <f>IF(SISWA!C102=0,"",SISWA!C102)</f>
        <v/>
      </c>
      <c r="D102" s="6" t="str">
        <f>IF(SISWA!D102=0,"",SISWA!D102)</f>
        <v/>
      </c>
      <c r="E102" s="195" t="str">
        <f>IF(SISWA!E102=0,"",SISWA!E102)</f>
        <v/>
      </c>
      <c r="F102" s="157"/>
      <c r="G102" s="157"/>
      <c r="H102" s="157"/>
      <c r="I102" s="157"/>
      <c r="J102" s="157"/>
      <c r="K102" s="157" t="e">
        <f t="shared" si="4"/>
        <v>#DIV/0!</v>
      </c>
      <c r="L102" s="157"/>
      <c r="M102" s="157"/>
      <c r="N102" s="42" t="e">
        <f t="shared" si="5"/>
        <v>#DIV/0!</v>
      </c>
      <c r="O102" s="353" t="e">
        <f t="shared" si="6"/>
        <v>#DIV/0!</v>
      </c>
    </row>
    <row r="103" spans="1:15" x14ac:dyDescent="0.3">
      <c r="A103" s="2">
        <v>96</v>
      </c>
      <c r="B103" s="6" t="str">
        <f>IF(SISWA!B103=0,"",SISWA!B103)</f>
        <v/>
      </c>
      <c r="C103" s="6" t="str">
        <f>IF(SISWA!C103=0,"",SISWA!C103)</f>
        <v/>
      </c>
      <c r="D103" s="6" t="str">
        <f>IF(SISWA!D103=0,"",SISWA!D103)</f>
        <v/>
      </c>
      <c r="E103" s="195" t="str">
        <f>IF(SISWA!E103=0,"",SISWA!E103)</f>
        <v/>
      </c>
      <c r="F103" s="157"/>
      <c r="G103" s="157"/>
      <c r="H103" s="157"/>
      <c r="I103" s="157"/>
      <c r="J103" s="157"/>
      <c r="K103" s="157" t="e">
        <f t="shared" si="4"/>
        <v>#DIV/0!</v>
      </c>
      <c r="L103" s="157"/>
      <c r="M103" s="157"/>
      <c r="N103" s="42" t="e">
        <f t="shared" si="5"/>
        <v>#DIV/0!</v>
      </c>
      <c r="O103" s="353" t="e">
        <f t="shared" si="6"/>
        <v>#DIV/0!</v>
      </c>
    </row>
    <row r="104" spans="1:15" x14ac:dyDescent="0.3">
      <c r="A104" s="2">
        <v>97</v>
      </c>
      <c r="B104" s="6" t="str">
        <f>IF(SISWA!B104=0,"",SISWA!B104)</f>
        <v/>
      </c>
      <c r="C104" s="6" t="str">
        <f>IF(SISWA!C104=0,"",SISWA!C104)</f>
        <v/>
      </c>
      <c r="D104" s="6" t="str">
        <f>IF(SISWA!D104=0,"",SISWA!D104)</f>
        <v/>
      </c>
      <c r="E104" s="195" t="str">
        <f>IF(SISWA!E104=0,"",SISWA!E104)</f>
        <v/>
      </c>
      <c r="F104" s="157"/>
      <c r="G104" s="157"/>
      <c r="H104" s="157"/>
      <c r="I104" s="157"/>
      <c r="J104" s="157"/>
      <c r="K104" s="157" t="e">
        <f t="shared" si="4"/>
        <v>#DIV/0!</v>
      </c>
      <c r="L104" s="157"/>
      <c r="M104" s="157"/>
      <c r="N104" s="42" t="e">
        <f t="shared" si="5"/>
        <v>#DIV/0!</v>
      </c>
      <c r="O104" s="353" t="e">
        <f t="shared" si="6"/>
        <v>#DIV/0!</v>
      </c>
    </row>
    <row r="105" spans="1:15" x14ac:dyDescent="0.3">
      <c r="A105" s="2">
        <v>98</v>
      </c>
      <c r="B105" s="6" t="str">
        <f>IF(SISWA!B105=0,"",SISWA!B105)</f>
        <v/>
      </c>
      <c r="C105" s="6" t="str">
        <f>IF(SISWA!C105=0,"",SISWA!C105)</f>
        <v/>
      </c>
      <c r="D105" s="6" t="str">
        <f>IF(SISWA!D105=0,"",SISWA!D105)</f>
        <v/>
      </c>
      <c r="E105" s="195" t="str">
        <f>IF(SISWA!E105=0,"",SISWA!E105)</f>
        <v/>
      </c>
      <c r="F105" s="157"/>
      <c r="G105" s="157"/>
      <c r="H105" s="157"/>
      <c r="I105" s="157"/>
      <c r="J105" s="157"/>
      <c r="K105" s="157" t="e">
        <f t="shared" si="4"/>
        <v>#DIV/0!</v>
      </c>
      <c r="L105" s="157"/>
      <c r="M105" s="157"/>
      <c r="N105" s="42" t="e">
        <f t="shared" si="5"/>
        <v>#DIV/0!</v>
      </c>
      <c r="O105" s="353" t="e">
        <f t="shared" si="6"/>
        <v>#DIV/0!</v>
      </c>
    </row>
    <row r="106" spans="1:15" x14ac:dyDescent="0.3">
      <c r="A106" s="2">
        <v>99</v>
      </c>
      <c r="B106" s="6" t="str">
        <f>IF(SISWA!B106=0,"",SISWA!B106)</f>
        <v/>
      </c>
      <c r="C106" s="6" t="str">
        <f>IF(SISWA!C106=0,"",SISWA!C106)</f>
        <v/>
      </c>
      <c r="D106" s="6" t="str">
        <f>IF(SISWA!D106=0,"",SISWA!D106)</f>
        <v/>
      </c>
      <c r="E106" s="195" t="str">
        <f>IF(SISWA!E106=0,"",SISWA!E106)</f>
        <v/>
      </c>
      <c r="F106" s="157"/>
      <c r="G106" s="157"/>
      <c r="H106" s="157"/>
      <c r="I106" s="157"/>
      <c r="J106" s="157"/>
      <c r="K106" s="157" t="e">
        <f t="shared" si="4"/>
        <v>#DIV/0!</v>
      </c>
      <c r="L106" s="157"/>
      <c r="M106" s="157"/>
      <c r="N106" s="42" t="e">
        <f t="shared" si="5"/>
        <v>#DIV/0!</v>
      </c>
      <c r="O106" s="353" t="e">
        <f t="shared" si="6"/>
        <v>#DIV/0!</v>
      </c>
    </row>
    <row r="107" spans="1:15" x14ac:dyDescent="0.3">
      <c r="A107" s="2">
        <v>100</v>
      </c>
      <c r="B107" s="6" t="str">
        <f>IF(SISWA!B107=0,"",SISWA!B107)</f>
        <v/>
      </c>
      <c r="C107" s="6" t="str">
        <f>IF(SISWA!C107=0,"",SISWA!C107)</f>
        <v/>
      </c>
      <c r="D107" s="6" t="str">
        <f>IF(SISWA!D107=0,"",SISWA!D107)</f>
        <v/>
      </c>
      <c r="E107" s="195" t="str">
        <f>IF(SISWA!E107=0,"",SISWA!E107)</f>
        <v/>
      </c>
      <c r="F107" s="157"/>
      <c r="G107" s="157"/>
      <c r="H107" s="157"/>
      <c r="I107" s="157"/>
      <c r="J107" s="157"/>
      <c r="K107" s="157" t="e">
        <f t="shared" si="4"/>
        <v>#DIV/0!</v>
      </c>
      <c r="L107" s="157"/>
      <c r="M107" s="157"/>
      <c r="N107" s="42" t="e">
        <f t="shared" si="5"/>
        <v>#DIV/0!</v>
      </c>
      <c r="O107" s="353" t="e">
        <f t="shared" si="6"/>
        <v>#DIV/0!</v>
      </c>
    </row>
    <row r="108" spans="1:15" x14ac:dyDescent="0.3">
      <c r="A108" s="2">
        <v>101</v>
      </c>
      <c r="B108" s="6" t="str">
        <f>IF(SISWA!B108=0,"",SISWA!B108)</f>
        <v/>
      </c>
      <c r="C108" s="6" t="str">
        <f>IF(SISWA!C108=0,"",SISWA!C108)</f>
        <v/>
      </c>
      <c r="D108" s="6" t="str">
        <f>IF(SISWA!D108=0,"",SISWA!D108)</f>
        <v/>
      </c>
      <c r="E108" s="195" t="str">
        <f>IF(SISWA!E108=0,"",SISWA!E108)</f>
        <v/>
      </c>
      <c r="F108" s="157"/>
      <c r="G108" s="157"/>
      <c r="H108" s="157"/>
      <c r="I108" s="157"/>
      <c r="J108" s="157"/>
      <c r="K108" s="157" t="e">
        <f t="shared" si="4"/>
        <v>#DIV/0!</v>
      </c>
      <c r="L108" s="157"/>
      <c r="M108" s="157"/>
      <c r="N108" s="42" t="e">
        <f t="shared" si="5"/>
        <v>#DIV/0!</v>
      </c>
      <c r="O108" s="353" t="e">
        <f t="shared" si="6"/>
        <v>#DIV/0!</v>
      </c>
    </row>
    <row r="109" spans="1:15" x14ac:dyDescent="0.3">
      <c r="A109" s="2">
        <v>102</v>
      </c>
      <c r="B109" s="6" t="str">
        <f>IF(SISWA!B109=0,"",SISWA!B109)</f>
        <v/>
      </c>
      <c r="C109" s="6" t="str">
        <f>IF(SISWA!C109=0,"",SISWA!C109)</f>
        <v/>
      </c>
      <c r="D109" s="6" t="str">
        <f>IF(SISWA!D109=0,"",SISWA!D109)</f>
        <v/>
      </c>
      <c r="E109" s="195" t="str">
        <f>IF(SISWA!E109=0,"",SISWA!E109)</f>
        <v/>
      </c>
      <c r="F109" s="157"/>
      <c r="G109" s="157"/>
      <c r="H109" s="157"/>
      <c r="I109" s="157"/>
      <c r="J109" s="157"/>
      <c r="K109" s="157" t="e">
        <f t="shared" si="4"/>
        <v>#DIV/0!</v>
      </c>
      <c r="L109" s="157"/>
      <c r="M109" s="157"/>
      <c r="N109" s="42" t="e">
        <f t="shared" si="5"/>
        <v>#DIV/0!</v>
      </c>
      <c r="O109" s="353" t="e">
        <f t="shared" si="6"/>
        <v>#DIV/0!</v>
      </c>
    </row>
    <row r="110" spans="1:15" x14ac:dyDescent="0.3">
      <c r="A110" s="2">
        <v>103</v>
      </c>
      <c r="B110" s="6" t="str">
        <f>IF(SISWA!B110=0,"",SISWA!B110)</f>
        <v/>
      </c>
      <c r="C110" s="6" t="str">
        <f>IF(SISWA!C110=0,"",SISWA!C110)</f>
        <v/>
      </c>
      <c r="D110" s="6" t="str">
        <f>IF(SISWA!D110=0,"",SISWA!D110)</f>
        <v/>
      </c>
      <c r="E110" s="195" t="str">
        <f>IF(SISWA!E110=0,"",SISWA!E110)</f>
        <v/>
      </c>
      <c r="F110" s="157"/>
      <c r="G110" s="157"/>
      <c r="H110" s="157"/>
      <c r="I110" s="157"/>
      <c r="J110" s="157"/>
      <c r="K110" s="157" t="e">
        <f t="shared" si="4"/>
        <v>#DIV/0!</v>
      </c>
      <c r="L110" s="157"/>
      <c r="M110" s="157"/>
      <c r="N110" s="42" t="e">
        <f t="shared" si="5"/>
        <v>#DIV/0!</v>
      </c>
      <c r="O110" s="353" t="e">
        <f t="shared" si="6"/>
        <v>#DIV/0!</v>
      </c>
    </row>
    <row r="111" spans="1:15" x14ac:dyDescent="0.3">
      <c r="A111" s="2">
        <v>104</v>
      </c>
      <c r="B111" s="6" t="str">
        <f>IF(SISWA!B111=0,"",SISWA!B111)</f>
        <v/>
      </c>
      <c r="C111" s="6" t="str">
        <f>IF(SISWA!C111=0,"",SISWA!C111)</f>
        <v/>
      </c>
      <c r="D111" s="6" t="str">
        <f>IF(SISWA!D111=0,"",SISWA!D111)</f>
        <v/>
      </c>
      <c r="E111" s="195" t="str">
        <f>IF(SISWA!E111=0,"",SISWA!E111)</f>
        <v/>
      </c>
      <c r="F111" s="157"/>
      <c r="G111" s="157"/>
      <c r="H111" s="157"/>
      <c r="I111" s="157"/>
      <c r="J111" s="157"/>
      <c r="K111" s="157" t="e">
        <f t="shared" si="4"/>
        <v>#DIV/0!</v>
      </c>
      <c r="L111" s="157"/>
      <c r="M111" s="157"/>
      <c r="N111" s="42" t="e">
        <f t="shared" si="5"/>
        <v>#DIV/0!</v>
      </c>
      <c r="O111" s="353" t="e">
        <f t="shared" si="6"/>
        <v>#DIV/0!</v>
      </c>
    </row>
    <row r="112" spans="1:15" x14ac:dyDescent="0.3">
      <c r="A112" s="2">
        <v>105</v>
      </c>
      <c r="B112" s="6" t="str">
        <f>IF(SISWA!B112=0,"",SISWA!B112)</f>
        <v/>
      </c>
      <c r="C112" s="6" t="str">
        <f>IF(SISWA!C112=0,"",SISWA!C112)</f>
        <v/>
      </c>
      <c r="D112" s="6" t="str">
        <f>IF(SISWA!D112=0,"",SISWA!D112)</f>
        <v/>
      </c>
      <c r="E112" s="195" t="str">
        <f>IF(SISWA!E112=0,"",SISWA!E112)</f>
        <v/>
      </c>
      <c r="F112" s="157"/>
      <c r="G112" s="157"/>
      <c r="H112" s="157"/>
      <c r="I112" s="157"/>
      <c r="J112" s="157"/>
      <c r="K112" s="157" t="e">
        <f t="shared" si="4"/>
        <v>#DIV/0!</v>
      </c>
      <c r="L112" s="157"/>
      <c r="M112" s="157"/>
      <c r="N112" s="42" t="e">
        <f t="shared" si="5"/>
        <v>#DIV/0!</v>
      </c>
      <c r="O112" s="353" t="e">
        <f t="shared" si="6"/>
        <v>#DIV/0!</v>
      </c>
    </row>
    <row r="113" spans="1:15" x14ac:dyDescent="0.3">
      <c r="A113" s="2">
        <v>106</v>
      </c>
      <c r="B113" s="6" t="str">
        <f>IF(SISWA!B113=0,"",SISWA!B113)</f>
        <v/>
      </c>
      <c r="C113" s="6" t="str">
        <f>IF(SISWA!C113=0,"",SISWA!C113)</f>
        <v/>
      </c>
      <c r="D113" s="6" t="str">
        <f>IF(SISWA!D113=0,"",SISWA!D113)</f>
        <v/>
      </c>
      <c r="E113" s="195" t="str">
        <f>IF(SISWA!E113=0,"",SISWA!E113)</f>
        <v/>
      </c>
      <c r="F113" s="157"/>
      <c r="G113" s="157"/>
      <c r="H113" s="157"/>
      <c r="I113" s="157"/>
      <c r="J113" s="157"/>
      <c r="K113" s="157" t="e">
        <f t="shared" si="4"/>
        <v>#DIV/0!</v>
      </c>
      <c r="L113" s="157"/>
      <c r="M113" s="157"/>
      <c r="N113" s="42" t="e">
        <f t="shared" si="5"/>
        <v>#DIV/0!</v>
      </c>
      <c r="O113" s="353" t="e">
        <f t="shared" si="6"/>
        <v>#DIV/0!</v>
      </c>
    </row>
    <row r="114" spans="1:15" x14ac:dyDescent="0.3">
      <c r="A114" s="2">
        <v>107</v>
      </c>
      <c r="B114" s="6" t="str">
        <f>IF(SISWA!B114=0,"",SISWA!B114)</f>
        <v/>
      </c>
      <c r="C114" s="6" t="str">
        <f>IF(SISWA!C114=0,"",SISWA!C114)</f>
        <v/>
      </c>
      <c r="D114" s="6" t="str">
        <f>IF(SISWA!D114=0,"",SISWA!D114)</f>
        <v/>
      </c>
      <c r="E114" s="195" t="str">
        <f>IF(SISWA!E114=0,"",SISWA!E114)</f>
        <v/>
      </c>
      <c r="F114" s="157"/>
      <c r="G114" s="157"/>
      <c r="H114" s="157"/>
      <c r="I114" s="157"/>
      <c r="J114" s="157"/>
      <c r="K114" s="157" t="e">
        <f t="shared" si="4"/>
        <v>#DIV/0!</v>
      </c>
      <c r="L114" s="157"/>
      <c r="M114" s="157"/>
      <c r="N114" s="42" t="e">
        <f t="shared" si="5"/>
        <v>#DIV/0!</v>
      </c>
      <c r="O114" s="353" t="e">
        <f t="shared" si="6"/>
        <v>#DIV/0!</v>
      </c>
    </row>
    <row r="115" spans="1:15" x14ac:dyDescent="0.3">
      <c r="A115" s="2">
        <v>108</v>
      </c>
      <c r="B115" s="6" t="str">
        <f>IF(SISWA!B115=0,"",SISWA!B115)</f>
        <v/>
      </c>
      <c r="C115" s="6" t="str">
        <f>IF(SISWA!C115=0,"",SISWA!C115)</f>
        <v/>
      </c>
      <c r="D115" s="6" t="str">
        <f>IF(SISWA!D115=0,"",SISWA!D115)</f>
        <v/>
      </c>
      <c r="E115" s="195" t="str">
        <f>IF(SISWA!E115=0,"",SISWA!E115)</f>
        <v/>
      </c>
      <c r="F115" s="157"/>
      <c r="G115" s="157"/>
      <c r="H115" s="157"/>
      <c r="I115" s="157"/>
      <c r="J115" s="157"/>
      <c r="K115" s="157" t="e">
        <f t="shared" si="4"/>
        <v>#DIV/0!</v>
      </c>
      <c r="L115" s="157"/>
      <c r="M115" s="157"/>
      <c r="N115" s="42" t="e">
        <f t="shared" si="5"/>
        <v>#DIV/0!</v>
      </c>
      <c r="O115" s="353" t="e">
        <f t="shared" si="6"/>
        <v>#DIV/0!</v>
      </c>
    </row>
    <row r="116" spans="1:15" x14ac:dyDescent="0.3">
      <c r="A116" s="2">
        <v>109</v>
      </c>
      <c r="B116" s="6" t="str">
        <f>IF(SISWA!B116=0,"",SISWA!B116)</f>
        <v/>
      </c>
      <c r="C116" s="6" t="str">
        <f>IF(SISWA!C116=0,"",SISWA!C116)</f>
        <v/>
      </c>
      <c r="D116" s="6" t="str">
        <f>IF(SISWA!D116=0,"",SISWA!D116)</f>
        <v/>
      </c>
      <c r="E116" s="195" t="str">
        <f>IF(SISWA!E116=0,"",SISWA!E116)</f>
        <v/>
      </c>
      <c r="F116" s="157"/>
      <c r="G116" s="157"/>
      <c r="H116" s="157"/>
      <c r="I116" s="157"/>
      <c r="J116" s="157"/>
      <c r="K116" s="157" t="e">
        <f t="shared" si="4"/>
        <v>#DIV/0!</v>
      </c>
      <c r="L116" s="157"/>
      <c r="M116" s="157"/>
      <c r="N116" s="42" t="e">
        <f t="shared" si="5"/>
        <v>#DIV/0!</v>
      </c>
      <c r="O116" s="353" t="e">
        <f t="shared" si="6"/>
        <v>#DIV/0!</v>
      </c>
    </row>
    <row r="117" spans="1:15" x14ac:dyDescent="0.3">
      <c r="A117" s="2">
        <v>110</v>
      </c>
      <c r="B117" s="6" t="str">
        <f>IF(SISWA!B117=0,"",SISWA!B117)</f>
        <v/>
      </c>
      <c r="C117" s="6" t="str">
        <f>IF(SISWA!C117=0,"",SISWA!C117)</f>
        <v/>
      </c>
      <c r="D117" s="6" t="str">
        <f>IF(SISWA!D117=0,"",SISWA!D117)</f>
        <v/>
      </c>
      <c r="E117" s="195" t="str">
        <f>IF(SISWA!E117=0,"",SISWA!E117)</f>
        <v/>
      </c>
      <c r="F117" s="157"/>
      <c r="G117" s="157"/>
      <c r="H117" s="157"/>
      <c r="I117" s="157"/>
      <c r="J117" s="157"/>
      <c r="K117" s="157" t="e">
        <f t="shared" si="4"/>
        <v>#DIV/0!</v>
      </c>
      <c r="L117" s="157"/>
      <c r="M117" s="157"/>
      <c r="N117" s="42" t="e">
        <f t="shared" si="5"/>
        <v>#DIV/0!</v>
      </c>
      <c r="O117" s="353" t="e">
        <f t="shared" si="6"/>
        <v>#DIV/0!</v>
      </c>
    </row>
    <row r="118" spans="1:15" x14ac:dyDescent="0.3">
      <c r="A118" s="2">
        <v>111</v>
      </c>
      <c r="B118" s="6" t="str">
        <f>IF(SISWA!B118=0,"",SISWA!B118)</f>
        <v/>
      </c>
      <c r="C118" s="6" t="str">
        <f>IF(SISWA!C118=0,"",SISWA!C118)</f>
        <v/>
      </c>
      <c r="D118" s="6" t="str">
        <f>IF(SISWA!D118=0,"",SISWA!D118)</f>
        <v/>
      </c>
      <c r="E118" s="195" t="str">
        <f>IF(SISWA!E118=0,"",SISWA!E118)</f>
        <v/>
      </c>
      <c r="F118" s="157"/>
      <c r="G118" s="157"/>
      <c r="H118" s="157"/>
      <c r="I118" s="157"/>
      <c r="J118" s="157"/>
      <c r="K118" s="157" t="e">
        <f t="shared" si="4"/>
        <v>#DIV/0!</v>
      </c>
      <c r="L118" s="157"/>
      <c r="M118" s="157"/>
      <c r="N118" s="42" t="e">
        <f t="shared" si="5"/>
        <v>#DIV/0!</v>
      </c>
      <c r="O118" s="353" t="e">
        <f t="shared" si="6"/>
        <v>#DIV/0!</v>
      </c>
    </row>
    <row r="119" spans="1:15" x14ac:dyDescent="0.3">
      <c r="A119" s="2">
        <v>112</v>
      </c>
      <c r="B119" s="6" t="str">
        <f>IF(SISWA!B119=0,"",SISWA!B119)</f>
        <v/>
      </c>
      <c r="C119" s="6" t="str">
        <f>IF(SISWA!C119=0,"",SISWA!C119)</f>
        <v/>
      </c>
      <c r="D119" s="6" t="str">
        <f>IF(SISWA!D119=0,"",SISWA!D119)</f>
        <v/>
      </c>
      <c r="E119" s="195" t="str">
        <f>IF(SISWA!E119=0,"",SISWA!E119)</f>
        <v/>
      </c>
      <c r="F119" s="157"/>
      <c r="G119" s="157"/>
      <c r="H119" s="157"/>
      <c r="I119" s="157"/>
      <c r="J119" s="157"/>
      <c r="K119" s="157" t="e">
        <f t="shared" si="4"/>
        <v>#DIV/0!</v>
      </c>
      <c r="L119" s="157"/>
      <c r="M119" s="157"/>
      <c r="N119" s="42" t="e">
        <f t="shared" si="5"/>
        <v>#DIV/0!</v>
      </c>
      <c r="O119" s="353" t="e">
        <f t="shared" si="6"/>
        <v>#DIV/0!</v>
      </c>
    </row>
    <row r="120" spans="1:15" x14ac:dyDescent="0.3">
      <c r="A120" s="2">
        <v>113</v>
      </c>
      <c r="B120" s="6" t="str">
        <f>IF(SISWA!B120=0,"",SISWA!B120)</f>
        <v/>
      </c>
      <c r="C120" s="6" t="str">
        <f>IF(SISWA!C120=0,"",SISWA!C120)</f>
        <v/>
      </c>
      <c r="D120" s="6" t="str">
        <f>IF(SISWA!D120=0,"",SISWA!D120)</f>
        <v/>
      </c>
      <c r="E120" s="195" t="str">
        <f>IF(SISWA!E120=0,"",SISWA!E120)</f>
        <v/>
      </c>
      <c r="F120" s="157"/>
      <c r="G120" s="157"/>
      <c r="H120" s="157"/>
      <c r="I120" s="157"/>
      <c r="J120" s="157"/>
      <c r="K120" s="157" t="e">
        <f t="shared" si="4"/>
        <v>#DIV/0!</v>
      </c>
      <c r="L120" s="157"/>
      <c r="M120" s="157"/>
      <c r="N120" s="42" t="e">
        <f t="shared" si="5"/>
        <v>#DIV/0!</v>
      </c>
      <c r="O120" s="353" t="e">
        <f t="shared" si="6"/>
        <v>#DIV/0!</v>
      </c>
    </row>
    <row r="121" spans="1:15" x14ac:dyDescent="0.3">
      <c r="A121" s="2">
        <v>114</v>
      </c>
      <c r="B121" s="6" t="str">
        <f>IF(SISWA!B121=0,"",SISWA!B121)</f>
        <v/>
      </c>
      <c r="C121" s="6" t="str">
        <f>IF(SISWA!C121=0,"",SISWA!C121)</f>
        <v/>
      </c>
      <c r="D121" s="6" t="str">
        <f>IF(SISWA!D121=0,"",SISWA!D121)</f>
        <v/>
      </c>
      <c r="E121" s="195" t="str">
        <f>IF(SISWA!E121=0,"",SISWA!E121)</f>
        <v/>
      </c>
      <c r="F121" s="157"/>
      <c r="G121" s="157"/>
      <c r="H121" s="157"/>
      <c r="I121" s="157"/>
      <c r="J121" s="157"/>
      <c r="K121" s="157" t="e">
        <f t="shared" si="4"/>
        <v>#DIV/0!</v>
      </c>
      <c r="L121" s="157"/>
      <c r="M121" s="157"/>
      <c r="N121" s="42" t="e">
        <f t="shared" si="5"/>
        <v>#DIV/0!</v>
      </c>
      <c r="O121" s="353" t="e">
        <f t="shared" si="6"/>
        <v>#DIV/0!</v>
      </c>
    </row>
    <row r="122" spans="1:15" x14ac:dyDescent="0.3">
      <c r="A122" s="2">
        <v>115</v>
      </c>
      <c r="B122" s="6" t="str">
        <f>IF(SISWA!B122=0,"",SISWA!B122)</f>
        <v/>
      </c>
      <c r="C122" s="6" t="str">
        <f>IF(SISWA!C122=0,"",SISWA!C122)</f>
        <v/>
      </c>
      <c r="D122" s="6" t="str">
        <f>IF(SISWA!D122=0,"",SISWA!D122)</f>
        <v/>
      </c>
      <c r="E122" s="195" t="str">
        <f>IF(SISWA!E122=0,"",SISWA!E122)</f>
        <v/>
      </c>
      <c r="F122" s="157"/>
      <c r="G122" s="157"/>
      <c r="H122" s="157"/>
      <c r="I122" s="157"/>
      <c r="J122" s="157"/>
      <c r="K122" s="157" t="e">
        <f t="shared" si="4"/>
        <v>#DIV/0!</v>
      </c>
      <c r="L122" s="157"/>
      <c r="M122" s="157"/>
      <c r="N122" s="42" t="e">
        <f t="shared" si="5"/>
        <v>#DIV/0!</v>
      </c>
      <c r="O122" s="353" t="e">
        <f t="shared" si="6"/>
        <v>#DIV/0!</v>
      </c>
    </row>
    <row r="123" spans="1:15" x14ac:dyDescent="0.3">
      <c r="A123" s="2">
        <v>116</v>
      </c>
      <c r="B123" s="6" t="str">
        <f>IF(SISWA!B123=0,"",SISWA!B123)</f>
        <v/>
      </c>
      <c r="C123" s="6" t="str">
        <f>IF(SISWA!C123=0,"",SISWA!C123)</f>
        <v/>
      </c>
      <c r="D123" s="6" t="str">
        <f>IF(SISWA!D123=0,"",SISWA!D123)</f>
        <v/>
      </c>
      <c r="E123" s="195" t="str">
        <f>IF(SISWA!E123=0,"",SISWA!E123)</f>
        <v/>
      </c>
      <c r="F123" s="157"/>
      <c r="G123" s="157"/>
      <c r="H123" s="157"/>
      <c r="I123" s="157"/>
      <c r="J123" s="157"/>
      <c r="K123" s="157" t="e">
        <f t="shared" si="4"/>
        <v>#DIV/0!</v>
      </c>
      <c r="L123" s="157"/>
      <c r="M123" s="157"/>
      <c r="N123" s="42" t="e">
        <f t="shared" si="5"/>
        <v>#DIV/0!</v>
      </c>
      <c r="O123" s="353" t="e">
        <f t="shared" si="6"/>
        <v>#DIV/0!</v>
      </c>
    </row>
    <row r="124" spans="1:15" x14ac:dyDescent="0.3">
      <c r="A124" s="2">
        <v>117</v>
      </c>
      <c r="B124" s="6" t="str">
        <f>IF(SISWA!B124=0,"",SISWA!B124)</f>
        <v/>
      </c>
      <c r="C124" s="6" t="str">
        <f>IF(SISWA!C124=0,"",SISWA!C124)</f>
        <v/>
      </c>
      <c r="D124" s="6" t="str">
        <f>IF(SISWA!D124=0,"",SISWA!D124)</f>
        <v/>
      </c>
      <c r="E124" s="195" t="str">
        <f>IF(SISWA!E124=0,"",SISWA!E124)</f>
        <v/>
      </c>
      <c r="F124" s="157"/>
      <c r="G124" s="157"/>
      <c r="H124" s="157"/>
      <c r="I124" s="157"/>
      <c r="J124" s="157"/>
      <c r="K124" s="157" t="e">
        <f t="shared" si="4"/>
        <v>#DIV/0!</v>
      </c>
      <c r="L124" s="157"/>
      <c r="M124" s="157"/>
      <c r="N124" s="42" t="e">
        <f t="shared" si="5"/>
        <v>#DIV/0!</v>
      </c>
      <c r="O124" s="353" t="e">
        <f t="shared" si="6"/>
        <v>#DIV/0!</v>
      </c>
    </row>
    <row r="125" spans="1:15" x14ac:dyDescent="0.3">
      <c r="A125" s="2">
        <v>118</v>
      </c>
      <c r="B125" s="6" t="str">
        <f>IF(SISWA!B125=0,"",SISWA!B125)</f>
        <v/>
      </c>
      <c r="C125" s="6" t="str">
        <f>IF(SISWA!C125=0,"",SISWA!C125)</f>
        <v/>
      </c>
      <c r="D125" s="6" t="str">
        <f>IF(SISWA!D125=0,"",SISWA!D125)</f>
        <v/>
      </c>
      <c r="E125" s="195" t="str">
        <f>IF(SISWA!E125=0,"",SISWA!E125)</f>
        <v/>
      </c>
      <c r="F125" s="157"/>
      <c r="G125" s="157"/>
      <c r="H125" s="157"/>
      <c r="I125" s="157"/>
      <c r="J125" s="157"/>
      <c r="K125" s="157" t="e">
        <f t="shared" si="4"/>
        <v>#DIV/0!</v>
      </c>
      <c r="L125" s="157"/>
      <c r="M125" s="157"/>
      <c r="N125" s="42" t="e">
        <f t="shared" si="5"/>
        <v>#DIV/0!</v>
      </c>
      <c r="O125" s="353" t="e">
        <f t="shared" si="6"/>
        <v>#DIV/0!</v>
      </c>
    </row>
    <row r="126" spans="1:15" x14ac:dyDescent="0.3">
      <c r="A126" s="2">
        <v>119</v>
      </c>
      <c r="B126" s="6" t="str">
        <f>IF(SISWA!B126=0,"",SISWA!B126)</f>
        <v/>
      </c>
      <c r="C126" s="6" t="str">
        <f>IF(SISWA!C126=0,"",SISWA!C126)</f>
        <v/>
      </c>
      <c r="D126" s="6" t="str">
        <f>IF(SISWA!D126=0,"",SISWA!D126)</f>
        <v/>
      </c>
      <c r="E126" s="195" t="str">
        <f>IF(SISWA!E126=0,"",SISWA!E126)</f>
        <v/>
      </c>
      <c r="F126" s="157"/>
      <c r="G126" s="157"/>
      <c r="H126" s="157"/>
      <c r="I126" s="157"/>
      <c r="J126" s="157"/>
      <c r="K126" s="157" t="e">
        <f t="shared" si="4"/>
        <v>#DIV/0!</v>
      </c>
      <c r="L126" s="157"/>
      <c r="M126" s="157"/>
      <c r="N126" s="42" t="e">
        <f t="shared" si="5"/>
        <v>#DIV/0!</v>
      </c>
      <c r="O126" s="353" t="e">
        <f t="shared" si="6"/>
        <v>#DIV/0!</v>
      </c>
    </row>
    <row r="127" spans="1:15" x14ac:dyDescent="0.3">
      <c r="A127" s="2">
        <v>120</v>
      </c>
      <c r="B127" s="6" t="str">
        <f>IF(SISWA!B127=0,"",SISWA!B127)</f>
        <v/>
      </c>
      <c r="C127" s="6" t="str">
        <f>IF(SISWA!C127=0,"",SISWA!C127)</f>
        <v/>
      </c>
      <c r="D127" s="6" t="str">
        <f>IF(SISWA!D127=0,"",SISWA!D127)</f>
        <v/>
      </c>
      <c r="E127" s="195" t="str">
        <f>IF(SISWA!E127=0,"",SISWA!E127)</f>
        <v/>
      </c>
      <c r="F127" s="157"/>
      <c r="G127" s="157"/>
      <c r="H127" s="157"/>
      <c r="I127" s="157"/>
      <c r="J127" s="157"/>
      <c r="K127" s="157" t="e">
        <f t="shared" si="4"/>
        <v>#DIV/0!</v>
      </c>
      <c r="L127" s="157"/>
      <c r="M127" s="157"/>
      <c r="N127" s="42" t="e">
        <f t="shared" si="5"/>
        <v>#DIV/0!</v>
      </c>
      <c r="O127" s="353" t="e">
        <f t="shared" si="6"/>
        <v>#DIV/0!</v>
      </c>
    </row>
    <row r="128" spans="1:15" x14ac:dyDescent="0.3">
      <c r="A128" s="2">
        <v>121</v>
      </c>
      <c r="B128" s="6" t="str">
        <f>IF(SISWA!B128=0,"",SISWA!B128)</f>
        <v/>
      </c>
      <c r="C128" s="6" t="str">
        <f>IF(SISWA!C128=0,"",SISWA!C128)</f>
        <v/>
      </c>
      <c r="D128" s="6" t="str">
        <f>IF(SISWA!D128=0,"",SISWA!D128)</f>
        <v/>
      </c>
      <c r="E128" s="195" t="str">
        <f>IF(SISWA!E128=0,"",SISWA!E128)</f>
        <v/>
      </c>
      <c r="F128" s="157"/>
      <c r="G128" s="157"/>
      <c r="H128" s="157"/>
      <c r="I128" s="157"/>
      <c r="J128" s="157"/>
      <c r="K128" s="157" t="e">
        <f t="shared" si="4"/>
        <v>#DIV/0!</v>
      </c>
      <c r="L128" s="157"/>
      <c r="M128" s="157"/>
      <c r="N128" s="42" t="e">
        <f t="shared" si="5"/>
        <v>#DIV/0!</v>
      </c>
      <c r="O128" s="353" t="e">
        <f t="shared" si="6"/>
        <v>#DIV/0!</v>
      </c>
    </row>
    <row r="129" spans="1:15" x14ac:dyDescent="0.3">
      <c r="A129" s="2">
        <v>122</v>
      </c>
      <c r="B129" s="6" t="str">
        <f>IF(SISWA!B129=0,"",SISWA!B129)</f>
        <v/>
      </c>
      <c r="C129" s="6" t="str">
        <f>IF(SISWA!C129=0,"",SISWA!C129)</f>
        <v/>
      </c>
      <c r="D129" s="6" t="str">
        <f>IF(SISWA!D129=0,"",SISWA!D129)</f>
        <v/>
      </c>
      <c r="E129" s="195" t="str">
        <f>IF(SISWA!E129=0,"",SISWA!E129)</f>
        <v/>
      </c>
      <c r="F129" s="157"/>
      <c r="G129" s="157"/>
      <c r="H129" s="157"/>
      <c r="I129" s="157"/>
      <c r="J129" s="157"/>
      <c r="K129" s="157" t="e">
        <f t="shared" si="4"/>
        <v>#DIV/0!</v>
      </c>
      <c r="L129" s="157"/>
      <c r="M129" s="157"/>
      <c r="N129" s="42" t="e">
        <f t="shared" si="5"/>
        <v>#DIV/0!</v>
      </c>
      <c r="O129" s="353" t="e">
        <f t="shared" si="6"/>
        <v>#DIV/0!</v>
      </c>
    </row>
    <row r="130" spans="1:15" x14ac:dyDescent="0.3">
      <c r="A130" s="2">
        <v>123</v>
      </c>
      <c r="B130" s="6" t="str">
        <f>IF(SISWA!B130=0,"",SISWA!B130)</f>
        <v/>
      </c>
      <c r="C130" s="6" t="str">
        <f>IF(SISWA!C130=0,"",SISWA!C130)</f>
        <v/>
      </c>
      <c r="D130" s="6" t="str">
        <f>IF(SISWA!D130=0,"",SISWA!D130)</f>
        <v/>
      </c>
      <c r="E130" s="195" t="str">
        <f>IF(SISWA!E130=0,"",SISWA!E130)</f>
        <v/>
      </c>
      <c r="F130" s="157"/>
      <c r="G130" s="157"/>
      <c r="H130" s="157"/>
      <c r="I130" s="157"/>
      <c r="J130" s="157"/>
      <c r="K130" s="157" t="e">
        <f t="shared" si="4"/>
        <v>#DIV/0!</v>
      </c>
      <c r="L130" s="157"/>
      <c r="M130" s="157"/>
      <c r="N130" s="42" t="e">
        <f t="shared" si="5"/>
        <v>#DIV/0!</v>
      </c>
      <c r="O130" s="353" t="e">
        <f t="shared" si="6"/>
        <v>#DIV/0!</v>
      </c>
    </row>
    <row r="131" spans="1:15" x14ac:dyDescent="0.3">
      <c r="A131" s="2">
        <v>124</v>
      </c>
      <c r="B131" s="6" t="str">
        <f>IF(SISWA!B131=0,"",SISWA!B131)</f>
        <v/>
      </c>
      <c r="C131" s="6" t="str">
        <f>IF(SISWA!C131=0,"",SISWA!C131)</f>
        <v/>
      </c>
      <c r="D131" s="6" t="str">
        <f>IF(SISWA!D131=0,"",SISWA!D131)</f>
        <v/>
      </c>
      <c r="E131" s="195" t="str">
        <f>IF(SISWA!E131=0,"",SISWA!E131)</f>
        <v/>
      </c>
      <c r="F131" s="157"/>
      <c r="G131" s="157"/>
      <c r="H131" s="157"/>
      <c r="I131" s="157"/>
      <c r="J131" s="157"/>
      <c r="K131" s="157" t="e">
        <f t="shared" si="4"/>
        <v>#DIV/0!</v>
      </c>
      <c r="L131" s="157"/>
      <c r="M131" s="157"/>
      <c r="N131" s="42" t="e">
        <f t="shared" si="5"/>
        <v>#DIV/0!</v>
      </c>
      <c r="O131" s="353" t="e">
        <f t="shared" si="6"/>
        <v>#DIV/0!</v>
      </c>
    </row>
    <row r="132" spans="1:15" x14ac:dyDescent="0.3">
      <c r="A132" s="2">
        <v>125</v>
      </c>
      <c r="B132" s="6" t="str">
        <f>IF(SISWA!B132=0,"",SISWA!B132)</f>
        <v/>
      </c>
      <c r="C132" s="6" t="str">
        <f>IF(SISWA!C132=0,"",SISWA!C132)</f>
        <v/>
      </c>
      <c r="D132" s="6" t="str">
        <f>IF(SISWA!D132=0,"",SISWA!D132)</f>
        <v/>
      </c>
      <c r="E132" s="195" t="str">
        <f>IF(SISWA!E132=0,"",SISWA!E132)</f>
        <v/>
      </c>
      <c r="F132" s="157"/>
      <c r="G132" s="157"/>
      <c r="H132" s="157"/>
      <c r="I132" s="157"/>
      <c r="J132" s="157"/>
      <c r="K132" s="157" t="e">
        <f t="shared" si="4"/>
        <v>#DIV/0!</v>
      </c>
      <c r="L132" s="157"/>
      <c r="M132" s="157"/>
      <c r="N132" s="42" t="e">
        <f t="shared" si="5"/>
        <v>#DIV/0!</v>
      </c>
      <c r="O132" s="353" t="e">
        <f t="shared" si="6"/>
        <v>#DIV/0!</v>
      </c>
    </row>
    <row r="133" spans="1:15" x14ac:dyDescent="0.3">
      <c r="A133" s="2">
        <v>126</v>
      </c>
      <c r="B133" s="6" t="str">
        <f>IF(SISWA!B133=0,"",SISWA!B133)</f>
        <v/>
      </c>
      <c r="C133" s="6" t="str">
        <f>IF(SISWA!C133=0,"",SISWA!C133)</f>
        <v/>
      </c>
      <c r="D133" s="6" t="str">
        <f>IF(SISWA!D133=0,"",SISWA!D133)</f>
        <v/>
      </c>
      <c r="E133" s="195" t="str">
        <f>IF(SISWA!E133=0,"",SISWA!E133)</f>
        <v/>
      </c>
      <c r="F133" s="157"/>
      <c r="G133" s="157"/>
      <c r="H133" s="157"/>
      <c r="I133" s="157"/>
      <c r="J133" s="157"/>
      <c r="K133" s="157" t="e">
        <f t="shared" si="4"/>
        <v>#DIV/0!</v>
      </c>
      <c r="L133" s="157"/>
      <c r="M133" s="157"/>
      <c r="N133" s="42" t="e">
        <f t="shared" si="5"/>
        <v>#DIV/0!</v>
      </c>
      <c r="O133" s="353" t="e">
        <f t="shared" si="6"/>
        <v>#DIV/0!</v>
      </c>
    </row>
    <row r="134" spans="1:15" x14ac:dyDescent="0.3">
      <c r="A134" s="2">
        <v>127</v>
      </c>
      <c r="B134" s="6" t="str">
        <f>IF(SISWA!B134=0,"",SISWA!B134)</f>
        <v/>
      </c>
      <c r="C134" s="6" t="str">
        <f>IF(SISWA!C134=0,"",SISWA!C134)</f>
        <v/>
      </c>
      <c r="D134" s="6" t="str">
        <f>IF(SISWA!D134=0,"",SISWA!D134)</f>
        <v/>
      </c>
      <c r="E134" s="195" t="str">
        <f>IF(SISWA!E134=0,"",SISWA!E134)</f>
        <v/>
      </c>
      <c r="F134" s="157"/>
      <c r="G134" s="157"/>
      <c r="H134" s="157"/>
      <c r="I134" s="157"/>
      <c r="J134" s="157"/>
      <c r="K134" s="157" t="e">
        <f t="shared" si="4"/>
        <v>#DIV/0!</v>
      </c>
      <c r="L134" s="157"/>
      <c r="M134" s="157"/>
      <c r="N134" s="42" t="e">
        <f t="shared" si="5"/>
        <v>#DIV/0!</v>
      </c>
      <c r="O134" s="353" t="e">
        <f t="shared" si="6"/>
        <v>#DIV/0!</v>
      </c>
    </row>
    <row r="135" spans="1:15" x14ac:dyDescent="0.3">
      <c r="A135" s="2">
        <v>128</v>
      </c>
      <c r="B135" s="6" t="str">
        <f>IF(SISWA!B135=0,"",SISWA!B135)</f>
        <v/>
      </c>
      <c r="C135" s="6" t="str">
        <f>IF(SISWA!C135=0,"",SISWA!C135)</f>
        <v/>
      </c>
      <c r="D135" s="6" t="str">
        <f>IF(SISWA!D135=0,"",SISWA!D135)</f>
        <v/>
      </c>
      <c r="E135" s="195" t="str">
        <f>IF(SISWA!E135=0,"",SISWA!E135)</f>
        <v/>
      </c>
      <c r="F135" s="157"/>
      <c r="G135" s="157"/>
      <c r="H135" s="157"/>
      <c r="I135" s="157"/>
      <c r="J135" s="157"/>
      <c r="K135" s="157" t="e">
        <f t="shared" si="4"/>
        <v>#DIV/0!</v>
      </c>
      <c r="L135" s="157"/>
      <c r="M135" s="157"/>
      <c r="N135" s="42" t="e">
        <f t="shared" si="5"/>
        <v>#DIV/0!</v>
      </c>
      <c r="O135" s="353" t="e">
        <f t="shared" si="6"/>
        <v>#DIV/0!</v>
      </c>
    </row>
    <row r="136" spans="1:15" x14ac:dyDescent="0.3">
      <c r="A136" s="2">
        <v>129</v>
      </c>
      <c r="B136" s="6" t="str">
        <f>IF(SISWA!B136=0,"",SISWA!B136)</f>
        <v/>
      </c>
      <c r="C136" s="6" t="str">
        <f>IF(SISWA!C136=0,"",SISWA!C136)</f>
        <v/>
      </c>
      <c r="D136" s="6" t="str">
        <f>IF(SISWA!D136=0,"",SISWA!D136)</f>
        <v/>
      </c>
      <c r="E136" s="195" t="str">
        <f>IF(SISWA!E136=0,"",SISWA!E136)</f>
        <v/>
      </c>
      <c r="F136" s="157"/>
      <c r="G136" s="157"/>
      <c r="H136" s="157"/>
      <c r="I136" s="157"/>
      <c r="J136" s="157"/>
      <c r="K136" s="157" t="e">
        <f t="shared" si="4"/>
        <v>#DIV/0!</v>
      </c>
      <c r="L136" s="157"/>
      <c r="M136" s="157"/>
      <c r="N136" s="42" t="e">
        <f t="shared" si="5"/>
        <v>#DIV/0!</v>
      </c>
      <c r="O136" s="353" t="e">
        <f t="shared" si="6"/>
        <v>#DIV/0!</v>
      </c>
    </row>
    <row r="137" spans="1:15" x14ac:dyDescent="0.3">
      <c r="A137" s="2">
        <v>130</v>
      </c>
      <c r="B137" s="6" t="str">
        <f>IF(SISWA!B137=0,"",SISWA!B137)</f>
        <v/>
      </c>
      <c r="C137" s="6" t="str">
        <f>IF(SISWA!C137=0,"",SISWA!C137)</f>
        <v/>
      </c>
      <c r="D137" s="6" t="str">
        <f>IF(SISWA!D137=0,"",SISWA!D137)</f>
        <v/>
      </c>
      <c r="E137" s="195" t="str">
        <f>IF(SISWA!E137=0,"",SISWA!E137)</f>
        <v/>
      </c>
      <c r="F137" s="157"/>
      <c r="G137" s="157"/>
      <c r="H137" s="157"/>
      <c r="I137" s="157"/>
      <c r="J137" s="157"/>
      <c r="K137" s="157" t="e">
        <f t="shared" ref="K137:K200" si="7">AVERAGE(F137:J137)</f>
        <v>#DIV/0!</v>
      </c>
      <c r="L137" s="157"/>
      <c r="M137" s="157"/>
      <c r="N137" s="42" t="e">
        <f t="shared" ref="N137:N200" si="8">AVERAGE(L137:M137)</f>
        <v>#DIV/0!</v>
      </c>
      <c r="O137" s="353" t="e">
        <f t="shared" ref="O137:O200" si="9">AVERAGE(L137:M137)</f>
        <v>#DIV/0!</v>
      </c>
    </row>
    <row r="138" spans="1:15" x14ac:dyDescent="0.3">
      <c r="A138" s="2">
        <v>131</v>
      </c>
      <c r="B138" s="6" t="str">
        <f>IF(SISWA!B138=0,"",SISWA!B138)</f>
        <v/>
      </c>
      <c r="C138" s="6" t="str">
        <f>IF(SISWA!C138=0,"",SISWA!C138)</f>
        <v/>
      </c>
      <c r="D138" s="6" t="str">
        <f>IF(SISWA!D138=0,"",SISWA!D138)</f>
        <v/>
      </c>
      <c r="E138" s="195" t="str">
        <f>IF(SISWA!E138=0,"",SISWA!E138)</f>
        <v/>
      </c>
      <c r="F138" s="157"/>
      <c r="G138" s="157"/>
      <c r="H138" s="157"/>
      <c r="I138" s="157"/>
      <c r="J138" s="157"/>
      <c r="K138" s="157" t="e">
        <f t="shared" si="7"/>
        <v>#DIV/0!</v>
      </c>
      <c r="L138" s="157"/>
      <c r="M138" s="157"/>
      <c r="N138" s="42" t="e">
        <f t="shared" si="8"/>
        <v>#DIV/0!</v>
      </c>
      <c r="O138" s="353" t="e">
        <f t="shared" si="9"/>
        <v>#DIV/0!</v>
      </c>
    </row>
    <row r="139" spans="1:15" x14ac:dyDescent="0.3">
      <c r="A139" s="2">
        <v>132</v>
      </c>
      <c r="B139" s="6" t="str">
        <f>IF(SISWA!B139=0,"",SISWA!B139)</f>
        <v/>
      </c>
      <c r="C139" s="6" t="str">
        <f>IF(SISWA!C139=0,"",SISWA!C139)</f>
        <v/>
      </c>
      <c r="D139" s="6" t="str">
        <f>IF(SISWA!D139=0,"",SISWA!D139)</f>
        <v/>
      </c>
      <c r="E139" s="195" t="str">
        <f>IF(SISWA!E139=0,"",SISWA!E139)</f>
        <v/>
      </c>
      <c r="F139" s="157"/>
      <c r="G139" s="157"/>
      <c r="H139" s="157"/>
      <c r="I139" s="157"/>
      <c r="J139" s="157"/>
      <c r="K139" s="157" t="e">
        <f t="shared" si="7"/>
        <v>#DIV/0!</v>
      </c>
      <c r="L139" s="157"/>
      <c r="M139" s="157"/>
      <c r="N139" s="42" t="e">
        <f t="shared" si="8"/>
        <v>#DIV/0!</v>
      </c>
      <c r="O139" s="353" t="e">
        <f t="shared" si="9"/>
        <v>#DIV/0!</v>
      </c>
    </row>
    <row r="140" spans="1:15" x14ac:dyDescent="0.3">
      <c r="A140" s="2">
        <v>133</v>
      </c>
      <c r="B140" s="6" t="str">
        <f>IF(SISWA!B140=0,"",SISWA!B140)</f>
        <v/>
      </c>
      <c r="C140" s="6" t="str">
        <f>IF(SISWA!C140=0,"",SISWA!C140)</f>
        <v/>
      </c>
      <c r="D140" s="6" t="str">
        <f>IF(SISWA!D140=0,"",SISWA!D140)</f>
        <v/>
      </c>
      <c r="E140" s="195" t="str">
        <f>IF(SISWA!E140=0,"",SISWA!E140)</f>
        <v/>
      </c>
      <c r="F140" s="157"/>
      <c r="G140" s="157"/>
      <c r="H140" s="157"/>
      <c r="I140" s="157"/>
      <c r="J140" s="157"/>
      <c r="K140" s="157" t="e">
        <f t="shared" si="7"/>
        <v>#DIV/0!</v>
      </c>
      <c r="L140" s="157"/>
      <c r="M140" s="157"/>
      <c r="N140" s="42" t="e">
        <f t="shared" si="8"/>
        <v>#DIV/0!</v>
      </c>
      <c r="O140" s="353" t="e">
        <f t="shared" si="9"/>
        <v>#DIV/0!</v>
      </c>
    </row>
    <row r="141" spans="1:15" x14ac:dyDescent="0.3">
      <c r="A141" s="2">
        <v>134</v>
      </c>
      <c r="B141" s="6" t="str">
        <f>IF(SISWA!B141=0,"",SISWA!B141)</f>
        <v/>
      </c>
      <c r="C141" s="6" t="str">
        <f>IF(SISWA!C141=0,"",SISWA!C141)</f>
        <v/>
      </c>
      <c r="D141" s="6" t="str">
        <f>IF(SISWA!D141=0,"",SISWA!D141)</f>
        <v/>
      </c>
      <c r="E141" s="195" t="str">
        <f>IF(SISWA!E141=0,"",SISWA!E141)</f>
        <v/>
      </c>
      <c r="F141" s="157"/>
      <c r="G141" s="157"/>
      <c r="H141" s="157"/>
      <c r="I141" s="157"/>
      <c r="J141" s="157"/>
      <c r="K141" s="157" t="e">
        <f t="shared" si="7"/>
        <v>#DIV/0!</v>
      </c>
      <c r="L141" s="157"/>
      <c r="M141" s="157"/>
      <c r="N141" s="42" t="e">
        <f t="shared" si="8"/>
        <v>#DIV/0!</v>
      </c>
      <c r="O141" s="353" t="e">
        <f t="shared" si="9"/>
        <v>#DIV/0!</v>
      </c>
    </row>
    <row r="142" spans="1:15" x14ac:dyDescent="0.3">
      <c r="A142" s="2">
        <v>135</v>
      </c>
      <c r="B142" s="6" t="str">
        <f>IF(SISWA!B142=0,"",SISWA!B142)</f>
        <v/>
      </c>
      <c r="C142" s="6" t="str">
        <f>IF(SISWA!C142=0,"",SISWA!C142)</f>
        <v/>
      </c>
      <c r="D142" s="6" t="str">
        <f>IF(SISWA!D142=0,"",SISWA!D142)</f>
        <v/>
      </c>
      <c r="E142" s="195" t="str">
        <f>IF(SISWA!E142=0,"",SISWA!E142)</f>
        <v/>
      </c>
      <c r="F142" s="157"/>
      <c r="G142" s="157"/>
      <c r="H142" s="157"/>
      <c r="I142" s="157"/>
      <c r="J142" s="157"/>
      <c r="K142" s="157" t="e">
        <f t="shared" si="7"/>
        <v>#DIV/0!</v>
      </c>
      <c r="L142" s="157"/>
      <c r="M142" s="157"/>
      <c r="N142" s="42" t="e">
        <f t="shared" si="8"/>
        <v>#DIV/0!</v>
      </c>
      <c r="O142" s="353" t="e">
        <f t="shared" si="9"/>
        <v>#DIV/0!</v>
      </c>
    </row>
    <row r="143" spans="1:15" x14ac:dyDescent="0.3">
      <c r="A143" s="2">
        <v>136</v>
      </c>
      <c r="B143" s="6" t="str">
        <f>IF(SISWA!B143=0,"",SISWA!B143)</f>
        <v/>
      </c>
      <c r="C143" s="6" t="str">
        <f>IF(SISWA!C143=0,"",SISWA!C143)</f>
        <v/>
      </c>
      <c r="D143" s="6" t="str">
        <f>IF(SISWA!D143=0,"",SISWA!D143)</f>
        <v/>
      </c>
      <c r="E143" s="195" t="str">
        <f>IF(SISWA!E143=0,"",SISWA!E143)</f>
        <v/>
      </c>
      <c r="F143" s="157"/>
      <c r="G143" s="157"/>
      <c r="H143" s="157"/>
      <c r="I143" s="157"/>
      <c r="J143" s="157"/>
      <c r="K143" s="157" t="e">
        <f t="shared" si="7"/>
        <v>#DIV/0!</v>
      </c>
      <c r="L143" s="157"/>
      <c r="M143" s="157"/>
      <c r="N143" s="42" t="e">
        <f t="shared" si="8"/>
        <v>#DIV/0!</v>
      </c>
      <c r="O143" s="353" t="e">
        <f t="shared" si="9"/>
        <v>#DIV/0!</v>
      </c>
    </row>
    <row r="144" spans="1:15" x14ac:dyDescent="0.3">
      <c r="A144" s="2">
        <v>137</v>
      </c>
      <c r="B144" s="6" t="str">
        <f>IF(SISWA!B144=0,"",SISWA!B144)</f>
        <v/>
      </c>
      <c r="C144" s="6" t="str">
        <f>IF(SISWA!C144=0,"",SISWA!C144)</f>
        <v/>
      </c>
      <c r="D144" s="6" t="str">
        <f>IF(SISWA!D144=0,"",SISWA!D144)</f>
        <v/>
      </c>
      <c r="E144" s="195" t="str">
        <f>IF(SISWA!E144=0,"",SISWA!E144)</f>
        <v/>
      </c>
      <c r="F144" s="157"/>
      <c r="G144" s="157"/>
      <c r="H144" s="157"/>
      <c r="I144" s="157"/>
      <c r="J144" s="157"/>
      <c r="K144" s="157" t="e">
        <f t="shared" si="7"/>
        <v>#DIV/0!</v>
      </c>
      <c r="L144" s="157"/>
      <c r="M144" s="157"/>
      <c r="N144" s="42" t="e">
        <f t="shared" si="8"/>
        <v>#DIV/0!</v>
      </c>
      <c r="O144" s="353" t="e">
        <f t="shared" si="9"/>
        <v>#DIV/0!</v>
      </c>
    </row>
    <row r="145" spans="1:15" x14ac:dyDescent="0.3">
      <c r="A145" s="2">
        <v>138</v>
      </c>
      <c r="B145" s="6" t="str">
        <f>IF(SISWA!B145=0,"",SISWA!B145)</f>
        <v/>
      </c>
      <c r="C145" s="6" t="str">
        <f>IF(SISWA!C145=0,"",SISWA!C145)</f>
        <v/>
      </c>
      <c r="D145" s="6" t="str">
        <f>IF(SISWA!D145=0,"",SISWA!D145)</f>
        <v/>
      </c>
      <c r="E145" s="195" t="str">
        <f>IF(SISWA!E145=0,"",SISWA!E145)</f>
        <v/>
      </c>
      <c r="F145" s="157"/>
      <c r="G145" s="157"/>
      <c r="H145" s="157"/>
      <c r="I145" s="157"/>
      <c r="J145" s="157"/>
      <c r="K145" s="157" t="e">
        <f t="shared" si="7"/>
        <v>#DIV/0!</v>
      </c>
      <c r="L145" s="157"/>
      <c r="M145" s="157"/>
      <c r="N145" s="42" t="e">
        <f t="shared" si="8"/>
        <v>#DIV/0!</v>
      </c>
      <c r="O145" s="353" t="e">
        <f t="shared" si="9"/>
        <v>#DIV/0!</v>
      </c>
    </row>
    <row r="146" spans="1:15" x14ac:dyDescent="0.3">
      <c r="A146" s="2">
        <v>139</v>
      </c>
      <c r="B146" s="6" t="str">
        <f>IF(SISWA!B146=0,"",SISWA!B146)</f>
        <v/>
      </c>
      <c r="C146" s="6" t="str">
        <f>IF(SISWA!C146=0,"",SISWA!C146)</f>
        <v/>
      </c>
      <c r="D146" s="6" t="str">
        <f>IF(SISWA!D146=0,"",SISWA!D146)</f>
        <v/>
      </c>
      <c r="E146" s="195" t="str">
        <f>IF(SISWA!E146=0,"",SISWA!E146)</f>
        <v/>
      </c>
      <c r="F146" s="157"/>
      <c r="G146" s="157"/>
      <c r="H146" s="157"/>
      <c r="I146" s="157"/>
      <c r="J146" s="157"/>
      <c r="K146" s="157" t="e">
        <f t="shared" si="7"/>
        <v>#DIV/0!</v>
      </c>
      <c r="L146" s="157"/>
      <c r="M146" s="157"/>
      <c r="N146" s="42" t="e">
        <f t="shared" si="8"/>
        <v>#DIV/0!</v>
      </c>
      <c r="O146" s="353" t="e">
        <f t="shared" si="9"/>
        <v>#DIV/0!</v>
      </c>
    </row>
    <row r="147" spans="1:15" x14ac:dyDescent="0.3">
      <c r="A147" s="2">
        <v>140</v>
      </c>
      <c r="B147" s="6" t="str">
        <f>IF(SISWA!B147=0,"",SISWA!B147)</f>
        <v/>
      </c>
      <c r="C147" s="6" t="str">
        <f>IF(SISWA!C147=0,"",SISWA!C147)</f>
        <v/>
      </c>
      <c r="D147" s="6" t="str">
        <f>IF(SISWA!D147=0,"",SISWA!D147)</f>
        <v/>
      </c>
      <c r="E147" s="195" t="str">
        <f>IF(SISWA!E147=0,"",SISWA!E147)</f>
        <v/>
      </c>
      <c r="F147" s="157"/>
      <c r="G147" s="157"/>
      <c r="H147" s="157"/>
      <c r="I147" s="157"/>
      <c r="J147" s="157"/>
      <c r="K147" s="157" t="e">
        <f t="shared" si="7"/>
        <v>#DIV/0!</v>
      </c>
      <c r="L147" s="157"/>
      <c r="M147" s="157"/>
      <c r="N147" s="42" t="e">
        <f t="shared" si="8"/>
        <v>#DIV/0!</v>
      </c>
      <c r="O147" s="353" t="e">
        <f t="shared" si="9"/>
        <v>#DIV/0!</v>
      </c>
    </row>
    <row r="148" spans="1:15" x14ac:dyDescent="0.3">
      <c r="A148" s="2">
        <v>141</v>
      </c>
      <c r="B148" s="6" t="str">
        <f>IF(SISWA!B148=0,"",SISWA!B148)</f>
        <v/>
      </c>
      <c r="C148" s="6" t="str">
        <f>IF(SISWA!C148=0,"",SISWA!C148)</f>
        <v/>
      </c>
      <c r="D148" s="6" t="str">
        <f>IF(SISWA!D148=0,"",SISWA!D148)</f>
        <v/>
      </c>
      <c r="E148" s="195" t="str">
        <f>IF(SISWA!E148=0,"",SISWA!E148)</f>
        <v/>
      </c>
      <c r="F148" s="157"/>
      <c r="G148" s="157"/>
      <c r="H148" s="157"/>
      <c r="I148" s="157"/>
      <c r="J148" s="157"/>
      <c r="K148" s="157" t="e">
        <f t="shared" si="7"/>
        <v>#DIV/0!</v>
      </c>
      <c r="L148" s="157"/>
      <c r="M148" s="157"/>
      <c r="N148" s="42" t="e">
        <f t="shared" si="8"/>
        <v>#DIV/0!</v>
      </c>
      <c r="O148" s="353" t="e">
        <f t="shared" si="9"/>
        <v>#DIV/0!</v>
      </c>
    </row>
    <row r="149" spans="1:15" x14ac:dyDescent="0.3">
      <c r="A149" s="2">
        <v>142</v>
      </c>
      <c r="B149" s="6" t="str">
        <f>IF(SISWA!B149=0,"",SISWA!B149)</f>
        <v/>
      </c>
      <c r="C149" s="6" t="str">
        <f>IF(SISWA!C149=0,"",SISWA!C149)</f>
        <v/>
      </c>
      <c r="D149" s="6" t="str">
        <f>IF(SISWA!D149=0,"",SISWA!D149)</f>
        <v/>
      </c>
      <c r="E149" s="195" t="str">
        <f>IF(SISWA!E149=0,"",SISWA!E149)</f>
        <v/>
      </c>
      <c r="F149" s="157"/>
      <c r="G149" s="157"/>
      <c r="H149" s="157"/>
      <c r="I149" s="157"/>
      <c r="J149" s="157"/>
      <c r="K149" s="157" t="e">
        <f t="shared" si="7"/>
        <v>#DIV/0!</v>
      </c>
      <c r="L149" s="157"/>
      <c r="M149" s="157"/>
      <c r="N149" s="42" t="e">
        <f t="shared" si="8"/>
        <v>#DIV/0!</v>
      </c>
      <c r="O149" s="353" t="e">
        <f t="shared" si="9"/>
        <v>#DIV/0!</v>
      </c>
    </row>
    <row r="150" spans="1:15" x14ac:dyDescent="0.3">
      <c r="A150" s="2">
        <v>143</v>
      </c>
      <c r="B150" s="6" t="str">
        <f>IF(SISWA!B150=0,"",SISWA!B150)</f>
        <v/>
      </c>
      <c r="C150" s="6" t="str">
        <f>IF(SISWA!C150=0,"",SISWA!C150)</f>
        <v/>
      </c>
      <c r="D150" s="6" t="str">
        <f>IF(SISWA!D150=0,"",SISWA!D150)</f>
        <v/>
      </c>
      <c r="E150" s="195" t="str">
        <f>IF(SISWA!E150=0,"",SISWA!E150)</f>
        <v/>
      </c>
      <c r="F150" s="157"/>
      <c r="G150" s="157"/>
      <c r="H150" s="157"/>
      <c r="I150" s="157"/>
      <c r="J150" s="157"/>
      <c r="K150" s="157" t="e">
        <f t="shared" si="7"/>
        <v>#DIV/0!</v>
      </c>
      <c r="L150" s="157"/>
      <c r="M150" s="157"/>
      <c r="N150" s="42" t="e">
        <f t="shared" si="8"/>
        <v>#DIV/0!</v>
      </c>
      <c r="O150" s="353" t="e">
        <f t="shared" si="9"/>
        <v>#DIV/0!</v>
      </c>
    </row>
    <row r="151" spans="1:15" x14ac:dyDescent="0.3">
      <c r="A151" s="2">
        <v>144</v>
      </c>
      <c r="B151" s="6" t="str">
        <f>IF(SISWA!B151=0,"",SISWA!B151)</f>
        <v/>
      </c>
      <c r="C151" s="6" t="str">
        <f>IF(SISWA!C151=0,"",SISWA!C151)</f>
        <v/>
      </c>
      <c r="D151" s="6" t="str">
        <f>IF(SISWA!D151=0,"",SISWA!D151)</f>
        <v/>
      </c>
      <c r="E151" s="195" t="str">
        <f>IF(SISWA!E151=0,"",SISWA!E151)</f>
        <v/>
      </c>
      <c r="F151" s="157"/>
      <c r="G151" s="157"/>
      <c r="H151" s="157"/>
      <c r="I151" s="157"/>
      <c r="J151" s="157"/>
      <c r="K151" s="157" t="e">
        <f t="shared" si="7"/>
        <v>#DIV/0!</v>
      </c>
      <c r="L151" s="157"/>
      <c r="M151" s="157"/>
      <c r="N151" s="42" t="e">
        <f t="shared" si="8"/>
        <v>#DIV/0!</v>
      </c>
      <c r="O151" s="353" t="e">
        <f t="shared" si="9"/>
        <v>#DIV/0!</v>
      </c>
    </row>
    <row r="152" spans="1:15" x14ac:dyDescent="0.3">
      <c r="A152" s="2">
        <v>145</v>
      </c>
      <c r="B152" s="6" t="str">
        <f>IF(SISWA!B152=0,"",SISWA!B152)</f>
        <v/>
      </c>
      <c r="C152" s="6" t="str">
        <f>IF(SISWA!C152=0,"",SISWA!C152)</f>
        <v/>
      </c>
      <c r="D152" s="6" t="str">
        <f>IF(SISWA!D152=0,"",SISWA!D152)</f>
        <v/>
      </c>
      <c r="E152" s="195" t="str">
        <f>IF(SISWA!E152=0,"",SISWA!E152)</f>
        <v/>
      </c>
      <c r="F152" s="157"/>
      <c r="G152" s="157"/>
      <c r="H152" s="157"/>
      <c r="I152" s="157"/>
      <c r="J152" s="157"/>
      <c r="K152" s="157" t="e">
        <f t="shared" si="7"/>
        <v>#DIV/0!</v>
      </c>
      <c r="L152" s="157"/>
      <c r="M152" s="157"/>
      <c r="N152" s="42" t="e">
        <f t="shared" si="8"/>
        <v>#DIV/0!</v>
      </c>
      <c r="O152" s="353" t="e">
        <f t="shared" si="9"/>
        <v>#DIV/0!</v>
      </c>
    </row>
    <row r="153" spans="1:15" x14ac:dyDescent="0.3">
      <c r="A153" s="2">
        <v>146</v>
      </c>
      <c r="B153" s="6" t="str">
        <f>IF(SISWA!B153=0,"",SISWA!B153)</f>
        <v/>
      </c>
      <c r="C153" s="6" t="str">
        <f>IF(SISWA!C153=0,"",SISWA!C153)</f>
        <v/>
      </c>
      <c r="D153" s="6" t="str">
        <f>IF(SISWA!D153=0,"",SISWA!D153)</f>
        <v/>
      </c>
      <c r="E153" s="195" t="str">
        <f>IF(SISWA!E153=0,"",SISWA!E153)</f>
        <v/>
      </c>
      <c r="F153" s="157"/>
      <c r="G153" s="157"/>
      <c r="H153" s="157"/>
      <c r="I153" s="157"/>
      <c r="J153" s="157"/>
      <c r="K153" s="157" t="e">
        <f t="shared" si="7"/>
        <v>#DIV/0!</v>
      </c>
      <c r="L153" s="157"/>
      <c r="M153" s="157"/>
      <c r="N153" s="42" t="e">
        <f t="shared" si="8"/>
        <v>#DIV/0!</v>
      </c>
      <c r="O153" s="353" t="e">
        <f t="shared" si="9"/>
        <v>#DIV/0!</v>
      </c>
    </row>
    <row r="154" spans="1:15" x14ac:dyDescent="0.3">
      <c r="A154" s="2">
        <v>147</v>
      </c>
      <c r="B154" s="6" t="str">
        <f>IF(SISWA!B154=0,"",SISWA!B154)</f>
        <v/>
      </c>
      <c r="C154" s="6" t="str">
        <f>IF(SISWA!C154=0,"",SISWA!C154)</f>
        <v/>
      </c>
      <c r="D154" s="6" t="str">
        <f>IF(SISWA!D154=0,"",SISWA!D154)</f>
        <v/>
      </c>
      <c r="E154" s="195" t="str">
        <f>IF(SISWA!E154=0,"",SISWA!E154)</f>
        <v/>
      </c>
      <c r="F154" s="157"/>
      <c r="G154" s="157"/>
      <c r="H154" s="157"/>
      <c r="I154" s="157"/>
      <c r="J154" s="157"/>
      <c r="K154" s="157" t="e">
        <f t="shared" si="7"/>
        <v>#DIV/0!</v>
      </c>
      <c r="L154" s="157"/>
      <c r="M154" s="157"/>
      <c r="N154" s="42" t="e">
        <f t="shared" si="8"/>
        <v>#DIV/0!</v>
      </c>
      <c r="O154" s="353" t="e">
        <f t="shared" si="9"/>
        <v>#DIV/0!</v>
      </c>
    </row>
    <row r="155" spans="1:15" x14ac:dyDescent="0.3">
      <c r="A155" s="2">
        <v>148</v>
      </c>
      <c r="B155" s="6" t="str">
        <f>IF(SISWA!B155=0,"",SISWA!B155)</f>
        <v/>
      </c>
      <c r="C155" s="6" t="str">
        <f>IF(SISWA!C155=0,"",SISWA!C155)</f>
        <v/>
      </c>
      <c r="D155" s="6" t="str">
        <f>IF(SISWA!D155=0,"",SISWA!D155)</f>
        <v/>
      </c>
      <c r="E155" s="195" t="str">
        <f>IF(SISWA!E155=0,"",SISWA!E155)</f>
        <v/>
      </c>
      <c r="F155" s="157"/>
      <c r="G155" s="157"/>
      <c r="H155" s="157"/>
      <c r="I155" s="157"/>
      <c r="J155" s="157"/>
      <c r="K155" s="157" t="e">
        <f t="shared" si="7"/>
        <v>#DIV/0!</v>
      </c>
      <c r="L155" s="157"/>
      <c r="M155" s="157"/>
      <c r="N155" s="42" t="e">
        <f t="shared" si="8"/>
        <v>#DIV/0!</v>
      </c>
      <c r="O155" s="353" t="e">
        <f t="shared" si="9"/>
        <v>#DIV/0!</v>
      </c>
    </row>
    <row r="156" spans="1:15" x14ac:dyDescent="0.3">
      <c r="A156" s="2">
        <v>149</v>
      </c>
      <c r="B156" s="6" t="str">
        <f>IF(SISWA!B156=0,"",SISWA!B156)</f>
        <v/>
      </c>
      <c r="C156" s="6" t="str">
        <f>IF(SISWA!C156=0,"",SISWA!C156)</f>
        <v/>
      </c>
      <c r="D156" s="6" t="str">
        <f>IF(SISWA!D156=0,"",SISWA!D156)</f>
        <v/>
      </c>
      <c r="E156" s="195" t="str">
        <f>IF(SISWA!E156=0,"",SISWA!E156)</f>
        <v/>
      </c>
      <c r="F156" s="157"/>
      <c r="G156" s="157"/>
      <c r="H156" s="157"/>
      <c r="I156" s="157"/>
      <c r="J156" s="157"/>
      <c r="K156" s="157" t="e">
        <f t="shared" si="7"/>
        <v>#DIV/0!</v>
      </c>
      <c r="L156" s="157"/>
      <c r="M156" s="157"/>
      <c r="N156" s="42" t="e">
        <f t="shared" si="8"/>
        <v>#DIV/0!</v>
      </c>
      <c r="O156" s="353" t="e">
        <f t="shared" si="9"/>
        <v>#DIV/0!</v>
      </c>
    </row>
    <row r="157" spans="1:15" x14ac:dyDescent="0.3">
      <c r="A157" s="2">
        <v>150</v>
      </c>
      <c r="B157" s="6" t="str">
        <f>IF(SISWA!B157=0,"",SISWA!B157)</f>
        <v/>
      </c>
      <c r="C157" s="6" t="str">
        <f>IF(SISWA!C157=0,"",SISWA!C157)</f>
        <v/>
      </c>
      <c r="D157" s="6" t="str">
        <f>IF(SISWA!D157=0,"",SISWA!D157)</f>
        <v/>
      </c>
      <c r="E157" s="195" t="str">
        <f>IF(SISWA!E157=0,"",SISWA!E157)</f>
        <v/>
      </c>
      <c r="F157" s="157"/>
      <c r="G157" s="157"/>
      <c r="H157" s="157"/>
      <c r="I157" s="157"/>
      <c r="J157" s="157"/>
      <c r="K157" s="157" t="e">
        <f t="shared" si="7"/>
        <v>#DIV/0!</v>
      </c>
      <c r="L157" s="157"/>
      <c r="M157" s="157"/>
      <c r="N157" s="42" t="e">
        <f t="shared" si="8"/>
        <v>#DIV/0!</v>
      </c>
      <c r="O157" s="353" t="e">
        <f t="shared" si="9"/>
        <v>#DIV/0!</v>
      </c>
    </row>
    <row r="158" spans="1:15" x14ac:dyDescent="0.3">
      <c r="A158" s="2">
        <v>151</v>
      </c>
      <c r="B158" s="6" t="str">
        <f>IF(SISWA!B158=0,"",SISWA!B158)</f>
        <v/>
      </c>
      <c r="C158" s="6" t="str">
        <f>IF(SISWA!C158=0,"",SISWA!C158)</f>
        <v/>
      </c>
      <c r="D158" s="6" t="str">
        <f>IF(SISWA!D158=0,"",SISWA!D158)</f>
        <v/>
      </c>
      <c r="E158" s="195" t="str">
        <f>IF(SISWA!E158=0,"",SISWA!E158)</f>
        <v/>
      </c>
      <c r="F158" s="157"/>
      <c r="G158" s="157"/>
      <c r="H158" s="157"/>
      <c r="I158" s="157"/>
      <c r="J158" s="157"/>
      <c r="K158" s="157" t="e">
        <f t="shared" si="7"/>
        <v>#DIV/0!</v>
      </c>
      <c r="L158" s="157"/>
      <c r="M158" s="157"/>
      <c r="N158" s="42" t="e">
        <f t="shared" si="8"/>
        <v>#DIV/0!</v>
      </c>
      <c r="O158" s="353" t="e">
        <f t="shared" si="9"/>
        <v>#DIV/0!</v>
      </c>
    </row>
    <row r="159" spans="1:15" x14ac:dyDescent="0.3">
      <c r="A159" s="2">
        <v>152</v>
      </c>
      <c r="B159" s="6" t="str">
        <f>IF(SISWA!B159=0,"",SISWA!B159)</f>
        <v/>
      </c>
      <c r="C159" s="6" t="str">
        <f>IF(SISWA!C159=0,"",SISWA!C159)</f>
        <v/>
      </c>
      <c r="D159" s="6" t="str">
        <f>IF(SISWA!D159=0,"",SISWA!D159)</f>
        <v/>
      </c>
      <c r="E159" s="195" t="str">
        <f>IF(SISWA!E159=0,"",SISWA!E159)</f>
        <v/>
      </c>
      <c r="F159" s="157"/>
      <c r="G159" s="157"/>
      <c r="H159" s="157"/>
      <c r="I159" s="157"/>
      <c r="J159" s="157"/>
      <c r="K159" s="157" t="e">
        <f t="shared" si="7"/>
        <v>#DIV/0!</v>
      </c>
      <c r="L159" s="157"/>
      <c r="M159" s="157"/>
      <c r="N159" s="42" t="e">
        <f t="shared" si="8"/>
        <v>#DIV/0!</v>
      </c>
      <c r="O159" s="353" t="e">
        <f t="shared" si="9"/>
        <v>#DIV/0!</v>
      </c>
    </row>
    <row r="160" spans="1:15" x14ac:dyDescent="0.3">
      <c r="A160" s="2">
        <v>153</v>
      </c>
      <c r="B160" s="6" t="str">
        <f>IF(SISWA!B160=0,"",SISWA!B160)</f>
        <v/>
      </c>
      <c r="C160" s="6" t="str">
        <f>IF(SISWA!C160=0,"",SISWA!C160)</f>
        <v/>
      </c>
      <c r="D160" s="6" t="str">
        <f>IF(SISWA!D160=0,"",SISWA!D160)</f>
        <v/>
      </c>
      <c r="E160" s="195" t="str">
        <f>IF(SISWA!E160=0,"",SISWA!E160)</f>
        <v/>
      </c>
      <c r="F160" s="157"/>
      <c r="G160" s="157"/>
      <c r="H160" s="157"/>
      <c r="I160" s="157"/>
      <c r="J160" s="157"/>
      <c r="K160" s="157" t="e">
        <f t="shared" si="7"/>
        <v>#DIV/0!</v>
      </c>
      <c r="L160" s="157"/>
      <c r="M160" s="157"/>
      <c r="N160" s="42" t="e">
        <f t="shared" si="8"/>
        <v>#DIV/0!</v>
      </c>
      <c r="O160" s="353" t="e">
        <f t="shared" si="9"/>
        <v>#DIV/0!</v>
      </c>
    </row>
    <row r="161" spans="1:15" x14ac:dyDescent="0.3">
      <c r="A161" s="2">
        <v>154</v>
      </c>
      <c r="B161" s="6" t="str">
        <f>IF(SISWA!B161=0,"",SISWA!B161)</f>
        <v/>
      </c>
      <c r="C161" s="6" t="str">
        <f>IF(SISWA!C161=0,"",SISWA!C161)</f>
        <v/>
      </c>
      <c r="D161" s="6" t="str">
        <f>IF(SISWA!D161=0,"",SISWA!D161)</f>
        <v/>
      </c>
      <c r="E161" s="195" t="str">
        <f>IF(SISWA!E161=0,"",SISWA!E161)</f>
        <v/>
      </c>
      <c r="F161" s="157"/>
      <c r="G161" s="157"/>
      <c r="H161" s="157"/>
      <c r="I161" s="157"/>
      <c r="J161" s="157"/>
      <c r="K161" s="157" t="e">
        <f t="shared" si="7"/>
        <v>#DIV/0!</v>
      </c>
      <c r="L161" s="157"/>
      <c r="M161" s="157"/>
      <c r="N161" s="42" t="e">
        <f t="shared" si="8"/>
        <v>#DIV/0!</v>
      </c>
      <c r="O161" s="353" t="e">
        <f t="shared" si="9"/>
        <v>#DIV/0!</v>
      </c>
    </row>
    <row r="162" spans="1:15" x14ac:dyDescent="0.3">
      <c r="A162" s="2">
        <v>155</v>
      </c>
      <c r="B162" s="6" t="str">
        <f>IF(SISWA!B162=0,"",SISWA!B162)</f>
        <v/>
      </c>
      <c r="C162" s="6" t="str">
        <f>IF(SISWA!C162=0,"",SISWA!C162)</f>
        <v/>
      </c>
      <c r="D162" s="6" t="str">
        <f>IF(SISWA!D162=0,"",SISWA!D162)</f>
        <v/>
      </c>
      <c r="E162" s="195" t="str">
        <f>IF(SISWA!E162=0,"",SISWA!E162)</f>
        <v/>
      </c>
      <c r="F162" s="157"/>
      <c r="G162" s="157"/>
      <c r="H162" s="157"/>
      <c r="I162" s="157"/>
      <c r="J162" s="157"/>
      <c r="K162" s="157" t="e">
        <f t="shared" si="7"/>
        <v>#DIV/0!</v>
      </c>
      <c r="L162" s="157"/>
      <c r="M162" s="157"/>
      <c r="N162" s="42" t="e">
        <f t="shared" si="8"/>
        <v>#DIV/0!</v>
      </c>
      <c r="O162" s="353" t="e">
        <f t="shared" si="9"/>
        <v>#DIV/0!</v>
      </c>
    </row>
    <row r="163" spans="1:15" x14ac:dyDescent="0.3">
      <c r="A163" s="2">
        <v>156</v>
      </c>
      <c r="B163" s="6" t="str">
        <f>IF(SISWA!B163=0,"",SISWA!B163)</f>
        <v/>
      </c>
      <c r="C163" s="6" t="str">
        <f>IF(SISWA!C163=0,"",SISWA!C163)</f>
        <v/>
      </c>
      <c r="D163" s="6" t="str">
        <f>IF(SISWA!D163=0,"",SISWA!D163)</f>
        <v/>
      </c>
      <c r="E163" s="195" t="str">
        <f>IF(SISWA!E163=0,"",SISWA!E163)</f>
        <v/>
      </c>
      <c r="F163" s="157"/>
      <c r="G163" s="157"/>
      <c r="H163" s="157"/>
      <c r="I163" s="157"/>
      <c r="J163" s="157"/>
      <c r="K163" s="157" t="e">
        <f t="shared" si="7"/>
        <v>#DIV/0!</v>
      </c>
      <c r="L163" s="157"/>
      <c r="M163" s="157"/>
      <c r="N163" s="42" t="e">
        <f t="shared" si="8"/>
        <v>#DIV/0!</v>
      </c>
      <c r="O163" s="353" t="e">
        <f t="shared" si="9"/>
        <v>#DIV/0!</v>
      </c>
    </row>
    <row r="164" spans="1:15" x14ac:dyDescent="0.3">
      <c r="A164" s="2">
        <v>157</v>
      </c>
      <c r="B164" s="6" t="str">
        <f>IF(SISWA!B164=0,"",SISWA!B164)</f>
        <v/>
      </c>
      <c r="C164" s="6" t="str">
        <f>IF(SISWA!C164=0,"",SISWA!C164)</f>
        <v/>
      </c>
      <c r="D164" s="6" t="str">
        <f>IF(SISWA!D164=0,"",SISWA!D164)</f>
        <v/>
      </c>
      <c r="E164" s="195" t="str">
        <f>IF(SISWA!E164=0,"",SISWA!E164)</f>
        <v/>
      </c>
      <c r="F164" s="157"/>
      <c r="G164" s="157"/>
      <c r="H164" s="157"/>
      <c r="I164" s="157"/>
      <c r="J164" s="157"/>
      <c r="K164" s="157" t="e">
        <f t="shared" si="7"/>
        <v>#DIV/0!</v>
      </c>
      <c r="L164" s="157"/>
      <c r="M164" s="157"/>
      <c r="N164" s="42" t="e">
        <f t="shared" si="8"/>
        <v>#DIV/0!</v>
      </c>
      <c r="O164" s="353" t="e">
        <f t="shared" si="9"/>
        <v>#DIV/0!</v>
      </c>
    </row>
    <row r="165" spans="1:15" x14ac:dyDescent="0.3">
      <c r="A165" s="2">
        <v>158</v>
      </c>
      <c r="B165" s="6" t="str">
        <f>IF(SISWA!B165=0,"",SISWA!B165)</f>
        <v/>
      </c>
      <c r="C165" s="6" t="str">
        <f>IF(SISWA!C165=0,"",SISWA!C165)</f>
        <v/>
      </c>
      <c r="D165" s="6" t="str">
        <f>IF(SISWA!D165=0,"",SISWA!D165)</f>
        <v/>
      </c>
      <c r="E165" s="195" t="str">
        <f>IF(SISWA!E165=0,"",SISWA!E165)</f>
        <v/>
      </c>
      <c r="F165" s="157"/>
      <c r="G165" s="157"/>
      <c r="H165" s="157"/>
      <c r="I165" s="157"/>
      <c r="J165" s="157"/>
      <c r="K165" s="157" t="e">
        <f t="shared" si="7"/>
        <v>#DIV/0!</v>
      </c>
      <c r="L165" s="157"/>
      <c r="M165" s="157"/>
      <c r="N165" s="42" t="e">
        <f t="shared" si="8"/>
        <v>#DIV/0!</v>
      </c>
      <c r="O165" s="353" t="e">
        <f t="shared" si="9"/>
        <v>#DIV/0!</v>
      </c>
    </row>
    <row r="166" spans="1:15" x14ac:dyDescent="0.3">
      <c r="A166" s="2">
        <v>159</v>
      </c>
      <c r="B166" s="6" t="str">
        <f>IF(SISWA!B166=0,"",SISWA!B166)</f>
        <v/>
      </c>
      <c r="C166" s="6" t="str">
        <f>IF(SISWA!C166=0,"",SISWA!C166)</f>
        <v/>
      </c>
      <c r="D166" s="6" t="str">
        <f>IF(SISWA!D166=0,"",SISWA!D166)</f>
        <v/>
      </c>
      <c r="E166" s="195" t="str">
        <f>IF(SISWA!E166=0,"",SISWA!E166)</f>
        <v/>
      </c>
      <c r="F166" s="157"/>
      <c r="G166" s="157"/>
      <c r="H166" s="157"/>
      <c r="I166" s="157"/>
      <c r="J166" s="157"/>
      <c r="K166" s="157" t="e">
        <f t="shared" si="7"/>
        <v>#DIV/0!</v>
      </c>
      <c r="L166" s="157"/>
      <c r="M166" s="157"/>
      <c r="N166" s="42" t="e">
        <f t="shared" si="8"/>
        <v>#DIV/0!</v>
      </c>
      <c r="O166" s="353" t="e">
        <f t="shared" si="9"/>
        <v>#DIV/0!</v>
      </c>
    </row>
    <row r="167" spans="1:15" x14ac:dyDescent="0.3">
      <c r="A167" s="2">
        <v>160</v>
      </c>
      <c r="B167" s="6" t="str">
        <f>IF(SISWA!B167=0,"",SISWA!B167)</f>
        <v/>
      </c>
      <c r="C167" s="6" t="str">
        <f>IF(SISWA!C167=0,"",SISWA!C167)</f>
        <v/>
      </c>
      <c r="D167" s="6" t="str">
        <f>IF(SISWA!D167=0,"",SISWA!D167)</f>
        <v/>
      </c>
      <c r="E167" s="195" t="str">
        <f>IF(SISWA!E167=0,"",SISWA!E167)</f>
        <v/>
      </c>
      <c r="F167" s="157"/>
      <c r="G167" s="157"/>
      <c r="H167" s="157"/>
      <c r="I167" s="157"/>
      <c r="J167" s="157"/>
      <c r="K167" s="157" t="e">
        <f t="shared" si="7"/>
        <v>#DIV/0!</v>
      </c>
      <c r="L167" s="157"/>
      <c r="M167" s="157"/>
      <c r="N167" s="42" t="e">
        <f t="shared" si="8"/>
        <v>#DIV/0!</v>
      </c>
      <c r="O167" s="353" t="e">
        <f t="shared" si="9"/>
        <v>#DIV/0!</v>
      </c>
    </row>
    <row r="168" spans="1:15" x14ac:dyDescent="0.3">
      <c r="A168" s="2">
        <v>161</v>
      </c>
      <c r="B168" s="6" t="str">
        <f>IF(SISWA!B168=0,"",SISWA!B168)</f>
        <v/>
      </c>
      <c r="C168" s="6" t="str">
        <f>IF(SISWA!C168=0,"",SISWA!C168)</f>
        <v/>
      </c>
      <c r="D168" s="6" t="str">
        <f>IF(SISWA!D168=0,"",SISWA!D168)</f>
        <v/>
      </c>
      <c r="E168" s="195" t="str">
        <f>IF(SISWA!E168=0,"",SISWA!E168)</f>
        <v/>
      </c>
      <c r="F168" s="157"/>
      <c r="G168" s="157"/>
      <c r="H168" s="157"/>
      <c r="I168" s="157"/>
      <c r="J168" s="157"/>
      <c r="K168" s="157" t="e">
        <f t="shared" si="7"/>
        <v>#DIV/0!</v>
      </c>
      <c r="L168" s="157"/>
      <c r="M168" s="157"/>
      <c r="N168" s="42" t="e">
        <f t="shared" si="8"/>
        <v>#DIV/0!</v>
      </c>
      <c r="O168" s="353" t="e">
        <f t="shared" si="9"/>
        <v>#DIV/0!</v>
      </c>
    </row>
    <row r="169" spans="1:15" x14ac:dyDescent="0.3">
      <c r="A169" s="2">
        <v>162</v>
      </c>
      <c r="B169" s="6" t="str">
        <f>IF(SISWA!B169=0,"",SISWA!B169)</f>
        <v/>
      </c>
      <c r="C169" s="6" t="str">
        <f>IF(SISWA!C169=0,"",SISWA!C169)</f>
        <v/>
      </c>
      <c r="D169" s="6" t="str">
        <f>IF(SISWA!D169=0,"",SISWA!D169)</f>
        <v/>
      </c>
      <c r="E169" s="195" t="str">
        <f>IF(SISWA!E169=0,"",SISWA!E169)</f>
        <v/>
      </c>
      <c r="F169" s="157"/>
      <c r="G169" s="157"/>
      <c r="H169" s="157"/>
      <c r="I169" s="157"/>
      <c r="J169" s="157"/>
      <c r="K169" s="157" t="e">
        <f t="shared" si="7"/>
        <v>#DIV/0!</v>
      </c>
      <c r="L169" s="157"/>
      <c r="M169" s="157"/>
      <c r="N169" s="42" t="e">
        <f t="shared" si="8"/>
        <v>#DIV/0!</v>
      </c>
      <c r="O169" s="353" t="e">
        <f t="shared" si="9"/>
        <v>#DIV/0!</v>
      </c>
    </row>
    <row r="170" spans="1:15" x14ac:dyDescent="0.3">
      <c r="A170" s="2">
        <v>163</v>
      </c>
      <c r="B170" s="6" t="str">
        <f>IF(SISWA!B170=0,"",SISWA!B170)</f>
        <v/>
      </c>
      <c r="C170" s="6" t="str">
        <f>IF(SISWA!C170=0,"",SISWA!C170)</f>
        <v/>
      </c>
      <c r="D170" s="6" t="str">
        <f>IF(SISWA!D170=0,"",SISWA!D170)</f>
        <v/>
      </c>
      <c r="E170" s="195" t="str">
        <f>IF(SISWA!E170=0,"",SISWA!E170)</f>
        <v/>
      </c>
      <c r="F170" s="157"/>
      <c r="G170" s="157"/>
      <c r="H170" s="157"/>
      <c r="I170" s="157"/>
      <c r="J170" s="157"/>
      <c r="K170" s="157" t="e">
        <f t="shared" si="7"/>
        <v>#DIV/0!</v>
      </c>
      <c r="L170" s="157"/>
      <c r="M170" s="157"/>
      <c r="N170" s="42" t="e">
        <f t="shared" si="8"/>
        <v>#DIV/0!</v>
      </c>
      <c r="O170" s="353" t="e">
        <f t="shared" si="9"/>
        <v>#DIV/0!</v>
      </c>
    </row>
    <row r="171" spans="1:15" x14ac:dyDescent="0.3">
      <c r="A171" s="2">
        <v>164</v>
      </c>
      <c r="B171" s="6" t="str">
        <f>IF(SISWA!B171=0,"",SISWA!B171)</f>
        <v/>
      </c>
      <c r="C171" s="6" t="str">
        <f>IF(SISWA!C171=0,"",SISWA!C171)</f>
        <v/>
      </c>
      <c r="D171" s="6" t="str">
        <f>IF(SISWA!D171=0,"",SISWA!D171)</f>
        <v/>
      </c>
      <c r="E171" s="195" t="str">
        <f>IF(SISWA!E171=0,"",SISWA!E171)</f>
        <v/>
      </c>
      <c r="F171" s="157"/>
      <c r="G171" s="157"/>
      <c r="H171" s="157"/>
      <c r="I171" s="157"/>
      <c r="J171" s="157"/>
      <c r="K171" s="157" t="e">
        <f t="shared" si="7"/>
        <v>#DIV/0!</v>
      </c>
      <c r="L171" s="157"/>
      <c r="M171" s="157"/>
      <c r="N171" s="42" t="e">
        <f t="shared" si="8"/>
        <v>#DIV/0!</v>
      </c>
      <c r="O171" s="353" t="e">
        <f t="shared" si="9"/>
        <v>#DIV/0!</v>
      </c>
    </row>
    <row r="172" spans="1:15" x14ac:dyDescent="0.3">
      <c r="A172" s="2">
        <v>165</v>
      </c>
      <c r="B172" s="6" t="str">
        <f>IF(SISWA!B172=0,"",SISWA!B172)</f>
        <v/>
      </c>
      <c r="C172" s="6" t="str">
        <f>IF(SISWA!C172=0,"",SISWA!C172)</f>
        <v/>
      </c>
      <c r="D172" s="6" t="str">
        <f>IF(SISWA!D172=0,"",SISWA!D172)</f>
        <v/>
      </c>
      <c r="E172" s="195" t="str">
        <f>IF(SISWA!E172=0,"",SISWA!E172)</f>
        <v/>
      </c>
      <c r="F172" s="157"/>
      <c r="G172" s="157"/>
      <c r="H172" s="157"/>
      <c r="I172" s="157"/>
      <c r="J172" s="157"/>
      <c r="K172" s="157" t="e">
        <f t="shared" si="7"/>
        <v>#DIV/0!</v>
      </c>
      <c r="L172" s="157"/>
      <c r="M172" s="157"/>
      <c r="N172" s="42" t="e">
        <f t="shared" si="8"/>
        <v>#DIV/0!</v>
      </c>
      <c r="O172" s="353" t="e">
        <f t="shared" si="9"/>
        <v>#DIV/0!</v>
      </c>
    </row>
    <row r="173" spans="1:15" x14ac:dyDescent="0.3">
      <c r="A173" s="2">
        <v>166</v>
      </c>
      <c r="B173" s="6" t="str">
        <f>IF(SISWA!B173=0,"",SISWA!B173)</f>
        <v/>
      </c>
      <c r="C173" s="6" t="str">
        <f>IF(SISWA!C173=0,"",SISWA!C173)</f>
        <v/>
      </c>
      <c r="D173" s="6" t="str">
        <f>IF(SISWA!D173=0,"",SISWA!D173)</f>
        <v/>
      </c>
      <c r="E173" s="195" t="str">
        <f>IF(SISWA!E173=0,"",SISWA!E173)</f>
        <v/>
      </c>
      <c r="F173" s="157"/>
      <c r="G173" s="157"/>
      <c r="H173" s="157"/>
      <c r="I173" s="157"/>
      <c r="J173" s="157"/>
      <c r="K173" s="157" t="e">
        <f t="shared" si="7"/>
        <v>#DIV/0!</v>
      </c>
      <c r="L173" s="157"/>
      <c r="M173" s="157"/>
      <c r="N173" s="42" t="e">
        <f t="shared" si="8"/>
        <v>#DIV/0!</v>
      </c>
      <c r="O173" s="353" t="e">
        <f t="shared" si="9"/>
        <v>#DIV/0!</v>
      </c>
    </row>
    <row r="174" spans="1:15" x14ac:dyDescent="0.3">
      <c r="A174" s="2">
        <v>167</v>
      </c>
      <c r="B174" s="6" t="str">
        <f>IF(SISWA!B174=0,"",SISWA!B174)</f>
        <v/>
      </c>
      <c r="C174" s="6" t="str">
        <f>IF(SISWA!C174=0,"",SISWA!C174)</f>
        <v/>
      </c>
      <c r="D174" s="6" t="str">
        <f>IF(SISWA!D174=0,"",SISWA!D174)</f>
        <v/>
      </c>
      <c r="E174" s="195" t="str">
        <f>IF(SISWA!E174=0,"",SISWA!E174)</f>
        <v/>
      </c>
      <c r="F174" s="157"/>
      <c r="G174" s="157"/>
      <c r="H174" s="157"/>
      <c r="I174" s="157"/>
      <c r="J174" s="157"/>
      <c r="K174" s="157" t="e">
        <f t="shared" si="7"/>
        <v>#DIV/0!</v>
      </c>
      <c r="L174" s="157"/>
      <c r="M174" s="157"/>
      <c r="N174" s="42" t="e">
        <f t="shared" si="8"/>
        <v>#DIV/0!</v>
      </c>
      <c r="O174" s="353" t="e">
        <f t="shared" si="9"/>
        <v>#DIV/0!</v>
      </c>
    </row>
    <row r="175" spans="1:15" x14ac:dyDescent="0.3">
      <c r="A175" s="2">
        <v>168</v>
      </c>
      <c r="B175" s="6" t="str">
        <f>IF(SISWA!B175=0,"",SISWA!B175)</f>
        <v/>
      </c>
      <c r="C175" s="6" t="str">
        <f>IF(SISWA!C175=0,"",SISWA!C175)</f>
        <v/>
      </c>
      <c r="D175" s="6" t="str">
        <f>IF(SISWA!D175=0,"",SISWA!D175)</f>
        <v/>
      </c>
      <c r="E175" s="195" t="str">
        <f>IF(SISWA!E175=0,"",SISWA!E175)</f>
        <v/>
      </c>
      <c r="F175" s="157"/>
      <c r="G175" s="157"/>
      <c r="H175" s="157"/>
      <c r="I175" s="157"/>
      <c r="J175" s="157"/>
      <c r="K175" s="157" t="e">
        <f t="shared" si="7"/>
        <v>#DIV/0!</v>
      </c>
      <c r="L175" s="157"/>
      <c r="M175" s="157"/>
      <c r="N175" s="42" t="e">
        <f t="shared" si="8"/>
        <v>#DIV/0!</v>
      </c>
      <c r="O175" s="353" t="e">
        <f t="shared" si="9"/>
        <v>#DIV/0!</v>
      </c>
    </row>
    <row r="176" spans="1:15" x14ac:dyDescent="0.3">
      <c r="A176" s="2">
        <v>169</v>
      </c>
      <c r="B176" s="6" t="str">
        <f>IF(SISWA!B176=0,"",SISWA!B176)</f>
        <v/>
      </c>
      <c r="C176" s="6" t="str">
        <f>IF(SISWA!C176=0,"",SISWA!C176)</f>
        <v/>
      </c>
      <c r="D176" s="6" t="str">
        <f>IF(SISWA!D176=0,"",SISWA!D176)</f>
        <v/>
      </c>
      <c r="E176" s="195" t="str">
        <f>IF(SISWA!E176=0,"",SISWA!E176)</f>
        <v/>
      </c>
      <c r="F176" s="157"/>
      <c r="G176" s="157"/>
      <c r="H176" s="157"/>
      <c r="I176" s="157"/>
      <c r="J176" s="157"/>
      <c r="K176" s="157" t="e">
        <f t="shared" si="7"/>
        <v>#DIV/0!</v>
      </c>
      <c r="L176" s="157"/>
      <c r="M176" s="157"/>
      <c r="N176" s="42" t="e">
        <f t="shared" si="8"/>
        <v>#DIV/0!</v>
      </c>
      <c r="O176" s="353" t="e">
        <f t="shared" si="9"/>
        <v>#DIV/0!</v>
      </c>
    </row>
    <row r="177" spans="1:15" x14ac:dyDescent="0.3">
      <c r="A177" s="2">
        <v>170</v>
      </c>
      <c r="B177" s="6" t="str">
        <f>IF(SISWA!B177=0,"",SISWA!B177)</f>
        <v/>
      </c>
      <c r="C177" s="6" t="str">
        <f>IF(SISWA!C177=0,"",SISWA!C177)</f>
        <v/>
      </c>
      <c r="D177" s="6" t="str">
        <f>IF(SISWA!D177=0,"",SISWA!D177)</f>
        <v/>
      </c>
      <c r="E177" s="195" t="str">
        <f>IF(SISWA!E177=0,"",SISWA!E177)</f>
        <v/>
      </c>
      <c r="F177" s="157"/>
      <c r="G177" s="157"/>
      <c r="H177" s="157"/>
      <c r="I177" s="157"/>
      <c r="J177" s="157"/>
      <c r="K177" s="157" t="e">
        <f t="shared" si="7"/>
        <v>#DIV/0!</v>
      </c>
      <c r="L177" s="157"/>
      <c r="M177" s="157"/>
      <c r="N177" s="42" t="e">
        <f t="shared" si="8"/>
        <v>#DIV/0!</v>
      </c>
      <c r="O177" s="353" t="e">
        <f t="shared" si="9"/>
        <v>#DIV/0!</v>
      </c>
    </row>
    <row r="178" spans="1:15" x14ac:dyDescent="0.3">
      <c r="A178" s="2">
        <v>171</v>
      </c>
      <c r="B178" s="6" t="str">
        <f>IF(SISWA!B178=0,"",SISWA!B178)</f>
        <v/>
      </c>
      <c r="C178" s="6" t="str">
        <f>IF(SISWA!C178=0,"",SISWA!C178)</f>
        <v/>
      </c>
      <c r="D178" s="6" t="str">
        <f>IF(SISWA!D178=0,"",SISWA!D178)</f>
        <v/>
      </c>
      <c r="E178" s="195" t="str">
        <f>IF(SISWA!E178=0,"",SISWA!E178)</f>
        <v/>
      </c>
      <c r="F178" s="157"/>
      <c r="G178" s="157"/>
      <c r="H178" s="157"/>
      <c r="I178" s="157"/>
      <c r="J178" s="157"/>
      <c r="K178" s="157" t="e">
        <f t="shared" si="7"/>
        <v>#DIV/0!</v>
      </c>
      <c r="L178" s="157"/>
      <c r="M178" s="157"/>
      <c r="N178" s="42" t="e">
        <f t="shared" si="8"/>
        <v>#DIV/0!</v>
      </c>
      <c r="O178" s="353" t="e">
        <f t="shared" si="9"/>
        <v>#DIV/0!</v>
      </c>
    </row>
    <row r="179" spans="1:15" x14ac:dyDescent="0.3">
      <c r="A179" s="2">
        <v>172</v>
      </c>
      <c r="B179" s="6" t="str">
        <f>IF(SISWA!B179=0,"",SISWA!B179)</f>
        <v/>
      </c>
      <c r="C179" s="6" t="str">
        <f>IF(SISWA!C179=0,"",SISWA!C179)</f>
        <v/>
      </c>
      <c r="D179" s="6" t="str">
        <f>IF(SISWA!D179=0,"",SISWA!D179)</f>
        <v/>
      </c>
      <c r="E179" s="195" t="str">
        <f>IF(SISWA!E179=0,"",SISWA!E179)</f>
        <v/>
      </c>
      <c r="F179" s="157"/>
      <c r="G179" s="157"/>
      <c r="H179" s="157"/>
      <c r="I179" s="157"/>
      <c r="J179" s="157"/>
      <c r="K179" s="157" t="e">
        <f t="shared" si="7"/>
        <v>#DIV/0!</v>
      </c>
      <c r="L179" s="157"/>
      <c r="M179" s="157"/>
      <c r="N179" s="42" t="e">
        <f t="shared" si="8"/>
        <v>#DIV/0!</v>
      </c>
      <c r="O179" s="353" t="e">
        <f t="shared" si="9"/>
        <v>#DIV/0!</v>
      </c>
    </row>
    <row r="180" spans="1:15" x14ac:dyDescent="0.3">
      <c r="A180" s="2">
        <v>173</v>
      </c>
      <c r="B180" s="6" t="str">
        <f>IF(SISWA!B180=0,"",SISWA!B180)</f>
        <v/>
      </c>
      <c r="C180" s="6" t="str">
        <f>IF(SISWA!C180=0,"",SISWA!C180)</f>
        <v/>
      </c>
      <c r="D180" s="6" t="str">
        <f>IF(SISWA!D180=0,"",SISWA!D180)</f>
        <v/>
      </c>
      <c r="E180" s="195" t="str">
        <f>IF(SISWA!E180=0,"",SISWA!E180)</f>
        <v/>
      </c>
      <c r="F180" s="157"/>
      <c r="G180" s="157"/>
      <c r="H180" s="157"/>
      <c r="I180" s="157"/>
      <c r="J180" s="157"/>
      <c r="K180" s="157" t="e">
        <f t="shared" si="7"/>
        <v>#DIV/0!</v>
      </c>
      <c r="L180" s="157"/>
      <c r="M180" s="157"/>
      <c r="N180" s="42" t="e">
        <f t="shared" si="8"/>
        <v>#DIV/0!</v>
      </c>
      <c r="O180" s="353" t="e">
        <f t="shared" si="9"/>
        <v>#DIV/0!</v>
      </c>
    </row>
    <row r="181" spans="1:15" x14ac:dyDescent="0.3">
      <c r="A181" s="2">
        <v>174</v>
      </c>
      <c r="B181" s="6" t="str">
        <f>IF(SISWA!B181=0,"",SISWA!B181)</f>
        <v/>
      </c>
      <c r="C181" s="6" t="str">
        <f>IF(SISWA!C181=0,"",SISWA!C181)</f>
        <v/>
      </c>
      <c r="D181" s="6" t="str">
        <f>IF(SISWA!D181=0,"",SISWA!D181)</f>
        <v/>
      </c>
      <c r="E181" s="195" t="str">
        <f>IF(SISWA!E181=0,"",SISWA!E181)</f>
        <v/>
      </c>
      <c r="F181" s="157"/>
      <c r="G181" s="157"/>
      <c r="H181" s="157"/>
      <c r="I181" s="157"/>
      <c r="J181" s="157"/>
      <c r="K181" s="157" t="e">
        <f t="shared" si="7"/>
        <v>#DIV/0!</v>
      </c>
      <c r="L181" s="157"/>
      <c r="M181" s="157"/>
      <c r="N181" s="42" t="e">
        <f t="shared" si="8"/>
        <v>#DIV/0!</v>
      </c>
      <c r="O181" s="353" t="e">
        <f t="shared" si="9"/>
        <v>#DIV/0!</v>
      </c>
    </row>
    <row r="182" spans="1:15" x14ac:dyDescent="0.3">
      <c r="A182" s="2">
        <v>175</v>
      </c>
      <c r="B182" s="6" t="str">
        <f>IF(SISWA!B182=0,"",SISWA!B182)</f>
        <v/>
      </c>
      <c r="C182" s="6" t="str">
        <f>IF(SISWA!C182=0,"",SISWA!C182)</f>
        <v/>
      </c>
      <c r="D182" s="6" t="str">
        <f>IF(SISWA!D182=0,"",SISWA!D182)</f>
        <v/>
      </c>
      <c r="E182" s="195" t="str">
        <f>IF(SISWA!E182=0,"",SISWA!E182)</f>
        <v/>
      </c>
      <c r="F182" s="157"/>
      <c r="G182" s="157"/>
      <c r="H182" s="157"/>
      <c r="I182" s="157"/>
      <c r="J182" s="157"/>
      <c r="K182" s="157" t="e">
        <f t="shared" si="7"/>
        <v>#DIV/0!</v>
      </c>
      <c r="L182" s="157"/>
      <c r="M182" s="157"/>
      <c r="N182" s="42" t="e">
        <f t="shared" si="8"/>
        <v>#DIV/0!</v>
      </c>
      <c r="O182" s="353" t="e">
        <f t="shared" si="9"/>
        <v>#DIV/0!</v>
      </c>
    </row>
    <row r="183" spans="1:15" x14ac:dyDescent="0.3">
      <c r="A183" s="2">
        <v>176</v>
      </c>
      <c r="B183" s="6" t="str">
        <f>IF(SISWA!B183=0,"",SISWA!B183)</f>
        <v/>
      </c>
      <c r="C183" s="6" t="str">
        <f>IF(SISWA!C183=0,"",SISWA!C183)</f>
        <v/>
      </c>
      <c r="D183" s="6" t="str">
        <f>IF(SISWA!D183=0,"",SISWA!D183)</f>
        <v/>
      </c>
      <c r="E183" s="195" t="str">
        <f>IF(SISWA!E183=0,"",SISWA!E183)</f>
        <v/>
      </c>
      <c r="F183" s="157"/>
      <c r="G183" s="157"/>
      <c r="H183" s="157"/>
      <c r="I183" s="157"/>
      <c r="J183" s="157"/>
      <c r="K183" s="157" t="e">
        <f t="shared" si="7"/>
        <v>#DIV/0!</v>
      </c>
      <c r="L183" s="157"/>
      <c r="M183" s="157"/>
      <c r="N183" s="42" t="e">
        <f t="shared" si="8"/>
        <v>#DIV/0!</v>
      </c>
      <c r="O183" s="353" t="e">
        <f t="shared" si="9"/>
        <v>#DIV/0!</v>
      </c>
    </row>
    <row r="184" spans="1:15" x14ac:dyDescent="0.3">
      <c r="A184" s="2">
        <v>177</v>
      </c>
      <c r="B184" s="6" t="str">
        <f>IF(SISWA!B184=0,"",SISWA!B184)</f>
        <v/>
      </c>
      <c r="C184" s="6" t="str">
        <f>IF(SISWA!C184=0,"",SISWA!C184)</f>
        <v/>
      </c>
      <c r="D184" s="6" t="str">
        <f>IF(SISWA!D184=0,"",SISWA!D184)</f>
        <v/>
      </c>
      <c r="E184" s="195" t="str">
        <f>IF(SISWA!E184=0,"",SISWA!E184)</f>
        <v/>
      </c>
      <c r="F184" s="157"/>
      <c r="G184" s="157"/>
      <c r="H184" s="157"/>
      <c r="I184" s="157"/>
      <c r="J184" s="157"/>
      <c r="K184" s="157" t="e">
        <f t="shared" si="7"/>
        <v>#DIV/0!</v>
      </c>
      <c r="L184" s="157"/>
      <c r="M184" s="157"/>
      <c r="N184" s="42" t="e">
        <f t="shared" si="8"/>
        <v>#DIV/0!</v>
      </c>
      <c r="O184" s="353" t="e">
        <f t="shared" si="9"/>
        <v>#DIV/0!</v>
      </c>
    </row>
    <row r="185" spans="1:15" x14ac:dyDescent="0.3">
      <c r="A185" s="2">
        <v>178</v>
      </c>
      <c r="B185" s="6" t="str">
        <f>IF(SISWA!B185=0,"",SISWA!B185)</f>
        <v/>
      </c>
      <c r="C185" s="6" t="str">
        <f>IF(SISWA!C185=0,"",SISWA!C185)</f>
        <v/>
      </c>
      <c r="D185" s="6" t="str">
        <f>IF(SISWA!D185=0,"",SISWA!D185)</f>
        <v/>
      </c>
      <c r="E185" s="195" t="str">
        <f>IF(SISWA!E185=0,"",SISWA!E185)</f>
        <v/>
      </c>
      <c r="F185" s="157"/>
      <c r="G185" s="157"/>
      <c r="H185" s="157"/>
      <c r="I185" s="157"/>
      <c r="J185" s="157"/>
      <c r="K185" s="157" t="e">
        <f t="shared" si="7"/>
        <v>#DIV/0!</v>
      </c>
      <c r="L185" s="157"/>
      <c r="M185" s="157"/>
      <c r="N185" s="42" t="e">
        <f t="shared" si="8"/>
        <v>#DIV/0!</v>
      </c>
      <c r="O185" s="353" t="e">
        <f t="shared" si="9"/>
        <v>#DIV/0!</v>
      </c>
    </row>
    <row r="186" spans="1:15" x14ac:dyDescent="0.3">
      <c r="A186" s="2">
        <v>179</v>
      </c>
      <c r="B186" s="6" t="str">
        <f>IF(SISWA!B186=0,"",SISWA!B186)</f>
        <v/>
      </c>
      <c r="C186" s="6" t="str">
        <f>IF(SISWA!C186=0,"",SISWA!C186)</f>
        <v/>
      </c>
      <c r="D186" s="6" t="str">
        <f>IF(SISWA!D186=0,"",SISWA!D186)</f>
        <v/>
      </c>
      <c r="E186" s="195" t="str">
        <f>IF(SISWA!E186=0,"",SISWA!E186)</f>
        <v/>
      </c>
      <c r="F186" s="157"/>
      <c r="G186" s="157"/>
      <c r="H186" s="157"/>
      <c r="I186" s="157"/>
      <c r="J186" s="157"/>
      <c r="K186" s="157" t="e">
        <f t="shared" si="7"/>
        <v>#DIV/0!</v>
      </c>
      <c r="L186" s="157"/>
      <c r="M186" s="157"/>
      <c r="N186" s="42" t="e">
        <f t="shared" si="8"/>
        <v>#DIV/0!</v>
      </c>
      <c r="O186" s="353" t="e">
        <f t="shared" si="9"/>
        <v>#DIV/0!</v>
      </c>
    </row>
    <row r="187" spans="1:15" x14ac:dyDescent="0.3">
      <c r="A187" s="2">
        <v>180</v>
      </c>
      <c r="B187" s="6" t="str">
        <f>IF(SISWA!B187=0,"",SISWA!B187)</f>
        <v/>
      </c>
      <c r="C187" s="6" t="str">
        <f>IF(SISWA!C187=0,"",SISWA!C187)</f>
        <v/>
      </c>
      <c r="D187" s="6" t="str">
        <f>IF(SISWA!D187=0,"",SISWA!D187)</f>
        <v/>
      </c>
      <c r="E187" s="195" t="str">
        <f>IF(SISWA!E187=0,"",SISWA!E187)</f>
        <v/>
      </c>
      <c r="F187" s="157"/>
      <c r="G187" s="157"/>
      <c r="H187" s="157"/>
      <c r="I187" s="157"/>
      <c r="J187" s="157"/>
      <c r="K187" s="157" t="e">
        <f t="shared" si="7"/>
        <v>#DIV/0!</v>
      </c>
      <c r="L187" s="157"/>
      <c r="M187" s="157"/>
      <c r="N187" s="42" t="e">
        <f t="shared" si="8"/>
        <v>#DIV/0!</v>
      </c>
      <c r="O187" s="353" t="e">
        <f t="shared" si="9"/>
        <v>#DIV/0!</v>
      </c>
    </row>
    <row r="188" spans="1:15" x14ac:dyDescent="0.3">
      <c r="A188" s="2">
        <v>181</v>
      </c>
      <c r="B188" s="6" t="str">
        <f>IF(SISWA!B188=0,"",SISWA!B188)</f>
        <v/>
      </c>
      <c r="C188" s="6" t="str">
        <f>IF(SISWA!C188=0,"",SISWA!C188)</f>
        <v/>
      </c>
      <c r="D188" s="6" t="str">
        <f>IF(SISWA!D188=0,"",SISWA!D188)</f>
        <v/>
      </c>
      <c r="E188" s="195" t="str">
        <f>IF(SISWA!E188=0,"",SISWA!E188)</f>
        <v/>
      </c>
      <c r="F188" s="157"/>
      <c r="G188" s="157"/>
      <c r="H188" s="157"/>
      <c r="I188" s="157"/>
      <c r="J188" s="157"/>
      <c r="K188" s="157" t="e">
        <f t="shared" si="7"/>
        <v>#DIV/0!</v>
      </c>
      <c r="L188" s="157"/>
      <c r="M188" s="157"/>
      <c r="N188" s="42" t="e">
        <f t="shared" si="8"/>
        <v>#DIV/0!</v>
      </c>
      <c r="O188" s="353" t="e">
        <f t="shared" si="9"/>
        <v>#DIV/0!</v>
      </c>
    </row>
    <row r="189" spans="1:15" x14ac:dyDescent="0.3">
      <c r="A189" s="2">
        <v>182</v>
      </c>
      <c r="B189" s="6" t="str">
        <f>IF(SISWA!B189=0,"",SISWA!B189)</f>
        <v/>
      </c>
      <c r="C189" s="6" t="str">
        <f>IF(SISWA!C189=0,"",SISWA!C189)</f>
        <v/>
      </c>
      <c r="D189" s="6" t="str">
        <f>IF(SISWA!D189=0,"",SISWA!D189)</f>
        <v/>
      </c>
      <c r="E189" s="195" t="str">
        <f>IF(SISWA!E189=0,"",SISWA!E189)</f>
        <v/>
      </c>
      <c r="F189" s="157"/>
      <c r="G189" s="157"/>
      <c r="H189" s="157"/>
      <c r="I189" s="157"/>
      <c r="J189" s="157"/>
      <c r="K189" s="157" t="e">
        <f t="shared" si="7"/>
        <v>#DIV/0!</v>
      </c>
      <c r="L189" s="157"/>
      <c r="M189" s="157"/>
      <c r="N189" s="42" t="e">
        <f t="shared" si="8"/>
        <v>#DIV/0!</v>
      </c>
      <c r="O189" s="353" t="e">
        <f t="shared" si="9"/>
        <v>#DIV/0!</v>
      </c>
    </row>
    <row r="190" spans="1:15" x14ac:dyDescent="0.3">
      <c r="A190" s="2">
        <v>183</v>
      </c>
      <c r="B190" s="6" t="str">
        <f>IF(SISWA!B190=0,"",SISWA!B190)</f>
        <v/>
      </c>
      <c r="C190" s="6" t="str">
        <f>IF(SISWA!C190=0,"",SISWA!C190)</f>
        <v/>
      </c>
      <c r="D190" s="6" t="str">
        <f>IF(SISWA!D190=0,"",SISWA!D190)</f>
        <v/>
      </c>
      <c r="E190" s="195" t="str">
        <f>IF(SISWA!E190=0,"",SISWA!E190)</f>
        <v/>
      </c>
      <c r="F190" s="157"/>
      <c r="G190" s="157"/>
      <c r="H190" s="157"/>
      <c r="I190" s="157"/>
      <c r="J190" s="157"/>
      <c r="K190" s="157" t="e">
        <f t="shared" si="7"/>
        <v>#DIV/0!</v>
      </c>
      <c r="L190" s="157"/>
      <c r="M190" s="157"/>
      <c r="N190" s="42" t="e">
        <f t="shared" si="8"/>
        <v>#DIV/0!</v>
      </c>
      <c r="O190" s="353" t="e">
        <f t="shared" si="9"/>
        <v>#DIV/0!</v>
      </c>
    </row>
    <row r="191" spans="1:15" x14ac:dyDescent="0.3">
      <c r="A191" s="2">
        <v>184</v>
      </c>
      <c r="B191" s="6" t="str">
        <f>IF(SISWA!B191=0,"",SISWA!B191)</f>
        <v/>
      </c>
      <c r="C191" s="6" t="str">
        <f>IF(SISWA!C191=0,"",SISWA!C191)</f>
        <v/>
      </c>
      <c r="D191" s="6" t="str">
        <f>IF(SISWA!D191=0,"",SISWA!D191)</f>
        <v/>
      </c>
      <c r="E191" s="195" t="str">
        <f>IF(SISWA!E191=0,"",SISWA!E191)</f>
        <v/>
      </c>
      <c r="F191" s="157"/>
      <c r="G191" s="157"/>
      <c r="H191" s="157"/>
      <c r="I191" s="157"/>
      <c r="J191" s="157"/>
      <c r="K191" s="157" t="e">
        <f t="shared" si="7"/>
        <v>#DIV/0!</v>
      </c>
      <c r="L191" s="157"/>
      <c r="M191" s="157"/>
      <c r="N191" s="42" t="e">
        <f t="shared" si="8"/>
        <v>#DIV/0!</v>
      </c>
      <c r="O191" s="353" t="e">
        <f t="shared" si="9"/>
        <v>#DIV/0!</v>
      </c>
    </row>
    <row r="192" spans="1:15" x14ac:dyDescent="0.3">
      <c r="A192" s="2">
        <v>185</v>
      </c>
      <c r="B192" s="6" t="str">
        <f>IF(SISWA!B192=0,"",SISWA!B192)</f>
        <v/>
      </c>
      <c r="C192" s="6" t="str">
        <f>IF(SISWA!C192=0,"",SISWA!C192)</f>
        <v/>
      </c>
      <c r="D192" s="6" t="str">
        <f>IF(SISWA!D192=0,"",SISWA!D192)</f>
        <v/>
      </c>
      <c r="E192" s="195" t="str">
        <f>IF(SISWA!E192=0,"",SISWA!E192)</f>
        <v/>
      </c>
      <c r="F192" s="157"/>
      <c r="G192" s="157"/>
      <c r="H192" s="157"/>
      <c r="I192" s="157"/>
      <c r="J192" s="157"/>
      <c r="K192" s="157" t="e">
        <f t="shared" si="7"/>
        <v>#DIV/0!</v>
      </c>
      <c r="L192" s="157"/>
      <c r="M192" s="157"/>
      <c r="N192" s="42" t="e">
        <f t="shared" si="8"/>
        <v>#DIV/0!</v>
      </c>
      <c r="O192" s="353" t="e">
        <f t="shared" si="9"/>
        <v>#DIV/0!</v>
      </c>
    </row>
    <row r="193" spans="1:15" x14ac:dyDescent="0.3">
      <c r="A193" s="2">
        <v>186</v>
      </c>
      <c r="B193" s="6" t="str">
        <f>IF(SISWA!B193=0,"",SISWA!B193)</f>
        <v/>
      </c>
      <c r="C193" s="6" t="str">
        <f>IF(SISWA!C193=0,"",SISWA!C193)</f>
        <v/>
      </c>
      <c r="D193" s="6" t="str">
        <f>IF(SISWA!D193=0,"",SISWA!D193)</f>
        <v/>
      </c>
      <c r="E193" s="195" t="str">
        <f>IF(SISWA!E193=0,"",SISWA!E193)</f>
        <v/>
      </c>
      <c r="F193" s="157"/>
      <c r="G193" s="157"/>
      <c r="H193" s="157"/>
      <c r="I193" s="157"/>
      <c r="J193" s="157"/>
      <c r="K193" s="157" t="e">
        <f t="shared" si="7"/>
        <v>#DIV/0!</v>
      </c>
      <c r="L193" s="157"/>
      <c r="M193" s="157"/>
      <c r="N193" s="42" t="e">
        <f t="shared" si="8"/>
        <v>#DIV/0!</v>
      </c>
      <c r="O193" s="353" t="e">
        <f t="shared" si="9"/>
        <v>#DIV/0!</v>
      </c>
    </row>
    <row r="194" spans="1:15" x14ac:dyDescent="0.3">
      <c r="A194" s="2">
        <v>187</v>
      </c>
      <c r="B194" s="6" t="str">
        <f>IF(SISWA!B194=0,"",SISWA!B194)</f>
        <v/>
      </c>
      <c r="C194" s="6" t="str">
        <f>IF(SISWA!C194=0,"",SISWA!C194)</f>
        <v/>
      </c>
      <c r="D194" s="6" t="str">
        <f>IF(SISWA!D194=0,"",SISWA!D194)</f>
        <v/>
      </c>
      <c r="E194" s="195" t="str">
        <f>IF(SISWA!E194=0,"",SISWA!E194)</f>
        <v/>
      </c>
      <c r="F194" s="157"/>
      <c r="G194" s="157"/>
      <c r="H194" s="157"/>
      <c r="I194" s="157"/>
      <c r="J194" s="157"/>
      <c r="K194" s="157" t="e">
        <f t="shared" si="7"/>
        <v>#DIV/0!</v>
      </c>
      <c r="L194" s="157"/>
      <c r="M194" s="157"/>
      <c r="N194" s="42" t="e">
        <f t="shared" si="8"/>
        <v>#DIV/0!</v>
      </c>
      <c r="O194" s="353" t="e">
        <f t="shared" si="9"/>
        <v>#DIV/0!</v>
      </c>
    </row>
    <row r="195" spans="1:15" x14ac:dyDescent="0.3">
      <c r="A195" s="2">
        <v>188</v>
      </c>
      <c r="B195" s="6" t="str">
        <f>IF(SISWA!B195=0,"",SISWA!B195)</f>
        <v/>
      </c>
      <c r="C195" s="6" t="str">
        <f>IF(SISWA!C195=0,"",SISWA!C195)</f>
        <v/>
      </c>
      <c r="D195" s="6" t="str">
        <f>IF(SISWA!D195=0,"",SISWA!D195)</f>
        <v/>
      </c>
      <c r="E195" s="195" t="str">
        <f>IF(SISWA!E195=0,"",SISWA!E195)</f>
        <v/>
      </c>
      <c r="F195" s="157"/>
      <c r="G195" s="157"/>
      <c r="H195" s="157"/>
      <c r="I195" s="157"/>
      <c r="J195" s="157"/>
      <c r="K195" s="157" t="e">
        <f t="shared" si="7"/>
        <v>#DIV/0!</v>
      </c>
      <c r="L195" s="157"/>
      <c r="M195" s="157"/>
      <c r="N195" s="42" t="e">
        <f t="shared" si="8"/>
        <v>#DIV/0!</v>
      </c>
      <c r="O195" s="353" t="e">
        <f t="shared" si="9"/>
        <v>#DIV/0!</v>
      </c>
    </row>
    <row r="196" spans="1:15" x14ac:dyDescent="0.3">
      <c r="A196" s="2">
        <v>189</v>
      </c>
      <c r="B196" s="6" t="str">
        <f>IF(SISWA!B196=0,"",SISWA!B196)</f>
        <v/>
      </c>
      <c r="C196" s="6" t="str">
        <f>IF(SISWA!C196=0,"",SISWA!C196)</f>
        <v/>
      </c>
      <c r="D196" s="6" t="str">
        <f>IF(SISWA!D196=0,"",SISWA!D196)</f>
        <v/>
      </c>
      <c r="E196" s="195" t="str">
        <f>IF(SISWA!E196=0,"",SISWA!E196)</f>
        <v/>
      </c>
      <c r="F196" s="157"/>
      <c r="G196" s="157"/>
      <c r="H196" s="157"/>
      <c r="I196" s="157"/>
      <c r="J196" s="157"/>
      <c r="K196" s="157" t="e">
        <f t="shared" si="7"/>
        <v>#DIV/0!</v>
      </c>
      <c r="L196" s="157"/>
      <c r="M196" s="157"/>
      <c r="N196" s="42" t="e">
        <f t="shared" si="8"/>
        <v>#DIV/0!</v>
      </c>
      <c r="O196" s="353" t="e">
        <f t="shared" si="9"/>
        <v>#DIV/0!</v>
      </c>
    </row>
    <row r="197" spans="1:15" x14ac:dyDescent="0.3">
      <c r="A197" s="2">
        <v>190</v>
      </c>
      <c r="B197" s="6" t="str">
        <f>IF(SISWA!B197=0,"",SISWA!B197)</f>
        <v/>
      </c>
      <c r="C197" s="6" t="str">
        <f>IF(SISWA!C197=0,"",SISWA!C197)</f>
        <v/>
      </c>
      <c r="D197" s="6" t="str">
        <f>IF(SISWA!D197=0,"",SISWA!D197)</f>
        <v/>
      </c>
      <c r="E197" s="195" t="str">
        <f>IF(SISWA!E197=0,"",SISWA!E197)</f>
        <v/>
      </c>
      <c r="F197" s="157"/>
      <c r="G197" s="157"/>
      <c r="H197" s="157"/>
      <c r="I197" s="157"/>
      <c r="J197" s="157"/>
      <c r="K197" s="157" t="e">
        <f t="shared" si="7"/>
        <v>#DIV/0!</v>
      </c>
      <c r="L197" s="157"/>
      <c r="M197" s="157"/>
      <c r="N197" s="42" t="e">
        <f t="shared" si="8"/>
        <v>#DIV/0!</v>
      </c>
      <c r="O197" s="353" t="e">
        <f t="shared" si="9"/>
        <v>#DIV/0!</v>
      </c>
    </row>
    <row r="198" spans="1:15" x14ac:dyDescent="0.3">
      <c r="A198" s="2">
        <v>191</v>
      </c>
      <c r="B198" s="6" t="str">
        <f>IF(SISWA!B198=0,"",SISWA!B198)</f>
        <v/>
      </c>
      <c r="C198" s="6" t="str">
        <f>IF(SISWA!C198=0,"",SISWA!C198)</f>
        <v/>
      </c>
      <c r="D198" s="6" t="str">
        <f>IF(SISWA!D198=0,"",SISWA!D198)</f>
        <v/>
      </c>
      <c r="E198" s="195" t="str">
        <f>IF(SISWA!E198=0,"",SISWA!E198)</f>
        <v/>
      </c>
      <c r="F198" s="157"/>
      <c r="G198" s="157"/>
      <c r="H198" s="157"/>
      <c r="I198" s="157"/>
      <c r="J198" s="157"/>
      <c r="K198" s="157" t="e">
        <f t="shared" si="7"/>
        <v>#DIV/0!</v>
      </c>
      <c r="L198" s="157"/>
      <c r="M198" s="157"/>
      <c r="N198" s="42" t="e">
        <f t="shared" si="8"/>
        <v>#DIV/0!</v>
      </c>
      <c r="O198" s="353" t="e">
        <f t="shared" si="9"/>
        <v>#DIV/0!</v>
      </c>
    </row>
    <row r="199" spans="1:15" x14ac:dyDescent="0.3">
      <c r="A199" s="2">
        <v>192</v>
      </c>
      <c r="B199" s="6" t="str">
        <f>IF(SISWA!B199=0,"",SISWA!B199)</f>
        <v/>
      </c>
      <c r="C199" s="6" t="str">
        <f>IF(SISWA!C199=0,"",SISWA!C199)</f>
        <v/>
      </c>
      <c r="D199" s="6" t="str">
        <f>IF(SISWA!D199=0,"",SISWA!D199)</f>
        <v/>
      </c>
      <c r="E199" s="195" t="str">
        <f>IF(SISWA!E199=0,"",SISWA!E199)</f>
        <v/>
      </c>
      <c r="F199" s="157"/>
      <c r="G199" s="157"/>
      <c r="H199" s="157"/>
      <c r="I199" s="157"/>
      <c r="J199" s="157"/>
      <c r="K199" s="157" t="e">
        <f t="shared" si="7"/>
        <v>#DIV/0!</v>
      </c>
      <c r="L199" s="157"/>
      <c r="M199" s="157"/>
      <c r="N199" s="42" t="e">
        <f t="shared" si="8"/>
        <v>#DIV/0!</v>
      </c>
      <c r="O199" s="353" t="e">
        <f t="shared" si="9"/>
        <v>#DIV/0!</v>
      </c>
    </row>
    <row r="200" spans="1:15" x14ac:dyDescent="0.3">
      <c r="A200" s="2">
        <v>193</v>
      </c>
      <c r="B200" s="6" t="str">
        <f>IF(SISWA!B200=0,"",SISWA!B200)</f>
        <v/>
      </c>
      <c r="C200" s="6" t="str">
        <f>IF(SISWA!C200=0,"",SISWA!C200)</f>
        <v/>
      </c>
      <c r="D200" s="6" t="str">
        <f>IF(SISWA!D200=0,"",SISWA!D200)</f>
        <v/>
      </c>
      <c r="E200" s="195" t="str">
        <f>IF(SISWA!E200=0,"",SISWA!E200)</f>
        <v/>
      </c>
      <c r="F200" s="157"/>
      <c r="G200" s="157"/>
      <c r="H200" s="157"/>
      <c r="I200" s="157"/>
      <c r="J200" s="157"/>
      <c r="K200" s="157" t="e">
        <f t="shared" si="7"/>
        <v>#DIV/0!</v>
      </c>
      <c r="L200" s="157"/>
      <c r="M200" s="157"/>
      <c r="N200" s="42" t="e">
        <f t="shared" si="8"/>
        <v>#DIV/0!</v>
      </c>
      <c r="O200" s="353" t="e">
        <f t="shared" si="9"/>
        <v>#DIV/0!</v>
      </c>
    </row>
    <row r="201" spans="1:15" x14ac:dyDescent="0.3">
      <c r="A201" s="2">
        <v>194</v>
      </c>
      <c r="B201" s="6" t="str">
        <f>IF(SISWA!B201=0,"",SISWA!B201)</f>
        <v/>
      </c>
      <c r="C201" s="6" t="str">
        <f>IF(SISWA!C201=0,"",SISWA!C201)</f>
        <v/>
      </c>
      <c r="D201" s="6" t="str">
        <f>IF(SISWA!D201=0,"",SISWA!D201)</f>
        <v/>
      </c>
      <c r="E201" s="195" t="str">
        <f>IF(SISWA!E201=0,"",SISWA!E201)</f>
        <v/>
      </c>
      <c r="F201" s="157"/>
      <c r="G201" s="157"/>
      <c r="H201" s="157"/>
      <c r="I201" s="157"/>
      <c r="J201" s="157"/>
      <c r="K201" s="157" t="e">
        <f t="shared" ref="K201:K207" si="10">AVERAGE(F201:J201)</f>
        <v>#DIV/0!</v>
      </c>
      <c r="L201" s="157"/>
      <c r="M201" s="157"/>
      <c r="N201" s="42" t="e">
        <f t="shared" ref="N201:N207" si="11">AVERAGE(L201:M201)</f>
        <v>#DIV/0!</v>
      </c>
      <c r="O201" s="353" t="e">
        <f t="shared" ref="O201:O207" si="12">AVERAGE(L201:M201)</f>
        <v>#DIV/0!</v>
      </c>
    </row>
    <row r="202" spans="1:15" x14ac:dyDescent="0.3">
      <c r="A202" s="2">
        <v>195</v>
      </c>
      <c r="B202" s="6" t="str">
        <f>IF(SISWA!B202=0,"",SISWA!B202)</f>
        <v/>
      </c>
      <c r="C202" s="6" t="str">
        <f>IF(SISWA!C202=0,"",SISWA!C202)</f>
        <v/>
      </c>
      <c r="D202" s="6" t="str">
        <f>IF(SISWA!D202=0,"",SISWA!D202)</f>
        <v/>
      </c>
      <c r="E202" s="195" t="str">
        <f>IF(SISWA!E202=0,"",SISWA!E202)</f>
        <v/>
      </c>
      <c r="F202" s="157"/>
      <c r="G202" s="157"/>
      <c r="H202" s="157"/>
      <c r="I202" s="157"/>
      <c r="J202" s="157"/>
      <c r="K202" s="157" t="e">
        <f t="shared" si="10"/>
        <v>#DIV/0!</v>
      </c>
      <c r="L202" s="157"/>
      <c r="M202" s="157"/>
      <c r="N202" s="42" t="e">
        <f t="shared" si="11"/>
        <v>#DIV/0!</v>
      </c>
      <c r="O202" s="353" t="e">
        <f t="shared" si="12"/>
        <v>#DIV/0!</v>
      </c>
    </row>
    <row r="203" spans="1:15" x14ac:dyDescent="0.3">
      <c r="A203" s="2">
        <v>196</v>
      </c>
      <c r="B203" s="6" t="str">
        <f>IF(SISWA!B203=0,"",SISWA!B203)</f>
        <v/>
      </c>
      <c r="C203" s="6" t="str">
        <f>IF(SISWA!C203=0,"",SISWA!C203)</f>
        <v/>
      </c>
      <c r="D203" s="6" t="str">
        <f>IF(SISWA!D203=0,"",SISWA!D203)</f>
        <v/>
      </c>
      <c r="E203" s="195" t="str">
        <f>IF(SISWA!E203=0,"",SISWA!E203)</f>
        <v/>
      </c>
      <c r="F203" s="157"/>
      <c r="G203" s="157"/>
      <c r="H203" s="157"/>
      <c r="I203" s="157"/>
      <c r="J203" s="157"/>
      <c r="K203" s="157" t="e">
        <f t="shared" si="10"/>
        <v>#DIV/0!</v>
      </c>
      <c r="L203" s="157"/>
      <c r="M203" s="157"/>
      <c r="N203" s="42" t="e">
        <f t="shared" si="11"/>
        <v>#DIV/0!</v>
      </c>
      <c r="O203" s="353" t="e">
        <f t="shared" si="12"/>
        <v>#DIV/0!</v>
      </c>
    </row>
    <row r="204" spans="1:15" x14ac:dyDescent="0.3">
      <c r="A204" s="2">
        <v>197</v>
      </c>
      <c r="B204" s="6" t="str">
        <f>IF(SISWA!B204=0,"",SISWA!B204)</f>
        <v/>
      </c>
      <c r="C204" s="6" t="str">
        <f>IF(SISWA!C204=0,"",SISWA!C204)</f>
        <v/>
      </c>
      <c r="D204" s="6" t="str">
        <f>IF(SISWA!D204=0,"",SISWA!D204)</f>
        <v/>
      </c>
      <c r="E204" s="195" t="str">
        <f>IF(SISWA!E204=0,"",SISWA!E204)</f>
        <v/>
      </c>
      <c r="F204" s="157"/>
      <c r="G204" s="157"/>
      <c r="H204" s="157"/>
      <c r="I204" s="157"/>
      <c r="J204" s="157"/>
      <c r="K204" s="157" t="e">
        <f t="shared" si="10"/>
        <v>#DIV/0!</v>
      </c>
      <c r="L204" s="157"/>
      <c r="M204" s="157"/>
      <c r="N204" s="42" t="e">
        <f t="shared" si="11"/>
        <v>#DIV/0!</v>
      </c>
      <c r="O204" s="353" t="e">
        <f t="shared" si="12"/>
        <v>#DIV/0!</v>
      </c>
    </row>
    <row r="205" spans="1:15" x14ac:dyDescent="0.3">
      <c r="A205" s="2">
        <v>198</v>
      </c>
      <c r="B205" s="6" t="str">
        <f>IF(SISWA!B205=0,"",SISWA!B205)</f>
        <v/>
      </c>
      <c r="C205" s="6" t="str">
        <f>IF(SISWA!C205=0,"",SISWA!C205)</f>
        <v/>
      </c>
      <c r="D205" s="6" t="str">
        <f>IF(SISWA!D205=0,"",SISWA!D205)</f>
        <v/>
      </c>
      <c r="E205" s="195" t="str">
        <f>IF(SISWA!E205=0,"",SISWA!E205)</f>
        <v/>
      </c>
      <c r="F205" s="157"/>
      <c r="G205" s="157"/>
      <c r="H205" s="157"/>
      <c r="I205" s="157"/>
      <c r="J205" s="157"/>
      <c r="K205" s="157" t="e">
        <f t="shared" si="10"/>
        <v>#DIV/0!</v>
      </c>
      <c r="L205" s="157"/>
      <c r="M205" s="157"/>
      <c r="N205" s="42" t="e">
        <f t="shared" si="11"/>
        <v>#DIV/0!</v>
      </c>
      <c r="O205" s="353" t="e">
        <f t="shared" si="12"/>
        <v>#DIV/0!</v>
      </c>
    </row>
    <row r="206" spans="1:15" x14ac:dyDescent="0.3">
      <c r="A206" s="2">
        <v>199</v>
      </c>
      <c r="B206" s="6" t="str">
        <f>IF(SISWA!B206=0,"",SISWA!B206)</f>
        <v/>
      </c>
      <c r="C206" s="6" t="str">
        <f>IF(SISWA!C206=0,"",SISWA!C206)</f>
        <v/>
      </c>
      <c r="D206" s="6" t="str">
        <f>IF(SISWA!D206=0,"",SISWA!D206)</f>
        <v/>
      </c>
      <c r="E206" s="195" t="str">
        <f>IF(SISWA!E206=0,"",SISWA!E206)</f>
        <v/>
      </c>
      <c r="F206" s="157"/>
      <c r="G206" s="157"/>
      <c r="H206" s="157"/>
      <c r="I206" s="157"/>
      <c r="J206" s="157"/>
      <c r="K206" s="157" t="e">
        <f t="shared" si="10"/>
        <v>#DIV/0!</v>
      </c>
      <c r="L206" s="157"/>
      <c r="M206" s="157"/>
      <c r="N206" s="42" t="e">
        <f t="shared" si="11"/>
        <v>#DIV/0!</v>
      </c>
      <c r="O206" s="353" t="e">
        <f t="shared" si="12"/>
        <v>#DIV/0!</v>
      </c>
    </row>
    <row r="207" spans="1:15" x14ac:dyDescent="0.3">
      <c r="A207" s="2">
        <v>200</v>
      </c>
      <c r="B207" s="6" t="str">
        <f>IF(SISWA!B207=0,"",SISWA!B207)</f>
        <v/>
      </c>
      <c r="C207" s="6" t="str">
        <f>IF(SISWA!C207=0,"",SISWA!C207)</f>
        <v/>
      </c>
      <c r="D207" s="6" t="str">
        <f>IF(SISWA!D207=0,"",SISWA!D207)</f>
        <v/>
      </c>
      <c r="E207" s="195" t="str">
        <f>IF(SISWA!E207=0,"",SISWA!E207)</f>
        <v/>
      </c>
      <c r="F207" s="157"/>
      <c r="G207" s="157"/>
      <c r="H207" s="157"/>
      <c r="I207" s="157"/>
      <c r="J207" s="157"/>
      <c r="K207" s="157" t="e">
        <f t="shared" si="10"/>
        <v>#DIV/0!</v>
      </c>
      <c r="L207" s="157"/>
      <c r="M207" s="157"/>
      <c r="N207" s="42" t="e">
        <f t="shared" si="11"/>
        <v>#DIV/0!</v>
      </c>
      <c r="O207" s="353" t="e">
        <f t="shared" si="12"/>
        <v>#DIV/0!</v>
      </c>
    </row>
  </sheetData>
  <mergeCells count="11">
    <mergeCell ref="L6:M6"/>
    <mergeCell ref="A1:J1"/>
    <mergeCell ref="A2:J2"/>
    <mergeCell ref="A3:J3"/>
    <mergeCell ref="A5:A7"/>
    <mergeCell ref="B5:B7"/>
    <mergeCell ref="C5:C7"/>
    <mergeCell ref="D5:D7"/>
    <mergeCell ref="E5:E7"/>
    <mergeCell ref="F5:M5"/>
    <mergeCell ref="F6:J6"/>
  </mergeCells>
  <pageMargins left="0.7" right="0.7" top="0.75" bottom="0.75" header="0.3" footer="0.3"/>
  <pageSetup paperSize="9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002060"/>
  </sheetPr>
  <dimension ref="A1:O207"/>
  <sheetViews>
    <sheetView zoomScaleNormal="100" workbookViewId="0">
      <pane ySplit="7" topLeftCell="A42" activePane="bottomLeft" state="frozen"/>
      <selection pane="bottomLeft" activeCell="F8" sqref="F8:J60"/>
    </sheetView>
  </sheetViews>
  <sheetFormatPr defaultRowHeight="16.5" x14ac:dyDescent="0.3"/>
  <cols>
    <col min="1" max="1" width="4.5" style="7" customWidth="1"/>
    <col min="2" max="2" width="9" style="7"/>
    <col min="3" max="3" width="11.375" style="7" customWidth="1"/>
    <col min="4" max="4" width="20.625" style="45" customWidth="1"/>
    <col min="5" max="5" width="43.375" style="7" bestFit="1" customWidth="1"/>
    <col min="6" max="6" width="7" style="7" customWidth="1"/>
    <col min="7" max="7" width="6.75" style="7" customWidth="1"/>
    <col min="8" max="8" width="7" style="7" customWidth="1"/>
    <col min="9" max="9" width="7.25" style="7" customWidth="1"/>
    <col min="10" max="11" width="9" style="7"/>
    <col min="12" max="12" width="9.875" style="7" customWidth="1"/>
    <col min="13" max="13" width="9" style="7"/>
    <col min="14" max="14" width="9" style="44" hidden="1" customWidth="1"/>
    <col min="15" max="16384" width="9" style="7"/>
  </cols>
  <sheetData>
    <row r="1" spans="1:15" x14ac:dyDescent="0.3">
      <c r="A1" s="450" t="s">
        <v>0</v>
      </c>
      <c r="B1" s="450"/>
      <c r="C1" s="450"/>
      <c r="D1" s="450"/>
      <c r="E1" s="450"/>
      <c r="F1" s="450"/>
      <c r="G1" s="450"/>
      <c r="H1" s="450"/>
      <c r="I1" s="450"/>
      <c r="J1" s="450"/>
      <c r="K1" s="176"/>
    </row>
    <row r="2" spans="1:15" x14ac:dyDescent="0.3">
      <c r="A2" s="450" t="str">
        <f>UPPER(DEPAN!Y6)&amp;" "&amp;UPPER(DEPAN!AA6)</f>
        <v>MADRASAH IBTIDAIYAH NURUL ISLAM LABRUK KIDUL</v>
      </c>
      <c r="B2" s="450"/>
      <c r="C2" s="450"/>
      <c r="D2" s="450"/>
      <c r="E2" s="450"/>
      <c r="F2" s="450"/>
      <c r="G2" s="450"/>
      <c r="H2" s="450"/>
      <c r="I2" s="450"/>
      <c r="J2" s="450"/>
      <c r="K2" s="176"/>
    </row>
    <row r="3" spans="1:15" x14ac:dyDescent="0.3">
      <c r="A3" s="450" t="str">
        <f>DEPAN!Y16</f>
        <v>TAHUN PELAJARAN 2016/2017</v>
      </c>
      <c r="B3" s="450"/>
      <c r="C3" s="450"/>
      <c r="D3" s="450"/>
      <c r="E3" s="450"/>
      <c r="F3" s="450"/>
      <c r="G3" s="450"/>
      <c r="H3" s="450"/>
      <c r="I3" s="450"/>
      <c r="J3" s="450"/>
      <c r="K3" s="176"/>
    </row>
    <row r="5" spans="1:15" x14ac:dyDescent="0.3">
      <c r="A5" s="451" t="s">
        <v>1</v>
      </c>
      <c r="B5" s="451" t="s">
        <v>2</v>
      </c>
      <c r="C5" s="451" t="s">
        <v>3</v>
      </c>
      <c r="D5" s="454" t="s">
        <v>4</v>
      </c>
      <c r="E5" s="451" t="s">
        <v>5</v>
      </c>
      <c r="F5" s="449" t="s">
        <v>170</v>
      </c>
      <c r="G5" s="449"/>
      <c r="H5" s="449"/>
      <c r="I5" s="449"/>
      <c r="J5" s="449"/>
      <c r="K5" s="449"/>
      <c r="L5" s="449"/>
      <c r="M5" s="449"/>
    </row>
    <row r="6" spans="1:15" x14ac:dyDescent="0.3">
      <c r="A6" s="452"/>
      <c r="B6" s="452"/>
      <c r="C6" s="452"/>
      <c r="D6" s="455"/>
      <c r="E6" s="452"/>
      <c r="F6" s="449" t="s">
        <v>6</v>
      </c>
      <c r="G6" s="449"/>
      <c r="H6" s="449"/>
      <c r="I6" s="449"/>
      <c r="J6" s="449"/>
      <c r="K6" s="385" t="s">
        <v>111</v>
      </c>
      <c r="L6" s="449" t="s">
        <v>113</v>
      </c>
      <c r="M6" s="449"/>
    </row>
    <row r="7" spans="1:15" x14ac:dyDescent="0.3">
      <c r="A7" s="453"/>
      <c r="B7" s="453"/>
      <c r="C7" s="453"/>
      <c r="D7" s="456"/>
      <c r="E7" s="453"/>
      <c r="F7" s="386">
        <v>7</v>
      </c>
      <c r="G7" s="386">
        <v>8</v>
      </c>
      <c r="H7" s="386">
        <v>9</v>
      </c>
      <c r="I7" s="386">
        <v>10</v>
      </c>
      <c r="J7" s="386">
        <v>11</v>
      </c>
      <c r="K7" s="387" t="s">
        <v>112</v>
      </c>
      <c r="L7" s="388" t="s">
        <v>74</v>
      </c>
      <c r="M7" s="388" t="s">
        <v>46</v>
      </c>
    </row>
    <row r="8" spans="1:15" x14ac:dyDescent="0.3">
      <c r="A8" s="5">
        <v>1</v>
      </c>
      <c r="B8" s="6">
        <f>IF(SISWA!B8=0,"",SISWA!B8)</f>
        <v>4144</v>
      </c>
      <c r="C8" s="6" t="str">
        <f>IF(SISWA!C8=0,"",SISWA!C8)</f>
        <v>0056985470</v>
      </c>
      <c r="D8" s="6" t="str">
        <f>IF(SISWA!D8=0,"",SISWA!D8)</f>
        <v>80-162-001-8</v>
      </c>
      <c r="E8" s="195" t="str">
        <f>IF(SISWA!E8=0,"",SISWA!E8)</f>
        <v>ACHMAD ROZALI</v>
      </c>
      <c r="F8" s="157">
        <v>71</v>
      </c>
      <c r="G8" s="157">
        <v>72</v>
      </c>
      <c r="H8" s="157">
        <v>79</v>
      </c>
      <c r="I8" s="157">
        <v>77</v>
      </c>
      <c r="J8" s="157">
        <v>76</v>
      </c>
      <c r="K8" s="157">
        <f>AVERAGE(F8:J8)</f>
        <v>75</v>
      </c>
      <c r="L8" s="157">
        <v>79</v>
      </c>
      <c r="M8" s="157">
        <f>K8</f>
        <v>75</v>
      </c>
      <c r="N8" s="42">
        <f>AVERAGE(L8:M8)</f>
        <v>77</v>
      </c>
      <c r="O8" s="353">
        <f>AVERAGE(L8:M8)</f>
        <v>77</v>
      </c>
    </row>
    <row r="9" spans="1:15" x14ac:dyDescent="0.3">
      <c r="A9" s="2">
        <v>2</v>
      </c>
      <c r="B9" s="6">
        <f>IF(SISWA!B9=0,"",SISWA!B9)</f>
        <v>4177</v>
      </c>
      <c r="C9" s="6" t="str">
        <f>IF(SISWA!C9=0,"",SISWA!C9)</f>
        <v>0046378836</v>
      </c>
      <c r="D9" s="6" t="str">
        <f>IF(SISWA!D9=0,"",SISWA!D9)</f>
        <v>80-162-002-7</v>
      </c>
      <c r="E9" s="195" t="str">
        <f>IF(SISWA!E9=0,"",SISWA!E9)</f>
        <v>ADELIA SEPTI BERTHA ANANDA</v>
      </c>
      <c r="F9" s="157">
        <v>76</v>
      </c>
      <c r="G9" s="157">
        <v>81</v>
      </c>
      <c r="H9" s="157">
        <v>82</v>
      </c>
      <c r="I9" s="157">
        <v>77</v>
      </c>
      <c r="J9" s="157">
        <v>84</v>
      </c>
      <c r="K9" s="157">
        <f t="shared" ref="K9:K72" si="0">AVERAGE(F9:J9)</f>
        <v>80</v>
      </c>
      <c r="L9" s="157">
        <v>84</v>
      </c>
      <c r="M9" s="157">
        <f t="shared" ref="M9:M64" si="1">K9</f>
        <v>80</v>
      </c>
      <c r="N9" s="42">
        <f t="shared" ref="N9:N72" si="2">AVERAGE(L9:M9)</f>
        <v>82</v>
      </c>
      <c r="O9" s="353">
        <f t="shared" ref="O9:O72" si="3">AVERAGE(L9:M9)</f>
        <v>82</v>
      </c>
    </row>
    <row r="10" spans="1:15" x14ac:dyDescent="0.3">
      <c r="A10" s="2">
        <v>3</v>
      </c>
      <c r="B10" s="6">
        <f>IF(SISWA!B10=0,"",SISWA!B10)</f>
        <v>4178</v>
      </c>
      <c r="C10" s="6" t="str">
        <f>IF(SISWA!C10=0,"",SISWA!C10)</f>
        <v>0045705633</v>
      </c>
      <c r="D10" s="6" t="str">
        <f>IF(SISWA!D10=0,"",SISWA!D10)</f>
        <v>80-162-003-6</v>
      </c>
      <c r="E10" s="195" t="str">
        <f>IF(SISWA!E10=0,"",SISWA!E10)</f>
        <v>ADELINA KHILYATUL MILLAH</v>
      </c>
      <c r="F10" s="157">
        <v>87</v>
      </c>
      <c r="G10" s="157">
        <v>79</v>
      </c>
      <c r="H10" s="157">
        <v>77</v>
      </c>
      <c r="I10" s="157">
        <v>76</v>
      </c>
      <c r="J10" s="157">
        <v>76</v>
      </c>
      <c r="K10" s="157">
        <f t="shared" si="0"/>
        <v>79</v>
      </c>
      <c r="L10" s="157">
        <v>77</v>
      </c>
      <c r="M10" s="157">
        <f t="shared" si="1"/>
        <v>79</v>
      </c>
      <c r="N10" s="42">
        <f t="shared" si="2"/>
        <v>78</v>
      </c>
      <c r="O10" s="353">
        <f t="shared" si="3"/>
        <v>78</v>
      </c>
    </row>
    <row r="11" spans="1:15" x14ac:dyDescent="0.3">
      <c r="A11" s="2">
        <v>4</v>
      </c>
      <c r="B11" s="6">
        <f>IF(SISWA!B11=0,"",SISWA!B11)</f>
        <v>4145</v>
      </c>
      <c r="C11" s="6" t="str">
        <f>IF(SISWA!C11=0,"",SISWA!C11)</f>
        <v>0049232525</v>
      </c>
      <c r="D11" s="6" t="str">
        <f>IF(SISWA!D11=0,"",SISWA!D11)</f>
        <v>80-162-004-5</v>
      </c>
      <c r="E11" s="195" t="str">
        <f>IF(SISWA!E11=0,"",SISWA!E11)</f>
        <v>AHMAD RIZKI JAELANI</v>
      </c>
      <c r="F11" s="157">
        <v>70</v>
      </c>
      <c r="G11" s="157">
        <v>80</v>
      </c>
      <c r="H11" s="157">
        <v>78</v>
      </c>
      <c r="I11" s="157">
        <v>76</v>
      </c>
      <c r="J11" s="157">
        <v>76</v>
      </c>
      <c r="K11" s="157">
        <f t="shared" si="0"/>
        <v>76</v>
      </c>
      <c r="L11" s="157">
        <v>77</v>
      </c>
      <c r="M11" s="157">
        <f t="shared" si="1"/>
        <v>76</v>
      </c>
      <c r="N11" s="42">
        <f t="shared" si="2"/>
        <v>76.5</v>
      </c>
      <c r="O11" s="353">
        <f t="shared" si="3"/>
        <v>76.5</v>
      </c>
    </row>
    <row r="12" spans="1:15" x14ac:dyDescent="0.3">
      <c r="A12" s="2">
        <v>5</v>
      </c>
      <c r="B12" s="6">
        <f>IF(SISWA!B12=0,"",SISWA!B12)</f>
        <v>4174</v>
      </c>
      <c r="C12" s="6" t="str">
        <f>IF(SISWA!C12=0,"",SISWA!C12)</f>
        <v xml:space="preserve">0044118618 </v>
      </c>
      <c r="D12" s="6" t="str">
        <f>IF(SISWA!D12=0,"",SISWA!D12)</f>
        <v>80-162-005-4</v>
      </c>
      <c r="E12" s="195" t="str">
        <f>IF(SISWA!E12=0,"",SISWA!E12)</f>
        <v>AHMAD SHOHIBI</v>
      </c>
      <c r="F12" s="157">
        <v>73</v>
      </c>
      <c r="G12" s="157">
        <v>80</v>
      </c>
      <c r="H12" s="157">
        <v>78</v>
      </c>
      <c r="I12" s="157">
        <v>82</v>
      </c>
      <c r="J12" s="157">
        <v>75</v>
      </c>
      <c r="K12" s="157">
        <f t="shared" si="0"/>
        <v>77.599999999999994</v>
      </c>
      <c r="L12" s="157">
        <v>76</v>
      </c>
      <c r="M12" s="157">
        <f t="shared" si="1"/>
        <v>77.599999999999994</v>
      </c>
      <c r="N12" s="42">
        <f t="shared" si="2"/>
        <v>76.8</v>
      </c>
      <c r="O12" s="353">
        <f t="shared" si="3"/>
        <v>76.8</v>
      </c>
    </row>
    <row r="13" spans="1:15" x14ac:dyDescent="0.3">
      <c r="A13" s="2">
        <v>6</v>
      </c>
      <c r="B13" s="6">
        <f>IF(SISWA!B13=0,"",SISWA!B13)</f>
        <v>4146</v>
      </c>
      <c r="C13" s="6" t="str">
        <f>IF(SISWA!C13=0,"",SISWA!C13)</f>
        <v>0049865303</v>
      </c>
      <c r="D13" s="6" t="str">
        <f>IF(SISWA!D13=0,"",SISWA!D13)</f>
        <v>80-162-006-3</v>
      </c>
      <c r="E13" s="195" t="str">
        <f>IF(SISWA!E13=0,"",SISWA!E13)</f>
        <v>AHMAD ZAINURI</v>
      </c>
      <c r="F13" s="157">
        <v>64</v>
      </c>
      <c r="G13" s="157">
        <v>76</v>
      </c>
      <c r="H13" s="157">
        <v>80</v>
      </c>
      <c r="I13" s="157">
        <v>77</v>
      </c>
      <c r="J13" s="157">
        <v>77</v>
      </c>
      <c r="K13" s="157">
        <f t="shared" si="0"/>
        <v>74.8</v>
      </c>
      <c r="L13" s="157">
        <v>83</v>
      </c>
      <c r="M13" s="157">
        <f t="shared" si="1"/>
        <v>74.8</v>
      </c>
      <c r="N13" s="42">
        <f t="shared" si="2"/>
        <v>78.900000000000006</v>
      </c>
      <c r="O13" s="353">
        <f t="shared" si="3"/>
        <v>78.900000000000006</v>
      </c>
    </row>
    <row r="14" spans="1:15" x14ac:dyDescent="0.3">
      <c r="A14" s="2">
        <v>7</v>
      </c>
      <c r="B14" s="6">
        <f>IF(SISWA!B14=0,"",SISWA!B14)</f>
        <v>4147</v>
      </c>
      <c r="C14" s="6" t="str">
        <f>IF(SISWA!C14=0,"",SISWA!C14)</f>
        <v>0047929910</v>
      </c>
      <c r="D14" s="6" t="str">
        <f>IF(SISWA!D14=0,"",SISWA!D14)</f>
        <v>80-162-007-2</v>
      </c>
      <c r="E14" s="195" t="str">
        <f>IF(SISWA!E14=0,"",SISWA!E14)</f>
        <v>AKHMAD AMBARI</v>
      </c>
      <c r="F14" s="157">
        <v>75</v>
      </c>
      <c r="G14" s="157">
        <v>80</v>
      </c>
      <c r="H14" s="157">
        <v>79</v>
      </c>
      <c r="I14" s="157">
        <v>77</v>
      </c>
      <c r="J14" s="157">
        <v>76</v>
      </c>
      <c r="K14" s="157">
        <f t="shared" si="0"/>
        <v>77.400000000000006</v>
      </c>
      <c r="L14" s="157">
        <v>82</v>
      </c>
      <c r="M14" s="157">
        <f t="shared" si="1"/>
        <v>77.400000000000006</v>
      </c>
      <c r="N14" s="42">
        <f t="shared" si="2"/>
        <v>79.7</v>
      </c>
      <c r="O14" s="353">
        <f t="shared" si="3"/>
        <v>79.7</v>
      </c>
    </row>
    <row r="15" spans="1:15" x14ac:dyDescent="0.3">
      <c r="A15" s="2">
        <v>8</v>
      </c>
      <c r="B15" s="6">
        <f>IF(SISWA!B15=0,"",SISWA!B15)</f>
        <v>4148</v>
      </c>
      <c r="C15" s="6" t="str">
        <f>IF(SISWA!C15=0,"",SISWA!C15)</f>
        <v>0041566084</v>
      </c>
      <c r="D15" s="6" t="str">
        <f>IF(SISWA!D15=0,"",SISWA!D15)</f>
        <v>80-162-008-9</v>
      </c>
      <c r="E15" s="195" t="str">
        <f>IF(SISWA!E15=0,"",SISWA!E15)</f>
        <v>BIMA LUTFIYAN FIRDAUS</v>
      </c>
      <c r="F15" s="157">
        <v>72</v>
      </c>
      <c r="G15" s="157">
        <v>77</v>
      </c>
      <c r="H15" s="157">
        <v>80</v>
      </c>
      <c r="I15" s="157">
        <v>76</v>
      </c>
      <c r="J15" s="157">
        <v>76</v>
      </c>
      <c r="K15" s="157">
        <f t="shared" si="0"/>
        <v>76.2</v>
      </c>
      <c r="L15" s="157">
        <v>79</v>
      </c>
      <c r="M15" s="157">
        <v>95</v>
      </c>
      <c r="N15" s="42">
        <f t="shared" si="2"/>
        <v>87</v>
      </c>
      <c r="O15" s="353">
        <f t="shared" si="3"/>
        <v>87</v>
      </c>
    </row>
    <row r="16" spans="1:15" x14ac:dyDescent="0.3">
      <c r="A16" s="2">
        <v>9</v>
      </c>
      <c r="B16" s="6">
        <f>IF(SISWA!B16=0,"",SISWA!B16)</f>
        <v>4122</v>
      </c>
      <c r="C16" s="6" t="str">
        <f>IF(SISWA!C16=0,"",SISWA!C16)</f>
        <v>0043541247</v>
      </c>
      <c r="D16" s="6" t="str">
        <f>IF(SISWA!D16=0,"",SISWA!D16)</f>
        <v>80-162-009-8</v>
      </c>
      <c r="E16" s="195" t="str">
        <f>IF(SISWA!E16=0,"",SISWA!E16)</f>
        <v>ERINA DWI RAMADHANI</v>
      </c>
      <c r="F16" s="157">
        <v>67</v>
      </c>
      <c r="G16" s="157">
        <v>81</v>
      </c>
      <c r="H16" s="157">
        <v>78</v>
      </c>
      <c r="I16" s="157">
        <v>75</v>
      </c>
      <c r="J16" s="157">
        <v>76</v>
      </c>
      <c r="K16" s="157">
        <f t="shared" si="0"/>
        <v>75.400000000000006</v>
      </c>
      <c r="L16" s="157">
        <v>82</v>
      </c>
      <c r="M16" s="157">
        <f t="shared" si="1"/>
        <v>75.400000000000006</v>
      </c>
      <c r="N16" s="42">
        <f t="shared" si="2"/>
        <v>78.7</v>
      </c>
      <c r="O16" s="353">
        <f t="shared" si="3"/>
        <v>78.7</v>
      </c>
    </row>
    <row r="17" spans="1:15" x14ac:dyDescent="0.3">
      <c r="A17" s="2">
        <v>10</v>
      </c>
      <c r="B17" s="6">
        <f>IF(SISWA!B17=0,"",SISWA!B17)</f>
        <v>4179</v>
      </c>
      <c r="C17" s="6" t="str">
        <f>IF(SISWA!C17=0,"",SISWA!C17)</f>
        <v>0045820842</v>
      </c>
      <c r="D17" s="6" t="str">
        <f>IF(SISWA!D17=0,"",SISWA!D17)</f>
        <v>80-162-010-7</v>
      </c>
      <c r="E17" s="195" t="str">
        <f>IF(SISWA!E17=0,"",SISWA!E17)</f>
        <v>FITRI NUR AINI</v>
      </c>
      <c r="F17" s="157">
        <v>60</v>
      </c>
      <c r="G17" s="157">
        <v>79</v>
      </c>
      <c r="H17" s="157">
        <v>77</v>
      </c>
      <c r="I17" s="157"/>
      <c r="J17" s="157">
        <v>76</v>
      </c>
      <c r="K17" s="157">
        <f t="shared" si="0"/>
        <v>73</v>
      </c>
      <c r="L17" s="157">
        <v>75</v>
      </c>
      <c r="M17" s="157">
        <f t="shared" si="1"/>
        <v>73</v>
      </c>
      <c r="N17" s="42">
        <f t="shared" si="2"/>
        <v>74</v>
      </c>
      <c r="O17" s="353">
        <f t="shared" si="3"/>
        <v>74</v>
      </c>
    </row>
    <row r="18" spans="1:15" x14ac:dyDescent="0.3">
      <c r="A18" s="2">
        <v>11</v>
      </c>
      <c r="B18" s="6">
        <f>IF(SISWA!B18=0,"",SISWA!B18)</f>
        <v>4149</v>
      </c>
      <c r="C18" s="6" t="str">
        <f>IF(SISWA!C18=0,"",SISWA!C18)</f>
        <v>0047917461</v>
      </c>
      <c r="D18" s="6" t="str">
        <f>IF(SISWA!D18=0,"",SISWA!D18)</f>
        <v>80-162-011-6</v>
      </c>
      <c r="E18" s="195" t="str">
        <f>IF(SISWA!E18=0,"",SISWA!E18)</f>
        <v>MAYANGTIKA ANIL HAWA</v>
      </c>
      <c r="F18" s="157">
        <v>85</v>
      </c>
      <c r="G18" s="157">
        <v>86</v>
      </c>
      <c r="H18" s="157">
        <v>75</v>
      </c>
      <c r="I18" s="157">
        <v>79</v>
      </c>
      <c r="J18" s="157">
        <v>84</v>
      </c>
      <c r="K18" s="157">
        <f t="shared" si="0"/>
        <v>81.8</v>
      </c>
      <c r="L18" s="157">
        <v>78</v>
      </c>
      <c r="M18" s="157">
        <f t="shared" si="1"/>
        <v>81.8</v>
      </c>
      <c r="N18" s="42">
        <f t="shared" si="2"/>
        <v>79.900000000000006</v>
      </c>
      <c r="O18" s="353">
        <f t="shared" si="3"/>
        <v>79.900000000000006</v>
      </c>
    </row>
    <row r="19" spans="1:15" x14ac:dyDescent="0.3">
      <c r="A19" s="2">
        <v>12</v>
      </c>
      <c r="B19" s="6">
        <f>IF(SISWA!B19=0,"",SISWA!B19)</f>
        <v>4180</v>
      </c>
      <c r="C19" s="6" t="str">
        <f>IF(SISWA!C19=0,"",SISWA!C19)</f>
        <v>0049252066</v>
      </c>
      <c r="D19" s="6" t="str">
        <f>IF(SISWA!D19=0,"",SISWA!D19)</f>
        <v>80-162-012-5</v>
      </c>
      <c r="E19" s="195" t="str">
        <f>IF(SISWA!E19=0,"",SISWA!E19)</f>
        <v>MIR`ATUL KHOIROH</v>
      </c>
      <c r="F19" s="157">
        <v>90</v>
      </c>
      <c r="G19" s="157">
        <v>91</v>
      </c>
      <c r="H19" s="157">
        <v>91</v>
      </c>
      <c r="I19" s="157">
        <v>85</v>
      </c>
      <c r="J19" s="157">
        <v>92</v>
      </c>
      <c r="K19" s="157">
        <f t="shared" si="0"/>
        <v>89.8</v>
      </c>
      <c r="L19" s="157">
        <v>97</v>
      </c>
      <c r="M19" s="157">
        <f t="shared" si="1"/>
        <v>89.8</v>
      </c>
      <c r="N19" s="42">
        <f t="shared" si="2"/>
        <v>93.4</v>
      </c>
      <c r="O19" s="353">
        <f t="shared" si="3"/>
        <v>93.4</v>
      </c>
    </row>
    <row r="20" spans="1:15" x14ac:dyDescent="0.3">
      <c r="A20" s="2">
        <v>13</v>
      </c>
      <c r="B20" s="6">
        <f>IF(SISWA!B20=0,"",SISWA!B20)</f>
        <v>4181</v>
      </c>
      <c r="C20" s="6" t="str">
        <f>IF(SISWA!C20=0,"",SISWA!C20)</f>
        <v>0048021171</v>
      </c>
      <c r="D20" s="6" t="str">
        <f>IF(SISWA!D20=0,"",SISWA!D20)</f>
        <v>80-162-013-4</v>
      </c>
      <c r="E20" s="195" t="str">
        <f>IF(SISWA!E20=0,"",SISWA!E20)</f>
        <v>MOCHAMAD ABIR EKA FIRMANSYA</v>
      </c>
      <c r="F20" s="157">
        <v>80</v>
      </c>
      <c r="G20" s="157">
        <v>85</v>
      </c>
      <c r="H20" s="157">
        <v>86</v>
      </c>
      <c r="I20" s="157">
        <v>85</v>
      </c>
      <c r="J20" s="157">
        <v>92</v>
      </c>
      <c r="K20" s="157">
        <f t="shared" si="0"/>
        <v>85.6</v>
      </c>
      <c r="L20" s="157">
        <v>96</v>
      </c>
      <c r="M20" s="157">
        <f t="shared" si="1"/>
        <v>85.6</v>
      </c>
      <c r="N20" s="42">
        <f t="shared" si="2"/>
        <v>90.8</v>
      </c>
      <c r="O20" s="353">
        <f t="shared" si="3"/>
        <v>90.8</v>
      </c>
    </row>
    <row r="21" spans="1:15" x14ac:dyDescent="0.3">
      <c r="A21" s="2">
        <v>14</v>
      </c>
      <c r="B21" s="6">
        <f>IF(SISWA!B21=0,"",SISWA!B21)</f>
        <v>4150</v>
      </c>
      <c r="C21" s="6" t="str">
        <f>IF(SISWA!C21=0,"",SISWA!C21)</f>
        <v>0055851984</v>
      </c>
      <c r="D21" s="6" t="str">
        <f>IF(SISWA!D21=0,"",SISWA!D21)</f>
        <v>80-162-014-3</v>
      </c>
      <c r="E21" s="195" t="str">
        <f>IF(SISWA!E21=0,"",SISWA!E21)</f>
        <v>MOHAMMAD DANANG PRAYOGA</v>
      </c>
      <c r="F21" s="157">
        <v>71</v>
      </c>
      <c r="G21" s="157">
        <v>80</v>
      </c>
      <c r="H21" s="157">
        <v>81</v>
      </c>
      <c r="I21" s="157">
        <v>80</v>
      </c>
      <c r="J21" s="157">
        <v>83</v>
      </c>
      <c r="K21" s="157">
        <f t="shared" si="0"/>
        <v>79</v>
      </c>
      <c r="L21" s="157">
        <v>78</v>
      </c>
      <c r="M21" s="157">
        <f t="shared" si="1"/>
        <v>79</v>
      </c>
      <c r="N21" s="42">
        <f t="shared" si="2"/>
        <v>78.5</v>
      </c>
      <c r="O21" s="353">
        <f t="shared" si="3"/>
        <v>78.5</v>
      </c>
    </row>
    <row r="22" spans="1:15" x14ac:dyDescent="0.3">
      <c r="A22" s="2">
        <v>15</v>
      </c>
      <c r="B22" s="6">
        <f>IF(SISWA!B22=0,"",SISWA!B22)</f>
        <v>4184</v>
      </c>
      <c r="C22" s="6" t="str">
        <f>IF(SISWA!C22=0,"",SISWA!C22)</f>
        <v>0049465874</v>
      </c>
      <c r="D22" s="6" t="str">
        <f>IF(SISWA!D22=0,"",SISWA!D22)</f>
        <v>80-162-015-2</v>
      </c>
      <c r="E22" s="195" t="str">
        <f>IF(SISWA!E22=0,"",SISWA!E22)</f>
        <v>MUCHAMAD ADITIYA PUTRA FEBRYANSYAH</v>
      </c>
      <c r="F22" s="157">
        <v>89</v>
      </c>
      <c r="G22" s="157">
        <v>88</v>
      </c>
      <c r="H22" s="157">
        <v>92</v>
      </c>
      <c r="I22" s="157">
        <v>86</v>
      </c>
      <c r="J22" s="157">
        <v>97</v>
      </c>
      <c r="K22" s="157">
        <f t="shared" si="0"/>
        <v>90.4</v>
      </c>
      <c r="L22" s="157">
        <v>100</v>
      </c>
      <c r="M22" s="157">
        <f t="shared" si="1"/>
        <v>90.4</v>
      </c>
      <c r="N22" s="42">
        <f t="shared" si="2"/>
        <v>95.2</v>
      </c>
      <c r="O22" s="353">
        <f t="shared" si="3"/>
        <v>95.2</v>
      </c>
    </row>
    <row r="23" spans="1:15" x14ac:dyDescent="0.3">
      <c r="A23" s="2">
        <v>16</v>
      </c>
      <c r="B23" s="6">
        <f>IF(SISWA!B23=0,"",SISWA!B23)</f>
        <v>4185</v>
      </c>
      <c r="C23" s="6" t="str">
        <f>IF(SISWA!C23=0,"",SISWA!C23)</f>
        <v>0048515206</v>
      </c>
      <c r="D23" s="6" t="str">
        <f>IF(SISWA!D23=0,"",SISWA!D23)</f>
        <v>80-162-016-9</v>
      </c>
      <c r="E23" s="195" t="str">
        <f>IF(SISWA!E23=0,"",SISWA!E23)</f>
        <v>MUHAMAD DAIFA ROBBIT ATTIJANI</v>
      </c>
      <c r="F23" s="157">
        <v>75</v>
      </c>
      <c r="G23" s="157">
        <v>80</v>
      </c>
      <c r="H23" s="157">
        <v>84</v>
      </c>
      <c r="I23" s="157">
        <v>78</v>
      </c>
      <c r="J23" s="157">
        <v>91</v>
      </c>
      <c r="K23" s="157">
        <f t="shared" si="0"/>
        <v>81.599999999999994</v>
      </c>
      <c r="L23" s="157">
        <v>87</v>
      </c>
      <c r="M23" s="157">
        <f t="shared" si="1"/>
        <v>81.599999999999994</v>
      </c>
      <c r="N23" s="42">
        <f t="shared" si="2"/>
        <v>84.3</v>
      </c>
      <c r="O23" s="353">
        <f t="shared" si="3"/>
        <v>84.3</v>
      </c>
    </row>
    <row r="24" spans="1:15" x14ac:dyDescent="0.3">
      <c r="A24" s="2">
        <v>17</v>
      </c>
      <c r="B24" s="6">
        <f>IF(SISWA!B24=0,"",SISWA!B24)</f>
        <v>4151</v>
      </c>
      <c r="C24" s="6" t="str">
        <f>IF(SISWA!C24=0,"",SISWA!C24)</f>
        <v>0044956543</v>
      </c>
      <c r="D24" s="6" t="str">
        <f>IF(SISWA!D24=0,"",SISWA!D24)</f>
        <v>80-162-017-8</v>
      </c>
      <c r="E24" s="195" t="str">
        <f>IF(SISWA!E24=0,"",SISWA!E24)</f>
        <v>MUHAMMAD IZZUL AKROM</v>
      </c>
      <c r="F24" s="157">
        <v>79</v>
      </c>
      <c r="G24" s="157">
        <v>84</v>
      </c>
      <c r="H24" s="157">
        <v>90</v>
      </c>
      <c r="I24" s="157">
        <v>82</v>
      </c>
      <c r="J24" s="157">
        <v>80</v>
      </c>
      <c r="K24" s="157">
        <f t="shared" si="0"/>
        <v>83</v>
      </c>
      <c r="L24" s="157">
        <v>92</v>
      </c>
      <c r="M24" s="157">
        <v>95</v>
      </c>
      <c r="N24" s="42">
        <f t="shared" si="2"/>
        <v>93.5</v>
      </c>
      <c r="O24" s="353">
        <f t="shared" si="3"/>
        <v>93.5</v>
      </c>
    </row>
    <row r="25" spans="1:15" x14ac:dyDescent="0.3">
      <c r="A25" s="2">
        <v>18</v>
      </c>
      <c r="B25" s="6">
        <f>IF(SISWA!B25=0,"",SISWA!B25)</f>
        <v>4152</v>
      </c>
      <c r="C25" s="6" t="str">
        <f>IF(SISWA!C25=0,"",SISWA!C25)</f>
        <v>0044952609</v>
      </c>
      <c r="D25" s="6" t="str">
        <f>IF(SISWA!D25=0,"",SISWA!D25)</f>
        <v>80-162-018-7</v>
      </c>
      <c r="E25" s="195" t="str">
        <f>IF(SISWA!E25=0,"",SISWA!E25)</f>
        <v>MUHAMMAD NOVAL NURSASI</v>
      </c>
      <c r="F25" s="157">
        <v>70</v>
      </c>
      <c r="G25" s="157">
        <v>81</v>
      </c>
      <c r="H25" s="157">
        <v>81</v>
      </c>
      <c r="I25" s="157">
        <v>79</v>
      </c>
      <c r="J25" s="157">
        <v>76</v>
      </c>
      <c r="K25" s="157">
        <f t="shared" si="0"/>
        <v>77.400000000000006</v>
      </c>
      <c r="L25" s="157">
        <v>85</v>
      </c>
      <c r="M25" s="157">
        <f t="shared" si="1"/>
        <v>77.400000000000006</v>
      </c>
      <c r="N25" s="42">
        <f t="shared" si="2"/>
        <v>81.2</v>
      </c>
      <c r="O25" s="353">
        <f t="shared" si="3"/>
        <v>81.2</v>
      </c>
    </row>
    <row r="26" spans="1:15" x14ac:dyDescent="0.3">
      <c r="A26" s="2">
        <v>19</v>
      </c>
      <c r="B26" s="6">
        <f>IF(SISWA!B26=0,"",SISWA!B26)</f>
        <v>4153</v>
      </c>
      <c r="C26" s="6" t="str">
        <f>IF(SISWA!C26=0,"",SISWA!C26)</f>
        <v>0049269355</v>
      </c>
      <c r="D26" s="6" t="str">
        <f>IF(SISWA!D26=0,"",SISWA!D26)</f>
        <v>80-162-019-6</v>
      </c>
      <c r="E26" s="195" t="str">
        <f>IF(SISWA!E26=0,"",SISWA!E26)</f>
        <v>MUHAMMAD NUR KHOLIS</v>
      </c>
      <c r="F26" s="157">
        <v>70</v>
      </c>
      <c r="G26" s="157">
        <v>82</v>
      </c>
      <c r="H26" s="157">
        <v>81</v>
      </c>
      <c r="I26" s="157">
        <v>78</v>
      </c>
      <c r="J26" s="157">
        <v>78</v>
      </c>
      <c r="K26" s="157">
        <f t="shared" si="0"/>
        <v>77.8</v>
      </c>
      <c r="L26" s="157">
        <v>85</v>
      </c>
      <c r="M26" s="157">
        <f t="shared" si="1"/>
        <v>77.8</v>
      </c>
      <c r="N26" s="42">
        <f t="shared" si="2"/>
        <v>81.400000000000006</v>
      </c>
      <c r="O26" s="353">
        <f t="shared" si="3"/>
        <v>81.400000000000006</v>
      </c>
    </row>
    <row r="27" spans="1:15" x14ac:dyDescent="0.3">
      <c r="A27" s="2">
        <v>20</v>
      </c>
      <c r="B27" s="6">
        <f>IF(SISWA!B27=0,"",SISWA!B27)</f>
        <v>4154</v>
      </c>
      <c r="C27" s="6" t="str">
        <f>IF(SISWA!C27=0,"",SISWA!C27)</f>
        <v>0053577869</v>
      </c>
      <c r="D27" s="6" t="str">
        <f>IF(SISWA!D27=0,"",SISWA!D27)</f>
        <v>80-162-020-5</v>
      </c>
      <c r="E27" s="195" t="str">
        <f>IF(SISWA!E27=0,"",SISWA!E27)</f>
        <v>NAFISSATUL KHOIROH</v>
      </c>
      <c r="F27" s="157">
        <v>71</v>
      </c>
      <c r="G27" s="157">
        <v>80</v>
      </c>
      <c r="H27" s="157">
        <v>75</v>
      </c>
      <c r="I27" s="157">
        <v>78</v>
      </c>
      <c r="J27" s="157">
        <v>77</v>
      </c>
      <c r="K27" s="157">
        <f t="shared" si="0"/>
        <v>76.2</v>
      </c>
      <c r="L27" s="157">
        <v>77</v>
      </c>
      <c r="M27" s="157">
        <f t="shared" si="1"/>
        <v>76.2</v>
      </c>
      <c r="N27" s="42">
        <f t="shared" si="2"/>
        <v>76.599999999999994</v>
      </c>
      <c r="O27" s="353">
        <f t="shared" si="3"/>
        <v>76.599999999999994</v>
      </c>
    </row>
    <row r="28" spans="1:15" x14ac:dyDescent="0.3">
      <c r="A28" s="2">
        <v>21</v>
      </c>
      <c r="B28" s="6">
        <f>IF(SISWA!B28=0,"",SISWA!B28)</f>
        <v>4039</v>
      </c>
      <c r="C28" s="6" t="str">
        <f>IF(SISWA!C28=0,"",SISWA!C28)</f>
        <v>0025417838</v>
      </c>
      <c r="D28" s="6" t="str">
        <f>IF(SISWA!D28=0,"",SISWA!D28)</f>
        <v>80-162-021-4</v>
      </c>
      <c r="E28" s="195" t="str">
        <f>IF(SISWA!E28=0,"",SISWA!E28)</f>
        <v>NAJWA MUFARRICHA</v>
      </c>
      <c r="F28" s="157">
        <v>82</v>
      </c>
      <c r="G28" s="157">
        <v>81</v>
      </c>
      <c r="H28" s="157">
        <v>88</v>
      </c>
      <c r="I28" s="157">
        <v>79</v>
      </c>
      <c r="J28" s="157">
        <v>87</v>
      </c>
      <c r="K28" s="157">
        <f t="shared" si="0"/>
        <v>83.4</v>
      </c>
      <c r="L28" s="157">
        <v>87</v>
      </c>
      <c r="M28" s="157">
        <f t="shared" si="1"/>
        <v>83.4</v>
      </c>
      <c r="N28" s="42">
        <f t="shared" si="2"/>
        <v>85.2</v>
      </c>
      <c r="O28" s="353">
        <f t="shared" si="3"/>
        <v>85.2</v>
      </c>
    </row>
    <row r="29" spans="1:15" x14ac:dyDescent="0.3">
      <c r="A29" s="2">
        <v>22</v>
      </c>
      <c r="B29" s="6">
        <f>IF(SISWA!B29=0,"",SISWA!B29)</f>
        <v>4133</v>
      </c>
      <c r="C29" s="6" t="str">
        <f>IF(SISWA!C29=0,"",SISWA!C29)</f>
        <v>0042084522</v>
      </c>
      <c r="D29" s="6" t="str">
        <f>IF(SISWA!D29=0,"",SISWA!D29)</f>
        <v>80-162-022-3</v>
      </c>
      <c r="E29" s="195" t="str">
        <f>IF(SISWA!E29=0,"",SISWA!E29)</f>
        <v>NAUFAL DAFFA ANWAR</v>
      </c>
      <c r="F29" s="157">
        <v>87</v>
      </c>
      <c r="G29" s="157">
        <v>80</v>
      </c>
      <c r="H29" s="157">
        <v>82</v>
      </c>
      <c r="I29" s="157">
        <v>80</v>
      </c>
      <c r="J29" s="157">
        <v>83</v>
      </c>
      <c r="K29" s="157">
        <f t="shared" si="0"/>
        <v>82.4</v>
      </c>
      <c r="L29" s="157">
        <v>89</v>
      </c>
      <c r="M29" s="157">
        <f t="shared" si="1"/>
        <v>82.4</v>
      </c>
      <c r="N29" s="42">
        <f t="shared" si="2"/>
        <v>85.7</v>
      </c>
      <c r="O29" s="353">
        <f t="shared" si="3"/>
        <v>85.7</v>
      </c>
    </row>
    <row r="30" spans="1:15" x14ac:dyDescent="0.3">
      <c r="A30" s="2">
        <v>23</v>
      </c>
      <c r="B30" s="6">
        <f>IF(SISWA!B30=0,"",SISWA!B30)</f>
        <v>4187</v>
      </c>
      <c r="C30" s="6" t="str">
        <f>IF(SISWA!C30=0,"",SISWA!C30)</f>
        <v>0038037937</v>
      </c>
      <c r="D30" s="6" t="str">
        <f>IF(SISWA!D30=0,"",SISWA!D30)</f>
        <v>80-162-023-2</v>
      </c>
      <c r="E30" s="195" t="str">
        <f>IF(SISWA!E30=0,"",SISWA!E30)</f>
        <v>NIKE CANDRA KURNIA DEWI</v>
      </c>
      <c r="F30" s="157">
        <v>82</v>
      </c>
      <c r="G30" s="157">
        <v>87</v>
      </c>
      <c r="H30" s="157">
        <v>91</v>
      </c>
      <c r="I30" s="157">
        <v>81</v>
      </c>
      <c r="J30" s="157">
        <v>94</v>
      </c>
      <c r="K30" s="157">
        <f t="shared" si="0"/>
        <v>87</v>
      </c>
      <c r="L30" s="157">
        <v>95</v>
      </c>
      <c r="M30" s="157">
        <f t="shared" si="1"/>
        <v>87</v>
      </c>
      <c r="N30" s="42">
        <f t="shared" si="2"/>
        <v>91</v>
      </c>
      <c r="O30" s="353">
        <f t="shared" si="3"/>
        <v>91</v>
      </c>
    </row>
    <row r="31" spans="1:15" x14ac:dyDescent="0.3">
      <c r="A31" s="2">
        <v>24</v>
      </c>
      <c r="B31" s="6">
        <f>IF(SISWA!B31=0,"",SISWA!B31)</f>
        <v>4186</v>
      </c>
      <c r="C31" s="6" t="str">
        <f>IF(SISWA!C31=0,"",SISWA!C31)</f>
        <v>0046677584</v>
      </c>
      <c r="D31" s="6" t="str">
        <f>IF(SISWA!D31=0,"",SISWA!D31)</f>
        <v>80-162-024-9</v>
      </c>
      <c r="E31" s="195" t="str">
        <f>IF(SISWA!E31=0,"",SISWA!E31)</f>
        <v>NUR AFNI DWI MAULIDIYAH</v>
      </c>
      <c r="F31" s="157">
        <v>87</v>
      </c>
      <c r="G31" s="157">
        <v>88</v>
      </c>
      <c r="H31" s="157">
        <v>91</v>
      </c>
      <c r="I31" s="157">
        <v>83</v>
      </c>
      <c r="J31" s="157">
        <v>92</v>
      </c>
      <c r="K31" s="157">
        <f t="shared" si="0"/>
        <v>88.2</v>
      </c>
      <c r="L31" s="157">
        <v>94</v>
      </c>
      <c r="M31" s="157">
        <v>95</v>
      </c>
      <c r="N31" s="42">
        <f t="shared" si="2"/>
        <v>94.5</v>
      </c>
      <c r="O31" s="353">
        <f t="shared" si="3"/>
        <v>94.5</v>
      </c>
    </row>
    <row r="32" spans="1:15" x14ac:dyDescent="0.3">
      <c r="A32" s="2">
        <v>25</v>
      </c>
      <c r="B32" s="6">
        <f>IF(SISWA!B32=0,"",SISWA!B32)</f>
        <v>4155</v>
      </c>
      <c r="C32" s="6" t="str">
        <f>IF(SISWA!C32=0,"",SISWA!C32)</f>
        <v>0047653214</v>
      </c>
      <c r="D32" s="6" t="str">
        <f>IF(SISWA!D32=0,"",SISWA!D32)</f>
        <v>80-162-025-8</v>
      </c>
      <c r="E32" s="195" t="str">
        <f>IF(SISWA!E32=0,"",SISWA!E32)</f>
        <v>SAFIRA FIRNANDA ARTAMEVIA</v>
      </c>
      <c r="F32" s="157">
        <v>85</v>
      </c>
      <c r="G32" s="157">
        <v>85</v>
      </c>
      <c r="H32" s="157">
        <v>91</v>
      </c>
      <c r="I32" s="157">
        <v>84</v>
      </c>
      <c r="J32" s="157">
        <v>91</v>
      </c>
      <c r="K32" s="157">
        <f t="shared" si="0"/>
        <v>87.2</v>
      </c>
      <c r="L32" s="157">
        <v>95</v>
      </c>
      <c r="M32" s="157">
        <v>95</v>
      </c>
      <c r="N32" s="42">
        <f t="shared" si="2"/>
        <v>95</v>
      </c>
      <c r="O32" s="353">
        <f t="shared" si="3"/>
        <v>95</v>
      </c>
    </row>
    <row r="33" spans="1:15" x14ac:dyDescent="0.3">
      <c r="A33" s="2">
        <v>26</v>
      </c>
      <c r="B33" s="6">
        <f>IF(SISWA!B33=0,"",SISWA!B33)</f>
        <v>4183</v>
      </c>
      <c r="C33" s="6" t="str">
        <f>IF(SISWA!C33=0,"",SISWA!C33)</f>
        <v>0044270200</v>
      </c>
      <c r="D33" s="6" t="str">
        <f>IF(SISWA!D33=0,"",SISWA!D33)</f>
        <v>80-162-026-7</v>
      </c>
      <c r="E33" s="195" t="str">
        <f>IF(SISWA!E33=0,"",SISWA!E33)</f>
        <v>SITI WIFAQOTUL IMAMATUR ROHMAH</v>
      </c>
      <c r="F33" s="157">
        <v>88</v>
      </c>
      <c r="G33" s="157">
        <v>90</v>
      </c>
      <c r="H33" s="157">
        <v>90</v>
      </c>
      <c r="I33" s="157">
        <v>84</v>
      </c>
      <c r="J33" s="157">
        <v>95</v>
      </c>
      <c r="K33" s="157">
        <f t="shared" si="0"/>
        <v>89.4</v>
      </c>
      <c r="L33" s="157">
        <v>98</v>
      </c>
      <c r="M33" s="157">
        <f t="shared" si="1"/>
        <v>89.4</v>
      </c>
      <c r="N33" s="42">
        <f t="shared" si="2"/>
        <v>93.7</v>
      </c>
      <c r="O33" s="353">
        <f t="shared" si="3"/>
        <v>93.7</v>
      </c>
    </row>
    <row r="34" spans="1:15" x14ac:dyDescent="0.3">
      <c r="A34" s="2">
        <v>27</v>
      </c>
      <c r="B34" s="6">
        <f>IF(SISWA!B34=0,"",SISWA!B34)</f>
        <v>4191</v>
      </c>
      <c r="C34" s="6" t="str">
        <f>IF(SISWA!C34=0,"",SISWA!C34)</f>
        <v>0054015246</v>
      </c>
      <c r="D34" s="6" t="str">
        <f>IF(SISWA!D34=0,"",SISWA!D34)</f>
        <v>80-162-027-6</v>
      </c>
      <c r="E34" s="195" t="str">
        <f>IF(SISWA!E34=0,"",SISWA!E34)</f>
        <v>ACHMAD MAULANA ADITYA FAHREZA</v>
      </c>
      <c r="F34" s="157">
        <v>70</v>
      </c>
      <c r="G34" s="157">
        <v>80</v>
      </c>
      <c r="H34" s="157">
        <v>80</v>
      </c>
      <c r="I34" s="157">
        <v>79</v>
      </c>
      <c r="J34" s="157">
        <v>86</v>
      </c>
      <c r="K34" s="157">
        <f t="shared" si="0"/>
        <v>79</v>
      </c>
      <c r="L34" s="157"/>
      <c r="M34" s="157">
        <f t="shared" si="1"/>
        <v>79</v>
      </c>
      <c r="N34" s="42">
        <f t="shared" si="2"/>
        <v>79</v>
      </c>
      <c r="O34" s="353">
        <f t="shared" si="3"/>
        <v>79</v>
      </c>
    </row>
    <row r="35" spans="1:15" x14ac:dyDescent="0.3">
      <c r="A35" s="2">
        <v>28</v>
      </c>
      <c r="B35" s="6">
        <f>IF(SISWA!B35=0,"",SISWA!B35)</f>
        <v>4159</v>
      </c>
      <c r="C35" s="6" t="str">
        <f>IF(SISWA!C35=0,"",SISWA!C35)</f>
        <v>0044650772</v>
      </c>
      <c r="D35" s="6" t="str">
        <f>IF(SISWA!D35=0,"",SISWA!D35)</f>
        <v>80-162-028-5</v>
      </c>
      <c r="E35" s="195" t="str">
        <f>IF(SISWA!E35=0,"",SISWA!E35)</f>
        <v>AHMAT ZAINURI</v>
      </c>
      <c r="F35" s="157">
        <v>64</v>
      </c>
      <c r="G35" s="157">
        <v>77</v>
      </c>
      <c r="H35" s="157">
        <v>80</v>
      </c>
      <c r="I35" s="157">
        <v>76</v>
      </c>
      <c r="J35" s="157">
        <v>86</v>
      </c>
      <c r="K35" s="157">
        <f t="shared" si="0"/>
        <v>76.599999999999994</v>
      </c>
      <c r="L35" s="157"/>
      <c r="M35" s="157">
        <f t="shared" si="1"/>
        <v>76.599999999999994</v>
      </c>
      <c r="N35" s="42">
        <f t="shared" si="2"/>
        <v>76.599999999999994</v>
      </c>
      <c r="O35" s="353">
        <f t="shared" si="3"/>
        <v>76.599999999999994</v>
      </c>
    </row>
    <row r="36" spans="1:15" x14ac:dyDescent="0.3">
      <c r="A36" s="2">
        <v>29</v>
      </c>
      <c r="B36" s="6">
        <f>IF(SISWA!B36=0,"",SISWA!B36)</f>
        <v>4188</v>
      </c>
      <c r="C36" s="6" t="str">
        <f>IF(SISWA!C36=0,"",SISWA!C36)</f>
        <v>0048691920</v>
      </c>
      <c r="D36" s="6" t="str">
        <f>IF(SISWA!D36=0,"",SISWA!D36)</f>
        <v>80-162-029-4</v>
      </c>
      <c r="E36" s="195" t="str">
        <f>IF(SISWA!E36=0,"",SISWA!E36)</f>
        <v>AULIA SAFIRA</v>
      </c>
      <c r="F36" s="157">
        <v>97</v>
      </c>
      <c r="G36" s="157">
        <v>84</v>
      </c>
      <c r="H36" s="157">
        <v>89</v>
      </c>
      <c r="I36" s="157">
        <v>83</v>
      </c>
      <c r="J36" s="157">
        <v>90</v>
      </c>
      <c r="K36" s="157">
        <f t="shared" si="0"/>
        <v>88.6</v>
      </c>
      <c r="L36" s="157"/>
      <c r="M36" s="157">
        <f t="shared" si="1"/>
        <v>88.6</v>
      </c>
      <c r="N36" s="42">
        <f t="shared" si="2"/>
        <v>88.6</v>
      </c>
      <c r="O36" s="353">
        <f t="shared" si="3"/>
        <v>88.6</v>
      </c>
    </row>
    <row r="37" spans="1:15" x14ac:dyDescent="0.3">
      <c r="A37" s="2">
        <v>30</v>
      </c>
      <c r="B37" s="6">
        <f>IF(SISWA!B37=0,"",SISWA!B37)</f>
        <v>4156</v>
      </c>
      <c r="C37" s="6" t="str">
        <f>IF(SISWA!C37=0,"",SISWA!C37)</f>
        <v>0047318391</v>
      </c>
      <c r="D37" s="6" t="str">
        <f>IF(SISWA!D37=0,"",SISWA!D37)</f>
        <v>80-162-030-3</v>
      </c>
      <c r="E37" s="195" t="str">
        <f>IF(SISWA!E37=0,"",SISWA!E37)</f>
        <v>DIVA SALWA SALSABILA</v>
      </c>
      <c r="F37" s="157">
        <v>98</v>
      </c>
      <c r="G37" s="157">
        <v>92</v>
      </c>
      <c r="H37" s="157">
        <v>91</v>
      </c>
      <c r="I37" s="157">
        <v>85</v>
      </c>
      <c r="J37" s="157">
        <v>98</v>
      </c>
      <c r="K37" s="157">
        <f t="shared" si="0"/>
        <v>92.8</v>
      </c>
      <c r="L37" s="157"/>
      <c r="M37" s="157">
        <f t="shared" si="1"/>
        <v>92.8</v>
      </c>
      <c r="N37" s="42">
        <f t="shared" si="2"/>
        <v>92.8</v>
      </c>
      <c r="O37" s="353">
        <f t="shared" si="3"/>
        <v>92.8</v>
      </c>
    </row>
    <row r="38" spans="1:15" x14ac:dyDescent="0.3">
      <c r="A38" s="2">
        <v>31</v>
      </c>
      <c r="B38" s="6">
        <f>IF(SISWA!B38=0,"",SISWA!B38)</f>
        <v>4190</v>
      </c>
      <c r="C38" s="6" t="str">
        <f>IF(SISWA!C38=0,"",SISWA!C38)</f>
        <v>0046181004</v>
      </c>
      <c r="D38" s="6" t="str">
        <f>IF(SISWA!D38=0,"",SISWA!D38)</f>
        <v>80-162-031-2</v>
      </c>
      <c r="E38" s="195" t="str">
        <f>IF(SISWA!E38=0,"",SISWA!E38)</f>
        <v>FILSAFAH KARINA NUR ALIFIA</v>
      </c>
      <c r="F38" s="157">
        <v>80</v>
      </c>
      <c r="G38" s="157">
        <v>81</v>
      </c>
      <c r="H38" s="157">
        <v>78</v>
      </c>
      <c r="I38" s="157">
        <v>82</v>
      </c>
      <c r="J38" s="157">
        <v>83</v>
      </c>
      <c r="K38" s="157">
        <f t="shared" si="0"/>
        <v>80.8</v>
      </c>
      <c r="L38" s="157"/>
      <c r="M38" s="157">
        <f t="shared" si="1"/>
        <v>80.8</v>
      </c>
      <c r="N38" s="42">
        <f t="shared" si="2"/>
        <v>80.8</v>
      </c>
      <c r="O38" s="353">
        <f t="shared" si="3"/>
        <v>80.8</v>
      </c>
    </row>
    <row r="39" spans="1:15" x14ac:dyDescent="0.3">
      <c r="A39" s="2">
        <v>32</v>
      </c>
      <c r="B39" s="6">
        <f>IF(SISWA!B39=0,"",SISWA!B39)</f>
        <v>4158</v>
      </c>
      <c r="C39" s="6" t="str">
        <f>IF(SISWA!C39=0,"",SISWA!C39)</f>
        <v>0044624062</v>
      </c>
      <c r="D39" s="6" t="str">
        <f>IF(SISWA!D39=0,"",SISWA!D39)</f>
        <v>80-162-032-9</v>
      </c>
      <c r="E39" s="195" t="str">
        <f>IF(SISWA!E39=0,"",SISWA!E39)</f>
        <v>HAMALNA DEWI NURHASANAH</v>
      </c>
      <c r="F39" s="157">
        <v>74</v>
      </c>
      <c r="G39" s="157">
        <v>83</v>
      </c>
      <c r="H39" s="157">
        <v>82</v>
      </c>
      <c r="I39" s="157">
        <v>84</v>
      </c>
      <c r="J39" s="157">
        <v>88</v>
      </c>
      <c r="K39" s="157">
        <f t="shared" si="0"/>
        <v>82.2</v>
      </c>
      <c r="L39" s="157"/>
      <c r="M39" s="157">
        <f t="shared" si="1"/>
        <v>82.2</v>
      </c>
      <c r="N39" s="42">
        <f t="shared" si="2"/>
        <v>82.2</v>
      </c>
      <c r="O39" s="353">
        <f t="shared" si="3"/>
        <v>82.2</v>
      </c>
    </row>
    <row r="40" spans="1:15" x14ac:dyDescent="0.3">
      <c r="A40" s="2">
        <v>33</v>
      </c>
      <c r="B40" s="6">
        <f>IF(SISWA!B40=0,"",SISWA!B40)</f>
        <v>4192</v>
      </c>
      <c r="C40" s="6" t="str">
        <f>IF(SISWA!C40=0,"",SISWA!C40)</f>
        <v>0046479735</v>
      </c>
      <c r="D40" s="6" t="str">
        <f>IF(SISWA!D40=0,"",SISWA!D40)</f>
        <v>80-162-033-8</v>
      </c>
      <c r="E40" s="195" t="str">
        <f>IF(SISWA!E40=0,"",SISWA!E40)</f>
        <v>INDAH ILMAWATUL FADIYAH</v>
      </c>
      <c r="F40" s="157">
        <v>78</v>
      </c>
      <c r="G40" s="157">
        <v>82</v>
      </c>
      <c r="H40" s="157">
        <v>82</v>
      </c>
      <c r="I40" s="157">
        <v>83</v>
      </c>
      <c r="J40" s="157">
        <v>93</v>
      </c>
      <c r="K40" s="157">
        <f t="shared" si="0"/>
        <v>83.6</v>
      </c>
      <c r="L40" s="157"/>
      <c r="M40" s="157">
        <f t="shared" si="1"/>
        <v>83.6</v>
      </c>
      <c r="N40" s="42">
        <f t="shared" si="2"/>
        <v>83.6</v>
      </c>
      <c r="O40" s="353">
        <f t="shared" si="3"/>
        <v>83.6</v>
      </c>
    </row>
    <row r="41" spans="1:15" x14ac:dyDescent="0.3">
      <c r="A41" s="2">
        <v>34</v>
      </c>
      <c r="B41" s="6">
        <f>IF(SISWA!B41=0,"",SISWA!B41)</f>
        <v>4132</v>
      </c>
      <c r="C41" s="6" t="str">
        <f>IF(SISWA!C41=0,"",SISWA!C41)</f>
        <v>0055794100</v>
      </c>
      <c r="D41" s="6" t="str">
        <f>IF(SISWA!D41=0,"",SISWA!D41)</f>
        <v>80-162-034-7</v>
      </c>
      <c r="E41" s="195" t="str">
        <f>IF(SISWA!E41=0,"",SISWA!E41)</f>
        <v>IZZA AFKARINA</v>
      </c>
      <c r="F41" s="157">
        <v>75</v>
      </c>
      <c r="G41" s="157">
        <v>82</v>
      </c>
      <c r="H41" s="157">
        <v>84</v>
      </c>
      <c r="I41" s="157">
        <v>84</v>
      </c>
      <c r="J41" s="157">
        <v>92</v>
      </c>
      <c r="K41" s="157">
        <f t="shared" si="0"/>
        <v>83.4</v>
      </c>
      <c r="L41" s="157"/>
      <c r="M41" s="157">
        <f t="shared" si="1"/>
        <v>83.4</v>
      </c>
      <c r="N41" s="42">
        <f t="shared" si="2"/>
        <v>83.4</v>
      </c>
      <c r="O41" s="353">
        <f t="shared" si="3"/>
        <v>83.4</v>
      </c>
    </row>
    <row r="42" spans="1:15" x14ac:dyDescent="0.3">
      <c r="A42" s="2">
        <v>35</v>
      </c>
      <c r="B42" s="6">
        <f>IF(SISWA!B42=0,"",SISWA!B42)</f>
        <v>4157</v>
      </c>
      <c r="C42" s="6" t="str">
        <f>IF(SISWA!C42=0,"",SISWA!C42)</f>
        <v>0031187077</v>
      </c>
      <c r="D42" s="6" t="str">
        <f>IF(SISWA!D42=0,"",SISWA!D42)</f>
        <v>80-162-035-6</v>
      </c>
      <c r="E42" s="195" t="str">
        <f>IF(SISWA!E42=0,"",SISWA!E42)</f>
        <v>JESIKA NUR SANJANA</v>
      </c>
      <c r="F42" s="157">
        <v>80</v>
      </c>
      <c r="G42" s="157">
        <v>88</v>
      </c>
      <c r="H42" s="157">
        <v>91</v>
      </c>
      <c r="I42" s="157">
        <v>82</v>
      </c>
      <c r="J42" s="157">
        <v>95</v>
      </c>
      <c r="K42" s="157">
        <f t="shared" si="0"/>
        <v>87.2</v>
      </c>
      <c r="L42" s="157"/>
      <c r="M42" s="157">
        <f t="shared" si="1"/>
        <v>87.2</v>
      </c>
      <c r="N42" s="42">
        <f t="shared" si="2"/>
        <v>87.2</v>
      </c>
      <c r="O42" s="353">
        <f t="shared" si="3"/>
        <v>87.2</v>
      </c>
    </row>
    <row r="43" spans="1:15" x14ac:dyDescent="0.3">
      <c r="A43" s="2">
        <v>36</v>
      </c>
      <c r="B43" s="6">
        <f>IF(SISWA!B43=0,"",SISWA!B43)</f>
        <v>4160</v>
      </c>
      <c r="C43" s="6" t="str">
        <f>IF(SISWA!C43=0,"",SISWA!C43)</f>
        <v>0043300454</v>
      </c>
      <c r="D43" s="6" t="str">
        <f>IF(SISWA!D43=0,"",SISWA!D43)</f>
        <v>80-162-036-5</v>
      </c>
      <c r="E43" s="195" t="str">
        <f>IF(SISWA!E43=0,"",SISWA!E43)</f>
        <v>KHAFIT I'ZAZ ABIYYU</v>
      </c>
      <c r="F43" s="157">
        <v>80</v>
      </c>
      <c r="G43" s="157">
        <v>82</v>
      </c>
      <c r="H43" s="157">
        <v>79</v>
      </c>
      <c r="I43" s="157">
        <v>79</v>
      </c>
      <c r="J43" s="157">
        <v>88</v>
      </c>
      <c r="K43" s="157">
        <f t="shared" si="0"/>
        <v>81.599999999999994</v>
      </c>
      <c r="L43" s="157"/>
      <c r="M43" s="157">
        <f t="shared" si="1"/>
        <v>81.599999999999994</v>
      </c>
      <c r="N43" s="42">
        <f t="shared" si="2"/>
        <v>81.599999999999994</v>
      </c>
      <c r="O43" s="353">
        <f t="shared" si="3"/>
        <v>81.599999999999994</v>
      </c>
    </row>
    <row r="44" spans="1:15" x14ac:dyDescent="0.3">
      <c r="A44" s="2">
        <v>37</v>
      </c>
      <c r="B44" s="6">
        <f>IF(SISWA!B44=0,"",SISWA!B44)</f>
        <v>4161</v>
      </c>
      <c r="C44" s="6" t="str">
        <f>IF(SISWA!C44=0,"",SISWA!C44)</f>
        <v>0047793756</v>
      </c>
      <c r="D44" s="6" t="str">
        <f>IF(SISWA!D44=0,"",SISWA!D44)</f>
        <v>80-162-037-4</v>
      </c>
      <c r="E44" s="195" t="str">
        <f>IF(SISWA!E44=0,"",SISWA!E44)</f>
        <v>KRISNA DWI WICAKSONO</v>
      </c>
      <c r="F44" s="157">
        <v>65</v>
      </c>
      <c r="G44" s="157">
        <v>74</v>
      </c>
      <c r="H44" s="157">
        <v>71</v>
      </c>
      <c r="I44" s="157">
        <v>73</v>
      </c>
      <c r="J44" s="157">
        <v>59</v>
      </c>
      <c r="K44" s="157">
        <f t="shared" si="0"/>
        <v>68.400000000000006</v>
      </c>
      <c r="L44" s="157"/>
      <c r="M44" s="157">
        <f t="shared" si="1"/>
        <v>68.400000000000006</v>
      </c>
      <c r="N44" s="42">
        <f t="shared" si="2"/>
        <v>68.400000000000006</v>
      </c>
      <c r="O44" s="353">
        <f t="shared" si="3"/>
        <v>68.400000000000006</v>
      </c>
    </row>
    <row r="45" spans="1:15" x14ac:dyDescent="0.3">
      <c r="A45" s="2">
        <v>38</v>
      </c>
      <c r="B45" s="6">
        <f>IF(SISWA!B45=0,"",SISWA!B45)</f>
        <v>4162</v>
      </c>
      <c r="C45" s="6" t="str">
        <f>IF(SISWA!C45=0,"",SISWA!C45)</f>
        <v>0055341921</v>
      </c>
      <c r="D45" s="6" t="str">
        <f>IF(SISWA!D45=0,"",SISWA!D45)</f>
        <v>80-162-038-3</v>
      </c>
      <c r="E45" s="195" t="str">
        <f>IF(SISWA!E45=0,"",SISWA!E45)</f>
        <v>LAILA AFIFAHTUR ROHMAH</v>
      </c>
      <c r="F45" s="157">
        <v>76</v>
      </c>
      <c r="G45" s="157">
        <v>81</v>
      </c>
      <c r="H45" s="157">
        <v>79</v>
      </c>
      <c r="I45" s="157">
        <v>82</v>
      </c>
      <c r="J45" s="157">
        <v>87</v>
      </c>
      <c r="K45" s="157">
        <f t="shared" si="0"/>
        <v>81</v>
      </c>
      <c r="L45" s="157"/>
      <c r="M45" s="157">
        <f t="shared" si="1"/>
        <v>81</v>
      </c>
      <c r="N45" s="42">
        <f t="shared" si="2"/>
        <v>81</v>
      </c>
      <c r="O45" s="353">
        <f t="shared" si="3"/>
        <v>81</v>
      </c>
    </row>
    <row r="46" spans="1:15" x14ac:dyDescent="0.3">
      <c r="A46" s="2">
        <v>39</v>
      </c>
      <c r="B46" s="6">
        <f>IF(SISWA!B46=0,"",SISWA!B46)</f>
        <v>4163</v>
      </c>
      <c r="C46" s="6" t="str">
        <f>IF(SISWA!C46=0,"",SISWA!C46)</f>
        <v>0049724648</v>
      </c>
      <c r="D46" s="6" t="str">
        <f>IF(SISWA!D46=0,"",SISWA!D46)</f>
        <v>80-162-039-2</v>
      </c>
      <c r="E46" s="195" t="str">
        <f>IF(SISWA!E46=0,"",SISWA!E46)</f>
        <v>LIA DAHLIA</v>
      </c>
      <c r="F46" s="157">
        <v>65</v>
      </c>
      <c r="G46" s="157">
        <v>78</v>
      </c>
      <c r="H46" s="157">
        <v>79</v>
      </c>
      <c r="I46" s="157">
        <v>76</v>
      </c>
      <c r="J46" s="157">
        <v>90</v>
      </c>
      <c r="K46" s="157">
        <f t="shared" si="0"/>
        <v>77.599999999999994</v>
      </c>
      <c r="L46" s="157"/>
      <c r="M46" s="157">
        <f t="shared" si="1"/>
        <v>77.599999999999994</v>
      </c>
      <c r="N46" s="42">
        <f t="shared" si="2"/>
        <v>77.599999999999994</v>
      </c>
      <c r="O46" s="353">
        <f t="shared" si="3"/>
        <v>77.599999999999994</v>
      </c>
    </row>
    <row r="47" spans="1:15" x14ac:dyDescent="0.3">
      <c r="A47" s="2">
        <v>40</v>
      </c>
      <c r="B47" s="6">
        <f>IF(SISWA!B47=0,"",SISWA!B47)</f>
        <v>4164</v>
      </c>
      <c r="C47" s="6" t="str">
        <f>IF(SISWA!C47=0,"",SISWA!C47)</f>
        <v>0042308111</v>
      </c>
      <c r="D47" s="6" t="str">
        <f>IF(SISWA!D47=0,"",SISWA!D47)</f>
        <v>80-162-040-9</v>
      </c>
      <c r="E47" s="195" t="str">
        <f>IF(SISWA!E47=0,"",SISWA!E47)</f>
        <v>MIFTAKHUS SURUR</v>
      </c>
      <c r="F47" s="157">
        <v>73</v>
      </c>
      <c r="G47" s="157">
        <v>83</v>
      </c>
      <c r="H47" s="157">
        <v>78</v>
      </c>
      <c r="I47" s="157">
        <v>78</v>
      </c>
      <c r="J47" s="157">
        <v>91</v>
      </c>
      <c r="K47" s="157">
        <f t="shared" si="0"/>
        <v>80.599999999999994</v>
      </c>
      <c r="L47" s="157"/>
      <c r="M47" s="157">
        <f t="shared" si="1"/>
        <v>80.599999999999994</v>
      </c>
      <c r="N47" s="42">
        <f t="shared" si="2"/>
        <v>80.599999999999994</v>
      </c>
      <c r="O47" s="353">
        <f t="shared" si="3"/>
        <v>80.599999999999994</v>
      </c>
    </row>
    <row r="48" spans="1:15" x14ac:dyDescent="0.3">
      <c r="A48" s="2">
        <v>41</v>
      </c>
      <c r="B48" s="6">
        <f>IF(SISWA!B48=0,"",SISWA!B48)</f>
        <v>4194</v>
      </c>
      <c r="C48" s="6" t="str">
        <f>IF(SISWA!C48=0,"",SISWA!C48)</f>
        <v>0048571340</v>
      </c>
      <c r="D48" s="6" t="str">
        <f>IF(SISWA!D48=0,"",SISWA!D48)</f>
        <v>80-162-041-8</v>
      </c>
      <c r="E48" s="195" t="str">
        <f>IF(SISWA!E48=0,"",SISWA!E48)</f>
        <v>MOCHAMAD ALIFAMADIO DWI ANANTA</v>
      </c>
      <c r="F48" s="157">
        <v>68</v>
      </c>
      <c r="G48" s="157">
        <v>77</v>
      </c>
      <c r="H48" s="157">
        <v>78</v>
      </c>
      <c r="I48" s="157">
        <v>76</v>
      </c>
      <c r="J48" s="157">
        <v>70</v>
      </c>
      <c r="K48" s="157">
        <f t="shared" si="0"/>
        <v>73.8</v>
      </c>
      <c r="L48" s="157"/>
      <c r="M48" s="157">
        <f t="shared" si="1"/>
        <v>73.8</v>
      </c>
      <c r="N48" s="42">
        <f t="shared" si="2"/>
        <v>73.8</v>
      </c>
      <c r="O48" s="353">
        <f t="shared" si="3"/>
        <v>73.8</v>
      </c>
    </row>
    <row r="49" spans="1:15" x14ac:dyDescent="0.3">
      <c r="A49" s="2">
        <v>42</v>
      </c>
      <c r="B49" s="6">
        <f>IF(SISWA!B49=0,"",SISWA!B49)</f>
        <v>4195</v>
      </c>
      <c r="C49" s="6" t="str">
        <f>IF(SISWA!C49=0,"",SISWA!C49)</f>
        <v>0049668688</v>
      </c>
      <c r="D49" s="6" t="str">
        <f>IF(SISWA!D49=0,"",SISWA!D49)</f>
        <v>80-162-042-7</v>
      </c>
      <c r="E49" s="195" t="str">
        <f>IF(SISWA!E49=0,"",SISWA!E49)</f>
        <v>MOHAMAD RIZKY ARDIANTO</v>
      </c>
      <c r="F49" s="157">
        <v>78</v>
      </c>
      <c r="G49" s="157">
        <v>77</v>
      </c>
      <c r="H49" s="157">
        <v>80</v>
      </c>
      <c r="I49" s="157">
        <v>78</v>
      </c>
      <c r="J49" s="157">
        <v>81</v>
      </c>
      <c r="K49" s="157">
        <f t="shared" si="0"/>
        <v>78.8</v>
      </c>
      <c r="L49" s="157"/>
      <c r="M49" s="157">
        <f t="shared" si="1"/>
        <v>78.8</v>
      </c>
      <c r="N49" s="42">
        <f t="shared" si="2"/>
        <v>78.8</v>
      </c>
      <c r="O49" s="353">
        <f t="shared" si="3"/>
        <v>78.8</v>
      </c>
    </row>
    <row r="50" spans="1:15" x14ac:dyDescent="0.3">
      <c r="A50" s="2">
        <v>43</v>
      </c>
      <c r="B50" s="6">
        <f>IF(SISWA!B50=0,"",SISWA!B50)</f>
        <v>4196</v>
      </c>
      <c r="C50" s="6" t="str">
        <f>IF(SISWA!C50=0,"",SISWA!C50)</f>
        <v>0053373334</v>
      </c>
      <c r="D50" s="6" t="str">
        <f>IF(SISWA!D50=0,"",SISWA!D50)</f>
        <v>80-162-043-6</v>
      </c>
      <c r="E50" s="195" t="str">
        <f>IF(SISWA!E50=0,"",SISWA!E50)</f>
        <v>MUHAMAD YOGA HALIM AKBAR</v>
      </c>
      <c r="F50" s="157"/>
      <c r="G50" s="157"/>
      <c r="H50" s="157">
        <v>78</v>
      </c>
      <c r="I50" s="157">
        <v>76</v>
      </c>
      <c r="J50" s="157">
        <v>79</v>
      </c>
      <c r="K50" s="157">
        <f t="shared" ref="K50" si="4">AVERAGE(F50:J50)</f>
        <v>77.666666666666671</v>
      </c>
      <c r="L50" s="157"/>
      <c r="M50" s="157">
        <f t="shared" si="1"/>
        <v>77.666666666666671</v>
      </c>
      <c r="N50" s="42">
        <f t="shared" si="2"/>
        <v>77.666666666666671</v>
      </c>
      <c r="O50" s="353">
        <f t="shared" si="3"/>
        <v>77.666666666666671</v>
      </c>
    </row>
    <row r="51" spans="1:15" x14ac:dyDescent="0.3">
      <c r="A51" s="2">
        <v>44</v>
      </c>
      <c r="B51" s="6">
        <f>IF(SISWA!B51=0,"",SISWA!B51)</f>
        <v>4165</v>
      </c>
      <c r="C51" s="6" t="str">
        <f>IF(SISWA!C51=0,"",SISWA!C51)</f>
        <v>0045389451</v>
      </c>
      <c r="D51" s="6" t="str">
        <f>IF(SISWA!D51=0,"",SISWA!D51)</f>
        <v>80-162-044-5</v>
      </c>
      <c r="E51" s="195" t="str">
        <f>IF(SISWA!E51=0,"",SISWA!E51)</f>
        <v>MUHAMMAD AKBAR MAULANA ISKHAQ</v>
      </c>
      <c r="F51" s="157">
        <v>67</v>
      </c>
      <c r="G51" s="157">
        <v>78</v>
      </c>
      <c r="H51" s="157">
        <v>78</v>
      </c>
      <c r="I51" s="157"/>
      <c r="J51" s="157">
        <v>84</v>
      </c>
      <c r="K51" s="157">
        <f t="shared" si="0"/>
        <v>76.75</v>
      </c>
      <c r="L51" s="157"/>
      <c r="M51" s="157">
        <f t="shared" si="1"/>
        <v>76.75</v>
      </c>
      <c r="N51" s="42">
        <f t="shared" si="2"/>
        <v>76.75</v>
      </c>
      <c r="O51" s="353">
        <f t="shared" si="3"/>
        <v>76.75</v>
      </c>
    </row>
    <row r="52" spans="1:15" x14ac:dyDescent="0.3">
      <c r="A52" s="2">
        <v>45</v>
      </c>
      <c r="B52" s="6">
        <f>IF(SISWA!B52=0,"",SISWA!B52)</f>
        <v>4166</v>
      </c>
      <c r="C52" s="6" t="str">
        <f>IF(SISWA!C52=0,"",SISWA!C52)</f>
        <v>0056992985</v>
      </c>
      <c r="D52" s="6" t="str">
        <f>IF(SISWA!D52=0,"",SISWA!D52)</f>
        <v>80-162-045-4</v>
      </c>
      <c r="E52" s="195" t="str">
        <f>IF(SISWA!E52=0,"",SISWA!E52)</f>
        <v>MUHAMMAD ARIS MAHENDRA</v>
      </c>
      <c r="F52" s="157">
        <v>69</v>
      </c>
      <c r="G52" s="157">
        <v>75</v>
      </c>
      <c r="H52" s="157">
        <v>77</v>
      </c>
      <c r="I52" s="157">
        <v>76</v>
      </c>
      <c r="J52" s="157">
        <v>79</v>
      </c>
      <c r="K52" s="157">
        <f t="shared" si="0"/>
        <v>75.2</v>
      </c>
      <c r="L52" s="157"/>
      <c r="M52" s="157">
        <f t="shared" si="1"/>
        <v>75.2</v>
      </c>
      <c r="N52" s="42">
        <f t="shared" si="2"/>
        <v>75.2</v>
      </c>
      <c r="O52" s="353">
        <f t="shared" si="3"/>
        <v>75.2</v>
      </c>
    </row>
    <row r="53" spans="1:15" x14ac:dyDescent="0.3">
      <c r="A53" s="2">
        <v>46</v>
      </c>
      <c r="B53" s="6">
        <f>IF(SISWA!B53=0,"",SISWA!B53)</f>
        <v>4167</v>
      </c>
      <c r="C53" s="6" t="str">
        <f>IF(SISWA!C53=0,"",SISWA!C53)</f>
        <v>0043548840</v>
      </c>
      <c r="D53" s="6" t="str">
        <f>IF(SISWA!D53=0,"",SISWA!D53)</f>
        <v>80-162-046-3</v>
      </c>
      <c r="E53" s="195" t="str">
        <f>IF(SISWA!E53=0,"",SISWA!E53)</f>
        <v>MUHAMMAD REZA NURDIANSYAH</v>
      </c>
      <c r="F53" s="157">
        <v>68</v>
      </c>
      <c r="G53" s="157">
        <v>77</v>
      </c>
      <c r="H53" s="157">
        <v>79</v>
      </c>
      <c r="I53" s="157">
        <v>76</v>
      </c>
      <c r="J53" s="157">
        <v>80</v>
      </c>
      <c r="K53" s="157">
        <f t="shared" si="0"/>
        <v>76</v>
      </c>
      <c r="L53" s="157"/>
      <c r="M53" s="157">
        <f t="shared" si="1"/>
        <v>76</v>
      </c>
      <c r="N53" s="42">
        <f t="shared" si="2"/>
        <v>76</v>
      </c>
      <c r="O53" s="353">
        <f t="shared" si="3"/>
        <v>76</v>
      </c>
    </row>
    <row r="54" spans="1:15" x14ac:dyDescent="0.3">
      <c r="A54" s="2">
        <v>47</v>
      </c>
      <c r="B54" s="6">
        <f>IF(SISWA!B54=0,"",SISWA!B54)</f>
        <v>4168</v>
      </c>
      <c r="C54" s="6" t="str">
        <f>IF(SISWA!C54=0,"",SISWA!C54)</f>
        <v>0042281947</v>
      </c>
      <c r="D54" s="6" t="str">
        <f>IF(SISWA!D54=0,"",SISWA!D54)</f>
        <v>80-162-047-2</v>
      </c>
      <c r="E54" s="195" t="str">
        <f>IF(SISWA!E54=0,"",SISWA!E54)</f>
        <v>MUHAMMAD SONI</v>
      </c>
      <c r="F54" s="157">
        <v>65</v>
      </c>
      <c r="G54" s="157">
        <v>75</v>
      </c>
      <c r="H54" s="157">
        <v>75</v>
      </c>
      <c r="I54" s="157">
        <v>73</v>
      </c>
      <c r="J54" s="157">
        <v>62</v>
      </c>
      <c r="K54" s="157">
        <f t="shared" si="0"/>
        <v>70</v>
      </c>
      <c r="L54" s="157"/>
      <c r="M54" s="157">
        <f t="shared" si="1"/>
        <v>70</v>
      </c>
      <c r="N54" s="42">
        <f t="shared" si="2"/>
        <v>70</v>
      </c>
      <c r="O54" s="353">
        <f t="shared" si="3"/>
        <v>70</v>
      </c>
    </row>
    <row r="55" spans="1:15" x14ac:dyDescent="0.3">
      <c r="A55" s="2">
        <v>48</v>
      </c>
      <c r="B55" s="6">
        <f>IF(SISWA!B55=0,"",SISWA!B55)</f>
        <v>4169</v>
      </c>
      <c r="C55" s="6" t="str">
        <f>IF(SISWA!C55=0,"",SISWA!C55)</f>
        <v>0047171711</v>
      </c>
      <c r="D55" s="6" t="str">
        <f>IF(SISWA!D55=0,"",SISWA!D55)</f>
        <v>80-162-048-9</v>
      </c>
      <c r="E55" s="195" t="str">
        <f>IF(SISWA!E55=0,"",SISWA!E55)</f>
        <v>MUHAMMAD YUSUF ABDILLAH</v>
      </c>
      <c r="F55" s="157">
        <v>75</v>
      </c>
      <c r="G55" s="157">
        <v>80</v>
      </c>
      <c r="H55" s="157">
        <v>83</v>
      </c>
      <c r="I55" s="157">
        <v>81</v>
      </c>
      <c r="J55" s="157">
        <v>84</v>
      </c>
      <c r="K55" s="157">
        <f t="shared" si="0"/>
        <v>80.599999999999994</v>
      </c>
      <c r="L55" s="157"/>
      <c r="M55" s="157">
        <f t="shared" si="1"/>
        <v>80.599999999999994</v>
      </c>
      <c r="N55" s="42">
        <f t="shared" si="2"/>
        <v>80.599999999999994</v>
      </c>
      <c r="O55" s="353">
        <f t="shared" si="3"/>
        <v>80.599999999999994</v>
      </c>
    </row>
    <row r="56" spans="1:15" x14ac:dyDescent="0.3">
      <c r="A56" s="2">
        <v>49</v>
      </c>
      <c r="B56" s="6">
        <f>IF(SISWA!B56=0,"",SISWA!B56)</f>
        <v>4197</v>
      </c>
      <c r="C56" s="6" t="str">
        <f>IF(SISWA!C56=0,"",SISWA!C56)</f>
        <v>0053900236</v>
      </c>
      <c r="D56" s="6" t="str">
        <f>IF(SISWA!D56=0,"",SISWA!D56)</f>
        <v>80-162-049-8</v>
      </c>
      <c r="E56" s="195" t="str">
        <f>IF(SISWA!E56=0,"",SISWA!E56)</f>
        <v>MUHAMMAD ZAYIN FADHLILLAH</v>
      </c>
      <c r="F56" s="157">
        <v>78</v>
      </c>
      <c r="G56" s="157">
        <v>80</v>
      </c>
      <c r="H56" s="157">
        <v>81</v>
      </c>
      <c r="I56" s="157">
        <v>78</v>
      </c>
      <c r="J56" s="157">
        <v>81</v>
      </c>
      <c r="K56" s="157">
        <f t="shared" si="0"/>
        <v>79.599999999999994</v>
      </c>
      <c r="L56" s="157"/>
      <c r="M56" s="157">
        <f t="shared" si="1"/>
        <v>79.599999999999994</v>
      </c>
      <c r="N56" s="42">
        <f t="shared" si="2"/>
        <v>79.599999999999994</v>
      </c>
      <c r="O56" s="353">
        <f t="shared" si="3"/>
        <v>79.599999999999994</v>
      </c>
    </row>
    <row r="57" spans="1:15" x14ac:dyDescent="0.3">
      <c r="A57" s="2">
        <v>50</v>
      </c>
      <c r="B57" s="6">
        <f>IF(SISWA!B57=0,"",SISWA!B57)</f>
        <v>4170</v>
      </c>
      <c r="C57" s="6" t="str">
        <f>IF(SISWA!C57=0,"",SISWA!C57)</f>
        <v>0059424115</v>
      </c>
      <c r="D57" s="6" t="str">
        <f>IF(SISWA!D57=0,"",SISWA!D57)</f>
        <v>80-162-050-7</v>
      </c>
      <c r="E57" s="195" t="str">
        <f>IF(SISWA!E57=0,"",SISWA!E57)</f>
        <v>NURUL ISLAKHATUL MAGHFIROH</v>
      </c>
      <c r="F57" s="157">
        <v>71</v>
      </c>
      <c r="G57" s="157">
        <v>81</v>
      </c>
      <c r="H57" s="157">
        <v>81</v>
      </c>
      <c r="I57" s="157">
        <v>76</v>
      </c>
      <c r="J57" s="157">
        <v>81</v>
      </c>
      <c r="K57" s="157">
        <f t="shared" si="0"/>
        <v>78</v>
      </c>
      <c r="L57" s="157"/>
      <c r="M57" s="157">
        <f t="shared" si="1"/>
        <v>78</v>
      </c>
      <c r="N57" s="42">
        <f t="shared" si="2"/>
        <v>78</v>
      </c>
      <c r="O57" s="353">
        <f t="shared" si="3"/>
        <v>78</v>
      </c>
    </row>
    <row r="58" spans="1:15" x14ac:dyDescent="0.3">
      <c r="A58" s="2">
        <v>51</v>
      </c>
      <c r="B58" s="6">
        <f>IF(SISWA!B58=0,"",SISWA!B58)</f>
        <v>4171</v>
      </c>
      <c r="C58" s="6" t="str">
        <f>IF(SISWA!C58=0,"",SISWA!C58)</f>
        <v>0047462155</v>
      </c>
      <c r="D58" s="6" t="str">
        <f>IF(SISWA!D58=0,"",SISWA!D58)</f>
        <v>80-162-051-6</v>
      </c>
      <c r="E58" s="195" t="str">
        <f>IF(SISWA!E58=0,"",SISWA!E58)</f>
        <v>SALIFA IHDAHLIA</v>
      </c>
      <c r="F58" s="157">
        <v>70</v>
      </c>
      <c r="G58" s="157">
        <v>79</v>
      </c>
      <c r="H58" s="157">
        <v>78</v>
      </c>
      <c r="I58" s="157">
        <v>76</v>
      </c>
      <c r="J58" s="157">
        <v>83</v>
      </c>
      <c r="K58" s="157">
        <f t="shared" si="0"/>
        <v>77.2</v>
      </c>
      <c r="L58" s="157"/>
      <c r="M58" s="157">
        <f t="shared" si="1"/>
        <v>77.2</v>
      </c>
      <c r="N58" s="42">
        <f t="shared" si="2"/>
        <v>77.2</v>
      </c>
      <c r="O58" s="353">
        <f t="shared" si="3"/>
        <v>77.2</v>
      </c>
    </row>
    <row r="59" spans="1:15" x14ac:dyDescent="0.3">
      <c r="A59" s="2">
        <v>52</v>
      </c>
      <c r="B59" s="6">
        <f>IF(SISWA!B59=0,"",SISWA!B59)</f>
        <v>4056</v>
      </c>
      <c r="C59" s="6" t="str">
        <f>IF(SISWA!C59=0,"",SISWA!C59)</f>
        <v>0025417842</v>
      </c>
      <c r="D59" s="6" t="str">
        <f>IF(SISWA!D59=0,"",SISWA!D59)</f>
        <v>80-162-052-5</v>
      </c>
      <c r="E59" s="195" t="str">
        <f>IF(SISWA!E59=0,"",SISWA!E59)</f>
        <v>YUNITA WARDATUL CHOIRIYAH</v>
      </c>
      <c r="F59" s="157">
        <v>87</v>
      </c>
      <c r="G59" s="157">
        <v>85</v>
      </c>
      <c r="H59" s="157">
        <v>84</v>
      </c>
      <c r="I59" s="157">
        <v>85</v>
      </c>
      <c r="J59" s="157">
        <v>91</v>
      </c>
      <c r="K59" s="157">
        <f t="shared" si="0"/>
        <v>86.4</v>
      </c>
      <c r="L59" s="157"/>
      <c r="M59" s="157">
        <f t="shared" si="1"/>
        <v>86.4</v>
      </c>
      <c r="N59" s="42">
        <f t="shared" si="2"/>
        <v>86.4</v>
      </c>
      <c r="O59" s="353">
        <f t="shared" si="3"/>
        <v>86.4</v>
      </c>
    </row>
    <row r="60" spans="1:15" x14ac:dyDescent="0.3">
      <c r="A60" s="2">
        <v>53</v>
      </c>
      <c r="B60" s="6">
        <f>IF(SISWA!B60=0,"",SISWA!B60)</f>
        <v>4172</v>
      </c>
      <c r="C60" s="6" t="str">
        <f>IF(SISWA!C60=0,"",SISWA!C60)</f>
        <v>0041942834</v>
      </c>
      <c r="D60" s="6" t="str">
        <f>IF(SISWA!D60=0,"",SISWA!D60)</f>
        <v>80-162-053-4</v>
      </c>
      <c r="E60" s="195" t="str">
        <f>IF(SISWA!E60=0,"",SISWA!E60)</f>
        <v>YUSFI RIZKY AZIZAH</v>
      </c>
      <c r="F60" s="157">
        <v>80</v>
      </c>
      <c r="G60" s="157">
        <v>89</v>
      </c>
      <c r="H60" s="157">
        <v>86</v>
      </c>
      <c r="I60" s="157">
        <v>84</v>
      </c>
      <c r="J60" s="157">
        <v>89</v>
      </c>
      <c r="K60" s="157">
        <f t="shared" si="0"/>
        <v>85.6</v>
      </c>
      <c r="L60" s="157"/>
      <c r="M60" s="157">
        <f t="shared" si="1"/>
        <v>85.6</v>
      </c>
      <c r="N60" s="42">
        <f t="shared" si="2"/>
        <v>85.6</v>
      </c>
      <c r="O60" s="353">
        <f t="shared" si="3"/>
        <v>85.6</v>
      </c>
    </row>
    <row r="61" spans="1:15" x14ac:dyDescent="0.3">
      <c r="A61" s="2">
        <v>54</v>
      </c>
      <c r="B61" s="6" t="str">
        <f>IF(SISWA!B61=0,"",SISWA!B61)</f>
        <v/>
      </c>
      <c r="C61" s="6" t="str">
        <f>IF(SISWA!C61=0,"",SISWA!C61)</f>
        <v/>
      </c>
      <c r="D61" s="6" t="str">
        <f>IF(SISWA!D61=0,"",SISWA!D61)</f>
        <v/>
      </c>
      <c r="E61" s="195" t="str">
        <f>IF(SISWA!E61=0,"",SISWA!E61)</f>
        <v/>
      </c>
      <c r="F61" s="157"/>
      <c r="G61" s="157"/>
      <c r="H61" s="157"/>
      <c r="I61" s="157"/>
      <c r="J61" s="157"/>
      <c r="K61" s="157" t="e">
        <f t="shared" si="0"/>
        <v>#DIV/0!</v>
      </c>
      <c r="L61" s="157"/>
      <c r="M61" s="157" t="e">
        <f t="shared" si="1"/>
        <v>#DIV/0!</v>
      </c>
      <c r="N61" s="42" t="e">
        <f t="shared" si="2"/>
        <v>#DIV/0!</v>
      </c>
      <c r="O61" s="353" t="e">
        <f t="shared" si="3"/>
        <v>#DIV/0!</v>
      </c>
    </row>
    <row r="62" spans="1:15" x14ac:dyDescent="0.3">
      <c r="A62" s="2">
        <v>55</v>
      </c>
      <c r="B62" s="6" t="str">
        <f>IF(SISWA!B62=0,"",SISWA!B62)</f>
        <v/>
      </c>
      <c r="C62" s="6" t="str">
        <f>IF(SISWA!C62=0,"",SISWA!C62)</f>
        <v/>
      </c>
      <c r="D62" s="6" t="str">
        <f>IF(SISWA!D62=0,"",SISWA!D62)</f>
        <v/>
      </c>
      <c r="E62" s="195" t="str">
        <f>IF(SISWA!E62=0,"",SISWA!E62)</f>
        <v/>
      </c>
      <c r="F62" s="157"/>
      <c r="G62" s="157"/>
      <c r="H62" s="157"/>
      <c r="I62" s="157"/>
      <c r="J62" s="157"/>
      <c r="K62" s="157" t="e">
        <f t="shared" si="0"/>
        <v>#DIV/0!</v>
      </c>
      <c r="L62" s="157"/>
      <c r="M62" s="157" t="e">
        <f t="shared" si="1"/>
        <v>#DIV/0!</v>
      </c>
      <c r="N62" s="42" t="e">
        <f t="shared" si="2"/>
        <v>#DIV/0!</v>
      </c>
      <c r="O62" s="353" t="e">
        <f t="shared" si="3"/>
        <v>#DIV/0!</v>
      </c>
    </row>
    <row r="63" spans="1:15" x14ac:dyDescent="0.3">
      <c r="A63" s="2">
        <v>56</v>
      </c>
      <c r="B63" s="6" t="str">
        <f>IF(SISWA!B63=0,"",SISWA!B63)</f>
        <v/>
      </c>
      <c r="C63" s="6" t="str">
        <f>IF(SISWA!C63=0,"",SISWA!C63)</f>
        <v/>
      </c>
      <c r="D63" s="6" t="str">
        <f>IF(SISWA!D63=0,"",SISWA!D63)</f>
        <v/>
      </c>
      <c r="E63" s="195" t="str">
        <f>IF(SISWA!E63=0,"",SISWA!E63)</f>
        <v/>
      </c>
      <c r="F63" s="157"/>
      <c r="G63" s="157"/>
      <c r="H63" s="157"/>
      <c r="I63" s="157"/>
      <c r="J63" s="157"/>
      <c r="K63" s="157" t="e">
        <f t="shared" si="0"/>
        <v>#DIV/0!</v>
      </c>
      <c r="L63" s="157"/>
      <c r="M63" s="157" t="e">
        <f t="shared" si="1"/>
        <v>#DIV/0!</v>
      </c>
      <c r="N63" s="42" t="e">
        <f t="shared" si="2"/>
        <v>#DIV/0!</v>
      </c>
      <c r="O63" s="353" t="e">
        <f t="shared" si="3"/>
        <v>#DIV/0!</v>
      </c>
    </row>
    <row r="64" spans="1:15" x14ac:dyDescent="0.3">
      <c r="A64" s="2">
        <v>57</v>
      </c>
      <c r="B64" s="6" t="str">
        <f>IF(SISWA!B64=0,"",SISWA!B64)</f>
        <v/>
      </c>
      <c r="C64" s="6" t="str">
        <f>IF(SISWA!C64=0,"",SISWA!C64)</f>
        <v/>
      </c>
      <c r="D64" s="6" t="str">
        <f>IF(SISWA!D64=0,"",SISWA!D64)</f>
        <v/>
      </c>
      <c r="E64" s="195" t="str">
        <f>IF(SISWA!E64=0,"",SISWA!E64)</f>
        <v/>
      </c>
      <c r="F64" s="157"/>
      <c r="G64" s="157"/>
      <c r="H64" s="157"/>
      <c r="I64" s="157"/>
      <c r="J64" s="157"/>
      <c r="K64" s="157" t="e">
        <f t="shared" si="0"/>
        <v>#DIV/0!</v>
      </c>
      <c r="L64" s="157"/>
      <c r="M64" s="157" t="e">
        <f t="shared" si="1"/>
        <v>#DIV/0!</v>
      </c>
      <c r="N64" s="42" t="e">
        <f t="shared" si="2"/>
        <v>#DIV/0!</v>
      </c>
      <c r="O64" s="353" t="e">
        <f t="shared" si="3"/>
        <v>#DIV/0!</v>
      </c>
    </row>
    <row r="65" spans="1:15" x14ac:dyDescent="0.3">
      <c r="A65" s="2">
        <v>58</v>
      </c>
      <c r="B65" s="6" t="str">
        <f>IF(SISWA!B65=0,"",SISWA!B65)</f>
        <v/>
      </c>
      <c r="C65" s="6" t="str">
        <f>IF(SISWA!C65=0,"",SISWA!C65)</f>
        <v/>
      </c>
      <c r="D65" s="6" t="str">
        <f>IF(SISWA!D65=0,"",SISWA!D65)</f>
        <v/>
      </c>
      <c r="E65" s="195" t="str">
        <f>IF(SISWA!E65=0,"",SISWA!E65)</f>
        <v/>
      </c>
      <c r="F65" s="157"/>
      <c r="G65" s="157"/>
      <c r="H65" s="157"/>
      <c r="I65" s="157"/>
      <c r="J65" s="157"/>
      <c r="K65" s="157" t="e">
        <f t="shared" si="0"/>
        <v>#DIV/0!</v>
      </c>
      <c r="L65" s="157"/>
      <c r="M65" s="157"/>
      <c r="N65" s="42" t="e">
        <f t="shared" si="2"/>
        <v>#DIV/0!</v>
      </c>
      <c r="O65" s="353" t="e">
        <f t="shared" si="3"/>
        <v>#DIV/0!</v>
      </c>
    </row>
    <row r="66" spans="1:15" x14ac:dyDescent="0.3">
      <c r="A66" s="2">
        <v>59</v>
      </c>
      <c r="B66" s="6" t="str">
        <f>IF(SISWA!B66=0,"",SISWA!B66)</f>
        <v/>
      </c>
      <c r="C66" s="6" t="str">
        <f>IF(SISWA!C66=0,"",SISWA!C66)</f>
        <v/>
      </c>
      <c r="D66" s="6" t="str">
        <f>IF(SISWA!D66=0,"",SISWA!D66)</f>
        <v/>
      </c>
      <c r="E66" s="195" t="str">
        <f>IF(SISWA!E66=0,"",SISWA!E66)</f>
        <v/>
      </c>
      <c r="F66" s="157"/>
      <c r="G66" s="157"/>
      <c r="H66" s="157"/>
      <c r="I66" s="157"/>
      <c r="J66" s="157"/>
      <c r="K66" s="157" t="e">
        <f t="shared" si="0"/>
        <v>#DIV/0!</v>
      </c>
      <c r="L66" s="157"/>
      <c r="M66" s="157"/>
      <c r="N66" s="42" t="e">
        <f t="shared" si="2"/>
        <v>#DIV/0!</v>
      </c>
      <c r="O66" s="353" t="e">
        <f t="shared" si="3"/>
        <v>#DIV/0!</v>
      </c>
    </row>
    <row r="67" spans="1:15" x14ac:dyDescent="0.3">
      <c r="A67" s="2">
        <v>60</v>
      </c>
      <c r="B67" s="6" t="str">
        <f>IF(SISWA!B67=0,"",SISWA!B67)</f>
        <v/>
      </c>
      <c r="C67" s="6" t="str">
        <f>IF(SISWA!C67=0,"",SISWA!C67)</f>
        <v/>
      </c>
      <c r="D67" s="6" t="str">
        <f>IF(SISWA!D67=0,"",SISWA!D67)</f>
        <v/>
      </c>
      <c r="E67" s="195" t="str">
        <f>IF(SISWA!E67=0,"",SISWA!E67)</f>
        <v/>
      </c>
      <c r="F67" s="157"/>
      <c r="G67" s="157"/>
      <c r="H67" s="157"/>
      <c r="I67" s="157"/>
      <c r="J67" s="157"/>
      <c r="K67" s="157" t="e">
        <f t="shared" si="0"/>
        <v>#DIV/0!</v>
      </c>
      <c r="L67" s="157"/>
      <c r="M67" s="157"/>
      <c r="N67" s="42" t="e">
        <f t="shared" si="2"/>
        <v>#DIV/0!</v>
      </c>
      <c r="O67" s="353" t="e">
        <f t="shared" si="3"/>
        <v>#DIV/0!</v>
      </c>
    </row>
    <row r="68" spans="1:15" x14ac:dyDescent="0.3">
      <c r="A68" s="2">
        <v>61</v>
      </c>
      <c r="B68" s="6" t="str">
        <f>IF(SISWA!B68=0,"",SISWA!B68)</f>
        <v/>
      </c>
      <c r="C68" s="6" t="str">
        <f>IF(SISWA!C68=0,"",SISWA!C68)</f>
        <v/>
      </c>
      <c r="D68" s="6" t="str">
        <f>IF(SISWA!D68=0,"",SISWA!D68)</f>
        <v/>
      </c>
      <c r="E68" s="195" t="str">
        <f>IF(SISWA!E68=0,"",SISWA!E68)</f>
        <v/>
      </c>
      <c r="F68" s="157"/>
      <c r="G68" s="157"/>
      <c r="H68" s="157"/>
      <c r="I68" s="157"/>
      <c r="J68" s="157"/>
      <c r="K68" s="157" t="e">
        <f t="shared" si="0"/>
        <v>#DIV/0!</v>
      </c>
      <c r="L68" s="157"/>
      <c r="M68" s="157"/>
      <c r="N68" s="42" t="e">
        <f t="shared" si="2"/>
        <v>#DIV/0!</v>
      </c>
      <c r="O68" s="353" t="e">
        <f t="shared" si="3"/>
        <v>#DIV/0!</v>
      </c>
    </row>
    <row r="69" spans="1:15" x14ac:dyDescent="0.3">
      <c r="A69" s="2">
        <v>62</v>
      </c>
      <c r="B69" s="6" t="str">
        <f>IF(SISWA!B69=0,"",SISWA!B69)</f>
        <v/>
      </c>
      <c r="C69" s="6" t="str">
        <f>IF(SISWA!C69=0,"",SISWA!C69)</f>
        <v/>
      </c>
      <c r="D69" s="6" t="str">
        <f>IF(SISWA!D69=0,"",SISWA!D69)</f>
        <v/>
      </c>
      <c r="E69" s="195" t="str">
        <f>IF(SISWA!E69=0,"",SISWA!E69)</f>
        <v/>
      </c>
      <c r="F69" s="157"/>
      <c r="G69" s="157"/>
      <c r="H69" s="157"/>
      <c r="I69" s="157"/>
      <c r="J69" s="157"/>
      <c r="K69" s="157" t="e">
        <f t="shared" si="0"/>
        <v>#DIV/0!</v>
      </c>
      <c r="L69" s="157"/>
      <c r="M69" s="157"/>
      <c r="N69" s="42" t="e">
        <f t="shared" si="2"/>
        <v>#DIV/0!</v>
      </c>
      <c r="O69" s="353" t="e">
        <f t="shared" si="3"/>
        <v>#DIV/0!</v>
      </c>
    </row>
    <row r="70" spans="1:15" x14ac:dyDescent="0.3">
      <c r="A70" s="2">
        <v>63</v>
      </c>
      <c r="B70" s="6" t="str">
        <f>IF(SISWA!B70=0,"",SISWA!B70)</f>
        <v/>
      </c>
      <c r="C70" s="6" t="str">
        <f>IF(SISWA!C70=0,"",SISWA!C70)</f>
        <v/>
      </c>
      <c r="D70" s="6" t="str">
        <f>IF(SISWA!D70=0,"",SISWA!D70)</f>
        <v/>
      </c>
      <c r="E70" s="195" t="str">
        <f>IF(SISWA!E70=0,"",SISWA!E70)</f>
        <v/>
      </c>
      <c r="F70" s="157"/>
      <c r="G70" s="157"/>
      <c r="H70" s="157"/>
      <c r="I70" s="157"/>
      <c r="J70" s="157"/>
      <c r="K70" s="157" t="e">
        <f t="shared" si="0"/>
        <v>#DIV/0!</v>
      </c>
      <c r="L70" s="157"/>
      <c r="M70" s="157"/>
      <c r="N70" s="42" t="e">
        <f t="shared" si="2"/>
        <v>#DIV/0!</v>
      </c>
      <c r="O70" s="353" t="e">
        <f t="shared" si="3"/>
        <v>#DIV/0!</v>
      </c>
    </row>
    <row r="71" spans="1:15" x14ac:dyDescent="0.3">
      <c r="A71" s="2">
        <v>64</v>
      </c>
      <c r="B71" s="6" t="str">
        <f>IF(SISWA!B71=0,"",SISWA!B71)</f>
        <v/>
      </c>
      <c r="C71" s="6" t="str">
        <f>IF(SISWA!C71=0,"",SISWA!C71)</f>
        <v/>
      </c>
      <c r="D71" s="6" t="str">
        <f>IF(SISWA!D71=0,"",SISWA!D71)</f>
        <v/>
      </c>
      <c r="E71" s="195" t="str">
        <f>IF(SISWA!E71=0,"",SISWA!E71)</f>
        <v/>
      </c>
      <c r="F71" s="157"/>
      <c r="G71" s="157"/>
      <c r="H71" s="157"/>
      <c r="I71" s="157"/>
      <c r="J71" s="157"/>
      <c r="K71" s="157" t="e">
        <f t="shared" si="0"/>
        <v>#DIV/0!</v>
      </c>
      <c r="L71" s="157"/>
      <c r="M71" s="157"/>
      <c r="N71" s="42" t="e">
        <f t="shared" si="2"/>
        <v>#DIV/0!</v>
      </c>
      <c r="O71" s="353" t="e">
        <f t="shared" si="3"/>
        <v>#DIV/0!</v>
      </c>
    </row>
    <row r="72" spans="1:15" x14ac:dyDescent="0.3">
      <c r="A72" s="2">
        <v>65</v>
      </c>
      <c r="B72" s="6" t="str">
        <f>IF(SISWA!B72=0,"",SISWA!B72)</f>
        <v/>
      </c>
      <c r="C72" s="6" t="str">
        <f>IF(SISWA!C72=0,"",SISWA!C72)</f>
        <v/>
      </c>
      <c r="D72" s="6" t="str">
        <f>IF(SISWA!D72=0,"",SISWA!D72)</f>
        <v/>
      </c>
      <c r="E72" s="195" t="str">
        <f>IF(SISWA!E72=0,"",SISWA!E72)</f>
        <v/>
      </c>
      <c r="F72" s="157"/>
      <c r="G72" s="157"/>
      <c r="H72" s="157"/>
      <c r="I72" s="157"/>
      <c r="J72" s="157"/>
      <c r="K72" s="157" t="e">
        <f t="shared" si="0"/>
        <v>#DIV/0!</v>
      </c>
      <c r="L72" s="157"/>
      <c r="M72" s="157"/>
      <c r="N72" s="42" t="e">
        <f t="shared" si="2"/>
        <v>#DIV/0!</v>
      </c>
      <c r="O72" s="353" t="e">
        <f t="shared" si="3"/>
        <v>#DIV/0!</v>
      </c>
    </row>
    <row r="73" spans="1:15" x14ac:dyDescent="0.3">
      <c r="A73" s="2">
        <v>66</v>
      </c>
      <c r="B73" s="6" t="str">
        <f>IF(SISWA!B73=0,"",SISWA!B73)</f>
        <v/>
      </c>
      <c r="C73" s="6" t="str">
        <f>IF(SISWA!C73=0,"",SISWA!C73)</f>
        <v/>
      </c>
      <c r="D73" s="6" t="str">
        <f>IF(SISWA!D73=0,"",SISWA!D73)</f>
        <v/>
      </c>
      <c r="E73" s="195" t="str">
        <f>IF(SISWA!E73=0,"",SISWA!E73)</f>
        <v/>
      </c>
      <c r="F73" s="157"/>
      <c r="G73" s="157"/>
      <c r="H73" s="157"/>
      <c r="I73" s="157"/>
      <c r="J73" s="157"/>
      <c r="K73" s="157" t="e">
        <f t="shared" ref="K73:K136" si="5">AVERAGE(F73:J73)</f>
        <v>#DIV/0!</v>
      </c>
      <c r="L73" s="157"/>
      <c r="M73" s="157"/>
      <c r="N73" s="42" t="e">
        <f t="shared" ref="N73:N136" si="6">AVERAGE(L73:M73)</f>
        <v>#DIV/0!</v>
      </c>
      <c r="O73" s="353" t="e">
        <f t="shared" ref="O73:O136" si="7">AVERAGE(L73:M73)</f>
        <v>#DIV/0!</v>
      </c>
    </row>
    <row r="74" spans="1:15" x14ac:dyDescent="0.3">
      <c r="A74" s="2">
        <v>67</v>
      </c>
      <c r="B74" s="6" t="str">
        <f>IF(SISWA!B74=0,"",SISWA!B74)</f>
        <v/>
      </c>
      <c r="C74" s="6" t="str">
        <f>IF(SISWA!C74=0,"",SISWA!C74)</f>
        <v/>
      </c>
      <c r="D74" s="6" t="str">
        <f>IF(SISWA!D74=0,"",SISWA!D74)</f>
        <v/>
      </c>
      <c r="E74" s="195" t="str">
        <f>IF(SISWA!E74=0,"",SISWA!E74)</f>
        <v/>
      </c>
      <c r="F74" s="157"/>
      <c r="G74" s="157"/>
      <c r="H74" s="157"/>
      <c r="I74" s="157"/>
      <c r="J74" s="157"/>
      <c r="K74" s="157" t="e">
        <f t="shared" si="5"/>
        <v>#DIV/0!</v>
      </c>
      <c r="L74" s="157"/>
      <c r="M74" s="157"/>
      <c r="N74" s="42" t="e">
        <f t="shared" si="6"/>
        <v>#DIV/0!</v>
      </c>
      <c r="O74" s="353" t="e">
        <f t="shared" si="7"/>
        <v>#DIV/0!</v>
      </c>
    </row>
    <row r="75" spans="1:15" x14ac:dyDescent="0.3">
      <c r="A75" s="2">
        <v>68</v>
      </c>
      <c r="B75" s="6" t="str">
        <f>IF(SISWA!B75=0,"",SISWA!B75)</f>
        <v/>
      </c>
      <c r="C75" s="6" t="str">
        <f>IF(SISWA!C75=0,"",SISWA!C75)</f>
        <v/>
      </c>
      <c r="D75" s="6" t="str">
        <f>IF(SISWA!D75=0,"",SISWA!D75)</f>
        <v/>
      </c>
      <c r="E75" s="195" t="str">
        <f>IF(SISWA!E75=0,"",SISWA!E75)</f>
        <v/>
      </c>
      <c r="F75" s="157"/>
      <c r="G75" s="157"/>
      <c r="H75" s="157"/>
      <c r="I75" s="157"/>
      <c r="J75" s="157"/>
      <c r="K75" s="157" t="e">
        <f t="shared" si="5"/>
        <v>#DIV/0!</v>
      </c>
      <c r="L75" s="157"/>
      <c r="M75" s="157"/>
      <c r="N75" s="42" t="e">
        <f t="shared" si="6"/>
        <v>#DIV/0!</v>
      </c>
      <c r="O75" s="353" t="e">
        <f t="shared" si="7"/>
        <v>#DIV/0!</v>
      </c>
    </row>
    <row r="76" spans="1:15" x14ac:dyDescent="0.3">
      <c r="A76" s="2">
        <v>69</v>
      </c>
      <c r="B76" s="6" t="str">
        <f>IF(SISWA!B76=0,"",SISWA!B76)</f>
        <v/>
      </c>
      <c r="C76" s="6" t="str">
        <f>IF(SISWA!C76=0,"",SISWA!C76)</f>
        <v/>
      </c>
      <c r="D76" s="6" t="str">
        <f>IF(SISWA!D76=0,"",SISWA!D76)</f>
        <v/>
      </c>
      <c r="E76" s="195" t="str">
        <f>IF(SISWA!E76=0,"",SISWA!E76)</f>
        <v/>
      </c>
      <c r="F76" s="157"/>
      <c r="G76" s="157"/>
      <c r="H76" s="157"/>
      <c r="I76" s="157"/>
      <c r="J76" s="157"/>
      <c r="K76" s="157" t="e">
        <f t="shared" si="5"/>
        <v>#DIV/0!</v>
      </c>
      <c r="L76" s="157"/>
      <c r="M76" s="157"/>
      <c r="N76" s="42" t="e">
        <f t="shared" si="6"/>
        <v>#DIV/0!</v>
      </c>
      <c r="O76" s="353" t="e">
        <f t="shared" si="7"/>
        <v>#DIV/0!</v>
      </c>
    </row>
    <row r="77" spans="1:15" x14ac:dyDescent="0.3">
      <c r="A77" s="2">
        <v>70</v>
      </c>
      <c r="B77" s="6" t="str">
        <f>IF(SISWA!B77=0,"",SISWA!B77)</f>
        <v/>
      </c>
      <c r="C77" s="6" t="str">
        <f>IF(SISWA!C77=0,"",SISWA!C77)</f>
        <v/>
      </c>
      <c r="D77" s="6" t="str">
        <f>IF(SISWA!D77=0,"",SISWA!D77)</f>
        <v/>
      </c>
      <c r="E77" s="195" t="str">
        <f>IF(SISWA!E77=0,"",SISWA!E77)</f>
        <v/>
      </c>
      <c r="F77" s="157"/>
      <c r="G77" s="157"/>
      <c r="H77" s="157"/>
      <c r="I77" s="157"/>
      <c r="J77" s="157"/>
      <c r="K77" s="157" t="e">
        <f t="shared" si="5"/>
        <v>#DIV/0!</v>
      </c>
      <c r="L77" s="157"/>
      <c r="M77" s="157"/>
      <c r="N77" s="42" t="e">
        <f t="shared" si="6"/>
        <v>#DIV/0!</v>
      </c>
      <c r="O77" s="353" t="e">
        <f t="shared" si="7"/>
        <v>#DIV/0!</v>
      </c>
    </row>
    <row r="78" spans="1:15" x14ac:dyDescent="0.3">
      <c r="A78" s="2">
        <v>71</v>
      </c>
      <c r="B78" s="6" t="str">
        <f>IF(SISWA!B78=0,"",SISWA!B78)</f>
        <v/>
      </c>
      <c r="C78" s="6" t="str">
        <f>IF(SISWA!C78=0,"",SISWA!C78)</f>
        <v/>
      </c>
      <c r="D78" s="6" t="str">
        <f>IF(SISWA!D78=0,"",SISWA!D78)</f>
        <v/>
      </c>
      <c r="E78" s="195" t="str">
        <f>IF(SISWA!E78=0,"",SISWA!E78)</f>
        <v/>
      </c>
      <c r="F78" s="157"/>
      <c r="G78" s="157"/>
      <c r="H78" s="157"/>
      <c r="I78" s="157"/>
      <c r="J78" s="157"/>
      <c r="K78" s="157" t="e">
        <f t="shared" si="5"/>
        <v>#DIV/0!</v>
      </c>
      <c r="L78" s="157"/>
      <c r="M78" s="157"/>
      <c r="N78" s="42" t="e">
        <f t="shared" si="6"/>
        <v>#DIV/0!</v>
      </c>
      <c r="O78" s="353" t="e">
        <f t="shared" si="7"/>
        <v>#DIV/0!</v>
      </c>
    </row>
    <row r="79" spans="1:15" x14ac:dyDescent="0.3">
      <c r="A79" s="2">
        <v>72</v>
      </c>
      <c r="B79" s="6" t="str">
        <f>IF(SISWA!B79=0,"",SISWA!B79)</f>
        <v/>
      </c>
      <c r="C79" s="6" t="str">
        <f>IF(SISWA!C79=0,"",SISWA!C79)</f>
        <v/>
      </c>
      <c r="D79" s="6" t="str">
        <f>IF(SISWA!D79=0,"",SISWA!D79)</f>
        <v/>
      </c>
      <c r="E79" s="195" t="str">
        <f>IF(SISWA!E79=0,"",SISWA!E79)</f>
        <v/>
      </c>
      <c r="F79" s="157"/>
      <c r="G79" s="157"/>
      <c r="H79" s="157"/>
      <c r="I79" s="157"/>
      <c r="J79" s="157"/>
      <c r="K79" s="157" t="e">
        <f t="shared" si="5"/>
        <v>#DIV/0!</v>
      </c>
      <c r="L79" s="157"/>
      <c r="M79" s="157"/>
      <c r="N79" s="42" t="e">
        <f t="shared" si="6"/>
        <v>#DIV/0!</v>
      </c>
      <c r="O79" s="353" t="e">
        <f t="shared" si="7"/>
        <v>#DIV/0!</v>
      </c>
    </row>
    <row r="80" spans="1:15" x14ac:dyDescent="0.3">
      <c r="A80" s="2">
        <v>73</v>
      </c>
      <c r="B80" s="6" t="str">
        <f>IF(SISWA!B80=0,"",SISWA!B80)</f>
        <v/>
      </c>
      <c r="C80" s="6" t="str">
        <f>IF(SISWA!C80=0,"",SISWA!C80)</f>
        <v/>
      </c>
      <c r="D80" s="6" t="str">
        <f>IF(SISWA!D80=0,"",SISWA!D80)</f>
        <v/>
      </c>
      <c r="E80" s="195" t="str">
        <f>IF(SISWA!E80=0,"",SISWA!E80)</f>
        <v/>
      </c>
      <c r="F80" s="157"/>
      <c r="G80" s="157"/>
      <c r="H80" s="157"/>
      <c r="I80" s="157"/>
      <c r="J80" s="157"/>
      <c r="K80" s="157" t="e">
        <f t="shared" si="5"/>
        <v>#DIV/0!</v>
      </c>
      <c r="L80" s="157"/>
      <c r="M80" s="157"/>
      <c r="N80" s="42" t="e">
        <f t="shared" si="6"/>
        <v>#DIV/0!</v>
      </c>
      <c r="O80" s="353" t="e">
        <f t="shared" si="7"/>
        <v>#DIV/0!</v>
      </c>
    </row>
    <row r="81" spans="1:15" x14ac:dyDescent="0.3">
      <c r="A81" s="2">
        <v>74</v>
      </c>
      <c r="B81" s="6" t="str">
        <f>IF(SISWA!B81=0,"",SISWA!B81)</f>
        <v/>
      </c>
      <c r="C81" s="6" t="str">
        <f>IF(SISWA!C81=0,"",SISWA!C81)</f>
        <v/>
      </c>
      <c r="D81" s="6" t="str">
        <f>IF(SISWA!D81=0,"",SISWA!D81)</f>
        <v/>
      </c>
      <c r="E81" s="195" t="str">
        <f>IF(SISWA!E81=0,"",SISWA!E81)</f>
        <v/>
      </c>
      <c r="F81" s="157"/>
      <c r="G81" s="157"/>
      <c r="H81" s="157"/>
      <c r="I81" s="157"/>
      <c r="J81" s="157"/>
      <c r="K81" s="157" t="e">
        <f t="shared" si="5"/>
        <v>#DIV/0!</v>
      </c>
      <c r="L81" s="157"/>
      <c r="M81" s="157"/>
      <c r="N81" s="42" t="e">
        <f t="shared" si="6"/>
        <v>#DIV/0!</v>
      </c>
      <c r="O81" s="353" t="e">
        <f t="shared" si="7"/>
        <v>#DIV/0!</v>
      </c>
    </row>
    <row r="82" spans="1:15" x14ac:dyDescent="0.3">
      <c r="A82" s="2">
        <v>75</v>
      </c>
      <c r="B82" s="6" t="str">
        <f>IF(SISWA!B82=0,"",SISWA!B82)</f>
        <v/>
      </c>
      <c r="C82" s="6" t="str">
        <f>IF(SISWA!C82=0,"",SISWA!C82)</f>
        <v/>
      </c>
      <c r="D82" s="6" t="str">
        <f>IF(SISWA!D82=0,"",SISWA!D82)</f>
        <v/>
      </c>
      <c r="E82" s="195" t="str">
        <f>IF(SISWA!E82=0,"",SISWA!E82)</f>
        <v/>
      </c>
      <c r="F82" s="157"/>
      <c r="G82" s="157"/>
      <c r="H82" s="157"/>
      <c r="I82" s="157"/>
      <c r="J82" s="157"/>
      <c r="K82" s="157" t="e">
        <f t="shared" si="5"/>
        <v>#DIV/0!</v>
      </c>
      <c r="L82" s="157"/>
      <c r="M82" s="157"/>
      <c r="N82" s="42" t="e">
        <f t="shared" si="6"/>
        <v>#DIV/0!</v>
      </c>
      <c r="O82" s="353" t="e">
        <f t="shared" si="7"/>
        <v>#DIV/0!</v>
      </c>
    </row>
    <row r="83" spans="1:15" x14ac:dyDescent="0.3">
      <c r="A83" s="2">
        <v>76</v>
      </c>
      <c r="B83" s="6" t="str">
        <f>IF(SISWA!B83=0,"",SISWA!B83)</f>
        <v/>
      </c>
      <c r="C83" s="6" t="str">
        <f>IF(SISWA!C83=0,"",SISWA!C83)</f>
        <v/>
      </c>
      <c r="D83" s="6" t="str">
        <f>IF(SISWA!D83=0,"",SISWA!D83)</f>
        <v/>
      </c>
      <c r="E83" s="195" t="str">
        <f>IF(SISWA!E83=0,"",SISWA!E83)</f>
        <v/>
      </c>
      <c r="F83" s="157"/>
      <c r="G83" s="157"/>
      <c r="H83" s="157"/>
      <c r="I83" s="157"/>
      <c r="J83" s="157"/>
      <c r="K83" s="157" t="e">
        <f t="shared" si="5"/>
        <v>#DIV/0!</v>
      </c>
      <c r="L83" s="157"/>
      <c r="M83" s="157"/>
      <c r="N83" s="42" t="e">
        <f t="shared" si="6"/>
        <v>#DIV/0!</v>
      </c>
      <c r="O83" s="353" t="e">
        <f t="shared" si="7"/>
        <v>#DIV/0!</v>
      </c>
    </row>
    <row r="84" spans="1:15" x14ac:dyDescent="0.3">
      <c r="A84" s="2">
        <v>77</v>
      </c>
      <c r="B84" s="6" t="str">
        <f>IF(SISWA!B84=0,"",SISWA!B84)</f>
        <v/>
      </c>
      <c r="C84" s="6" t="str">
        <f>IF(SISWA!C84=0,"",SISWA!C84)</f>
        <v/>
      </c>
      <c r="D84" s="6" t="str">
        <f>IF(SISWA!D84=0,"",SISWA!D84)</f>
        <v/>
      </c>
      <c r="E84" s="195" t="str">
        <f>IF(SISWA!E84=0,"",SISWA!E84)</f>
        <v/>
      </c>
      <c r="F84" s="157"/>
      <c r="G84" s="157"/>
      <c r="H84" s="157"/>
      <c r="I84" s="157"/>
      <c r="J84" s="157"/>
      <c r="K84" s="157" t="e">
        <f t="shared" si="5"/>
        <v>#DIV/0!</v>
      </c>
      <c r="L84" s="157"/>
      <c r="M84" s="157"/>
      <c r="N84" s="42" t="e">
        <f t="shared" si="6"/>
        <v>#DIV/0!</v>
      </c>
      <c r="O84" s="353" t="e">
        <f t="shared" si="7"/>
        <v>#DIV/0!</v>
      </c>
    </row>
    <row r="85" spans="1:15" x14ac:dyDescent="0.3">
      <c r="A85" s="2">
        <v>78</v>
      </c>
      <c r="B85" s="6" t="str">
        <f>IF(SISWA!B85=0,"",SISWA!B85)</f>
        <v/>
      </c>
      <c r="C85" s="6" t="str">
        <f>IF(SISWA!C85=0,"",SISWA!C85)</f>
        <v/>
      </c>
      <c r="D85" s="6" t="str">
        <f>IF(SISWA!D85=0,"",SISWA!D85)</f>
        <v/>
      </c>
      <c r="E85" s="195" t="str">
        <f>IF(SISWA!E85=0,"",SISWA!E85)</f>
        <v/>
      </c>
      <c r="F85" s="157"/>
      <c r="G85" s="157"/>
      <c r="H85" s="157"/>
      <c r="I85" s="157"/>
      <c r="J85" s="157"/>
      <c r="K85" s="157" t="e">
        <f t="shared" si="5"/>
        <v>#DIV/0!</v>
      </c>
      <c r="L85" s="157"/>
      <c r="M85" s="157"/>
      <c r="N85" s="42" t="e">
        <f t="shared" si="6"/>
        <v>#DIV/0!</v>
      </c>
      <c r="O85" s="353" t="e">
        <f t="shared" si="7"/>
        <v>#DIV/0!</v>
      </c>
    </row>
    <row r="86" spans="1:15" x14ac:dyDescent="0.3">
      <c r="A86" s="2">
        <v>79</v>
      </c>
      <c r="B86" s="6" t="str">
        <f>IF(SISWA!B86=0,"",SISWA!B86)</f>
        <v/>
      </c>
      <c r="C86" s="6" t="str">
        <f>IF(SISWA!C86=0,"",SISWA!C86)</f>
        <v/>
      </c>
      <c r="D86" s="6" t="str">
        <f>IF(SISWA!D86=0,"",SISWA!D86)</f>
        <v/>
      </c>
      <c r="E86" s="195" t="str">
        <f>IF(SISWA!E86=0,"",SISWA!E86)</f>
        <v/>
      </c>
      <c r="F86" s="157"/>
      <c r="G86" s="157"/>
      <c r="H86" s="157"/>
      <c r="I86" s="157"/>
      <c r="J86" s="157"/>
      <c r="K86" s="157" t="e">
        <f t="shared" si="5"/>
        <v>#DIV/0!</v>
      </c>
      <c r="L86" s="157"/>
      <c r="M86" s="157"/>
      <c r="N86" s="42" t="e">
        <f t="shared" si="6"/>
        <v>#DIV/0!</v>
      </c>
      <c r="O86" s="353" t="e">
        <f t="shared" si="7"/>
        <v>#DIV/0!</v>
      </c>
    </row>
    <row r="87" spans="1:15" x14ac:dyDescent="0.3">
      <c r="A87" s="2">
        <v>80</v>
      </c>
      <c r="B87" s="6" t="str">
        <f>IF(SISWA!B87=0,"",SISWA!B87)</f>
        <v/>
      </c>
      <c r="C87" s="6" t="str">
        <f>IF(SISWA!C87=0,"",SISWA!C87)</f>
        <v/>
      </c>
      <c r="D87" s="6" t="str">
        <f>IF(SISWA!D87=0,"",SISWA!D87)</f>
        <v/>
      </c>
      <c r="E87" s="195" t="str">
        <f>IF(SISWA!E87=0,"",SISWA!E87)</f>
        <v/>
      </c>
      <c r="F87" s="157"/>
      <c r="G87" s="157"/>
      <c r="H87" s="157"/>
      <c r="I87" s="157"/>
      <c r="J87" s="157"/>
      <c r="K87" s="157" t="e">
        <f t="shared" si="5"/>
        <v>#DIV/0!</v>
      </c>
      <c r="L87" s="157"/>
      <c r="M87" s="157"/>
      <c r="N87" s="42" t="e">
        <f t="shared" si="6"/>
        <v>#DIV/0!</v>
      </c>
      <c r="O87" s="353" t="e">
        <f t="shared" si="7"/>
        <v>#DIV/0!</v>
      </c>
    </row>
    <row r="88" spans="1:15" x14ac:dyDescent="0.3">
      <c r="A88" s="2">
        <v>81</v>
      </c>
      <c r="B88" s="6" t="str">
        <f>IF(SISWA!B88=0,"",SISWA!B88)</f>
        <v/>
      </c>
      <c r="C88" s="6" t="str">
        <f>IF(SISWA!C88=0,"",SISWA!C88)</f>
        <v/>
      </c>
      <c r="D88" s="6" t="str">
        <f>IF(SISWA!D88=0,"",SISWA!D88)</f>
        <v/>
      </c>
      <c r="E88" s="195" t="str">
        <f>IF(SISWA!E88=0,"",SISWA!E88)</f>
        <v/>
      </c>
      <c r="F88" s="157"/>
      <c r="G88" s="157"/>
      <c r="H88" s="157"/>
      <c r="I88" s="157"/>
      <c r="J88" s="157"/>
      <c r="K88" s="157" t="e">
        <f t="shared" si="5"/>
        <v>#DIV/0!</v>
      </c>
      <c r="L88" s="157"/>
      <c r="M88" s="157"/>
      <c r="N88" s="42" t="e">
        <f t="shared" si="6"/>
        <v>#DIV/0!</v>
      </c>
      <c r="O88" s="353" t="e">
        <f t="shared" si="7"/>
        <v>#DIV/0!</v>
      </c>
    </row>
    <row r="89" spans="1:15" x14ac:dyDescent="0.3">
      <c r="A89" s="2">
        <v>82</v>
      </c>
      <c r="B89" s="6" t="str">
        <f>IF(SISWA!B89=0,"",SISWA!B89)</f>
        <v/>
      </c>
      <c r="C89" s="6" t="str">
        <f>IF(SISWA!C89=0,"",SISWA!C89)</f>
        <v/>
      </c>
      <c r="D89" s="6" t="str">
        <f>IF(SISWA!D89=0,"",SISWA!D89)</f>
        <v/>
      </c>
      <c r="E89" s="195" t="str">
        <f>IF(SISWA!E89=0,"",SISWA!E89)</f>
        <v/>
      </c>
      <c r="F89" s="157"/>
      <c r="G89" s="157"/>
      <c r="H89" s="157"/>
      <c r="I89" s="157"/>
      <c r="J89" s="157"/>
      <c r="K89" s="157" t="e">
        <f t="shared" si="5"/>
        <v>#DIV/0!</v>
      </c>
      <c r="L89" s="157"/>
      <c r="M89" s="157"/>
      <c r="N89" s="42" t="e">
        <f t="shared" si="6"/>
        <v>#DIV/0!</v>
      </c>
      <c r="O89" s="353" t="e">
        <f t="shared" si="7"/>
        <v>#DIV/0!</v>
      </c>
    </row>
    <row r="90" spans="1:15" x14ac:dyDescent="0.3">
      <c r="A90" s="2">
        <v>83</v>
      </c>
      <c r="B90" s="6" t="str">
        <f>IF(SISWA!B90=0,"",SISWA!B90)</f>
        <v/>
      </c>
      <c r="C90" s="6" t="str">
        <f>IF(SISWA!C90=0,"",SISWA!C90)</f>
        <v/>
      </c>
      <c r="D90" s="6" t="str">
        <f>IF(SISWA!D90=0,"",SISWA!D90)</f>
        <v/>
      </c>
      <c r="E90" s="195" t="str">
        <f>IF(SISWA!E90=0,"",SISWA!E90)</f>
        <v/>
      </c>
      <c r="F90" s="157"/>
      <c r="G90" s="157"/>
      <c r="H90" s="157"/>
      <c r="I90" s="157"/>
      <c r="J90" s="157"/>
      <c r="K90" s="157" t="e">
        <f t="shared" si="5"/>
        <v>#DIV/0!</v>
      </c>
      <c r="L90" s="157"/>
      <c r="M90" s="157"/>
      <c r="N90" s="42" t="e">
        <f t="shared" si="6"/>
        <v>#DIV/0!</v>
      </c>
      <c r="O90" s="353" t="e">
        <f t="shared" si="7"/>
        <v>#DIV/0!</v>
      </c>
    </row>
    <row r="91" spans="1:15" x14ac:dyDescent="0.3">
      <c r="A91" s="2">
        <v>84</v>
      </c>
      <c r="B91" s="6" t="str">
        <f>IF(SISWA!B91=0,"",SISWA!B91)</f>
        <v/>
      </c>
      <c r="C91" s="6" t="str">
        <f>IF(SISWA!C91=0,"",SISWA!C91)</f>
        <v/>
      </c>
      <c r="D91" s="6" t="str">
        <f>IF(SISWA!D91=0,"",SISWA!D91)</f>
        <v/>
      </c>
      <c r="E91" s="195" t="str">
        <f>IF(SISWA!E91=0,"",SISWA!E91)</f>
        <v/>
      </c>
      <c r="F91" s="157"/>
      <c r="G91" s="157"/>
      <c r="H91" s="157"/>
      <c r="I91" s="157"/>
      <c r="J91" s="157"/>
      <c r="K91" s="157" t="e">
        <f t="shared" si="5"/>
        <v>#DIV/0!</v>
      </c>
      <c r="L91" s="157"/>
      <c r="M91" s="157"/>
      <c r="N91" s="42" t="e">
        <f t="shared" si="6"/>
        <v>#DIV/0!</v>
      </c>
      <c r="O91" s="353" t="e">
        <f t="shared" si="7"/>
        <v>#DIV/0!</v>
      </c>
    </row>
    <row r="92" spans="1:15" x14ac:dyDescent="0.3">
      <c r="A92" s="2">
        <v>85</v>
      </c>
      <c r="B92" s="6" t="str">
        <f>IF(SISWA!B92=0,"",SISWA!B92)</f>
        <v/>
      </c>
      <c r="C92" s="6" t="str">
        <f>IF(SISWA!C92=0,"",SISWA!C92)</f>
        <v/>
      </c>
      <c r="D92" s="6" t="str">
        <f>IF(SISWA!D92=0,"",SISWA!D92)</f>
        <v/>
      </c>
      <c r="E92" s="195" t="str">
        <f>IF(SISWA!E92=0,"",SISWA!E92)</f>
        <v/>
      </c>
      <c r="F92" s="157"/>
      <c r="G92" s="157"/>
      <c r="H92" s="157"/>
      <c r="I92" s="157"/>
      <c r="J92" s="157"/>
      <c r="K92" s="157" t="e">
        <f t="shared" si="5"/>
        <v>#DIV/0!</v>
      </c>
      <c r="L92" s="157"/>
      <c r="M92" s="157"/>
      <c r="N92" s="42" t="e">
        <f t="shared" si="6"/>
        <v>#DIV/0!</v>
      </c>
      <c r="O92" s="353" t="e">
        <f t="shared" si="7"/>
        <v>#DIV/0!</v>
      </c>
    </row>
    <row r="93" spans="1:15" x14ac:dyDescent="0.3">
      <c r="A93" s="2">
        <v>86</v>
      </c>
      <c r="B93" s="6" t="str">
        <f>IF(SISWA!B93=0,"",SISWA!B93)</f>
        <v/>
      </c>
      <c r="C93" s="6" t="str">
        <f>IF(SISWA!C93=0,"",SISWA!C93)</f>
        <v/>
      </c>
      <c r="D93" s="6" t="str">
        <f>IF(SISWA!D93=0,"",SISWA!D93)</f>
        <v/>
      </c>
      <c r="E93" s="195" t="str">
        <f>IF(SISWA!E93=0,"",SISWA!E93)</f>
        <v/>
      </c>
      <c r="F93" s="157"/>
      <c r="G93" s="157"/>
      <c r="H93" s="157"/>
      <c r="I93" s="157"/>
      <c r="J93" s="157"/>
      <c r="K93" s="157" t="e">
        <f t="shared" si="5"/>
        <v>#DIV/0!</v>
      </c>
      <c r="L93" s="157"/>
      <c r="M93" s="157"/>
      <c r="N93" s="42" t="e">
        <f t="shared" si="6"/>
        <v>#DIV/0!</v>
      </c>
      <c r="O93" s="353" t="e">
        <f t="shared" si="7"/>
        <v>#DIV/0!</v>
      </c>
    </row>
    <row r="94" spans="1:15" x14ac:dyDescent="0.3">
      <c r="A94" s="2">
        <v>87</v>
      </c>
      <c r="B94" s="6" t="str">
        <f>IF(SISWA!B94=0,"",SISWA!B94)</f>
        <v/>
      </c>
      <c r="C94" s="6" t="str">
        <f>IF(SISWA!C94=0,"",SISWA!C94)</f>
        <v/>
      </c>
      <c r="D94" s="6" t="str">
        <f>IF(SISWA!D94=0,"",SISWA!D94)</f>
        <v/>
      </c>
      <c r="E94" s="195" t="str">
        <f>IF(SISWA!E94=0,"",SISWA!E94)</f>
        <v/>
      </c>
      <c r="F94" s="157"/>
      <c r="G94" s="157"/>
      <c r="H94" s="157"/>
      <c r="I94" s="157"/>
      <c r="J94" s="157"/>
      <c r="K94" s="157" t="e">
        <f t="shared" si="5"/>
        <v>#DIV/0!</v>
      </c>
      <c r="L94" s="157"/>
      <c r="M94" s="157"/>
      <c r="N94" s="42" t="e">
        <f t="shared" si="6"/>
        <v>#DIV/0!</v>
      </c>
      <c r="O94" s="353" t="e">
        <f t="shared" si="7"/>
        <v>#DIV/0!</v>
      </c>
    </row>
    <row r="95" spans="1:15" x14ac:dyDescent="0.3">
      <c r="A95" s="2">
        <v>88</v>
      </c>
      <c r="B95" s="6" t="str">
        <f>IF(SISWA!B95=0,"",SISWA!B95)</f>
        <v/>
      </c>
      <c r="C95" s="6" t="str">
        <f>IF(SISWA!C95=0,"",SISWA!C95)</f>
        <v/>
      </c>
      <c r="D95" s="6" t="str">
        <f>IF(SISWA!D95=0,"",SISWA!D95)</f>
        <v/>
      </c>
      <c r="E95" s="195" t="str">
        <f>IF(SISWA!E95=0,"",SISWA!E95)</f>
        <v/>
      </c>
      <c r="F95" s="157"/>
      <c r="G95" s="157"/>
      <c r="H95" s="157"/>
      <c r="I95" s="157"/>
      <c r="J95" s="157"/>
      <c r="K95" s="157" t="e">
        <f t="shared" si="5"/>
        <v>#DIV/0!</v>
      </c>
      <c r="L95" s="157"/>
      <c r="M95" s="157"/>
      <c r="N95" s="42" t="e">
        <f t="shared" si="6"/>
        <v>#DIV/0!</v>
      </c>
      <c r="O95" s="353" t="e">
        <f t="shared" si="7"/>
        <v>#DIV/0!</v>
      </c>
    </row>
    <row r="96" spans="1:15" x14ac:dyDescent="0.3">
      <c r="A96" s="2">
        <v>89</v>
      </c>
      <c r="B96" s="6" t="str">
        <f>IF(SISWA!B96=0,"",SISWA!B96)</f>
        <v/>
      </c>
      <c r="C96" s="6" t="str">
        <f>IF(SISWA!C96=0,"",SISWA!C96)</f>
        <v/>
      </c>
      <c r="D96" s="6" t="str">
        <f>IF(SISWA!D96=0,"",SISWA!D96)</f>
        <v/>
      </c>
      <c r="E96" s="195" t="str">
        <f>IF(SISWA!E96=0,"",SISWA!E96)</f>
        <v/>
      </c>
      <c r="F96" s="157"/>
      <c r="G96" s="157"/>
      <c r="H96" s="157"/>
      <c r="I96" s="157"/>
      <c r="J96" s="157"/>
      <c r="K96" s="157" t="e">
        <f t="shared" si="5"/>
        <v>#DIV/0!</v>
      </c>
      <c r="L96" s="157"/>
      <c r="M96" s="157"/>
      <c r="N96" s="42" t="e">
        <f t="shared" si="6"/>
        <v>#DIV/0!</v>
      </c>
      <c r="O96" s="353" t="e">
        <f t="shared" si="7"/>
        <v>#DIV/0!</v>
      </c>
    </row>
    <row r="97" spans="1:15" x14ac:dyDescent="0.3">
      <c r="A97" s="2">
        <v>90</v>
      </c>
      <c r="B97" s="6" t="str">
        <f>IF(SISWA!B97=0,"",SISWA!B97)</f>
        <v/>
      </c>
      <c r="C97" s="6" t="str">
        <f>IF(SISWA!C97=0,"",SISWA!C97)</f>
        <v/>
      </c>
      <c r="D97" s="6" t="str">
        <f>IF(SISWA!D97=0,"",SISWA!D97)</f>
        <v/>
      </c>
      <c r="E97" s="195" t="str">
        <f>IF(SISWA!E97=0,"",SISWA!E97)</f>
        <v/>
      </c>
      <c r="F97" s="157"/>
      <c r="G97" s="157"/>
      <c r="H97" s="157"/>
      <c r="I97" s="157"/>
      <c r="J97" s="157"/>
      <c r="K97" s="157" t="e">
        <f t="shared" si="5"/>
        <v>#DIV/0!</v>
      </c>
      <c r="L97" s="157"/>
      <c r="M97" s="157"/>
      <c r="N97" s="42" t="e">
        <f t="shared" si="6"/>
        <v>#DIV/0!</v>
      </c>
      <c r="O97" s="353" t="e">
        <f t="shared" si="7"/>
        <v>#DIV/0!</v>
      </c>
    </row>
    <row r="98" spans="1:15" x14ac:dyDescent="0.3">
      <c r="A98" s="2">
        <v>91</v>
      </c>
      <c r="B98" s="6" t="str">
        <f>IF(SISWA!B98=0,"",SISWA!B98)</f>
        <v/>
      </c>
      <c r="C98" s="6" t="str">
        <f>IF(SISWA!C98=0,"",SISWA!C98)</f>
        <v/>
      </c>
      <c r="D98" s="6" t="str">
        <f>IF(SISWA!D98=0,"",SISWA!D98)</f>
        <v/>
      </c>
      <c r="E98" s="195" t="str">
        <f>IF(SISWA!E98=0,"",SISWA!E98)</f>
        <v/>
      </c>
      <c r="F98" s="157"/>
      <c r="G98" s="157"/>
      <c r="H98" s="157"/>
      <c r="I98" s="157"/>
      <c r="J98" s="157"/>
      <c r="K98" s="157" t="e">
        <f t="shared" si="5"/>
        <v>#DIV/0!</v>
      </c>
      <c r="L98" s="157"/>
      <c r="M98" s="157"/>
      <c r="N98" s="42" t="e">
        <f t="shared" si="6"/>
        <v>#DIV/0!</v>
      </c>
      <c r="O98" s="353" t="e">
        <f t="shared" si="7"/>
        <v>#DIV/0!</v>
      </c>
    </row>
    <row r="99" spans="1:15" x14ac:dyDescent="0.3">
      <c r="A99" s="2">
        <v>92</v>
      </c>
      <c r="B99" s="6" t="str">
        <f>IF(SISWA!B99=0,"",SISWA!B99)</f>
        <v/>
      </c>
      <c r="C99" s="6" t="str">
        <f>IF(SISWA!C99=0,"",SISWA!C99)</f>
        <v/>
      </c>
      <c r="D99" s="6" t="str">
        <f>IF(SISWA!D99=0,"",SISWA!D99)</f>
        <v/>
      </c>
      <c r="E99" s="195" t="str">
        <f>IF(SISWA!E99=0,"",SISWA!E99)</f>
        <v/>
      </c>
      <c r="F99" s="157"/>
      <c r="G99" s="157"/>
      <c r="H99" s="157"/>
      <c r="I99" s="157"/>
      <c r="J99" s="157"/>
      <c r="K99" s="157" t="e">
        <f t="shared" si="5"/>
        <v>#DIV/0!</v>
      </c>
      <c r="L99" s="157"/>
      <c r="M99" s="157"/>
      <c r="N99" s="42" t="e">
        <f t="shared" si="6"/>
        <v>#DIV/0!</v>
      </c>
      <c r="O99" s="353" t="e">
        <f t="shared" si="7"/>
        <v>#DIV/0!</v>
      </c>
    </row>
    <row r="100" spans="1:15" x14ac:dyDescent="0.3">
      <c r="A100" s="2">
        <v>93</v>
      </c>
      <c r="B100" s="6" t="str">
        <f>IF(SISWA!B100=0,"",SISWA!B100)</f>
        <v/>
      </c>
      <c r="C100" s="6" t="str">
        <f>IF(SISWA!C100=0,"",SISWA!C100)</f>
        <v/>
      </c>
      <c r="D100" s="6" t="str">
        <f>IF(SISWA!D100=0,"",SISWA!D100)</f>
        <v/>
      </c>
      <c r="E100" s="195" t="str">
        <f>IF(SISWA!E100=0,"",SISWA!E100)</f>
        <v/>
      </c>
      <c r="F100" s="157"/>
      <c r="G100" s="157"/>
      <c r="H100" s="157"/>
      <c r="I100" s="157"/>
      <c r="J100" s="157"/>
      <c r="K100" s="157" t="e">
        <f t="shared" si="5"/>
        <v>#DIV/0!</v>
      </c>
      <c r="L100" s="157"/>
      <c r="M100" s="157"/>
      <c r="N100" s="42" t="e">
        <f t="shared" si="6"/>
        <v>#DIV/0!</v>
      </c>
      <c r="O100" s="353" t="e">
        <f t="shared" si="7"/>
        <v>#DIV/0!</v>
      </c>
    </row>
    <row r="101" spans="1:15" x14ac:dyDescent="0.3">
      <c r="A101" s="2">
        <v>94</v>
      </c>
      <c r="B101" s="6" t="str">
        <f>IF(SISWA!B101=0,"",SISWA!B101)</f>
        <v/>
      </c>
      <c r="C101" s="6" t="str">
        <f>IF(SISWA!C101=0,"",SISWA!C101)</f>
        <v/>
      </c>
      <c r="D101" s="6" t="str">
        <f>IF(SISWA!D101=0,"",SISWA!D101)</f>
        <v/>
      </c>
      <c r="E101" s="195" t="str">
        <f>IF(SISWA!E101=0,"",SISWA!E101)</f>
        <v/>
      </c>
      <c r="F101" s="157"/>
      <c r="G101" s="157"/>
      <c r="H101" s="157"/>
      <c r="I101" s="157"/>
      <c r="J101" s="157"/>
      <c r="K101" s="157" t="e">
        <f t="shared" si="5"/>
        <v>#DIV/0!</v>
      </c>
      <c r="L101" s="157"/>
      <c r="M101" s="157"/>
      <c r="N101" s="42" t="e">
        <f t="shared" si="6"/>
        <v>#DIV/0!</v>
      </c>
      <c r="O101" s="353" t="e">
        <f t="shared" si="7"/>
        <v>#DIV/0!</v>
      </c>
    </row>
    <row r="102" spans="1:15" x14ac:dyDescent="0.3">
      <c r="A102" s="2">
        <v>95</v>
      </c>
      <c r="B102" s="6" t="str">
        <f>IF(SISWA!B102=0,"",SISWA!B102)</f>
        <v/>
      </c>
      <c r="C102" s="6" t="str">
        <f>IF(SISWA!C102=0,"",SISWA!C102)</f>
        <v/>
      </c>
      <c r="D102" s="6" t="str">
        <f>IF(SISWA!D102=0,"",SISWA!D102)</f>
        <v/>
      </c>
      <c r="E102" s="195" t="str">
        <f>IF(SISWA!E102=0,"",SISWA!E102)</f>
        <v/>
      </c>
      <c r="F102" s="157"/>
      <c r="G102" s="157"/>
      <c r="H102" s="157"/>
      <c r="I102" s="157"/>
      <c r="J102" s="157"/>
      <c r="K102" s="157" t="e">
        <f t="shared" si="5"/>
        <v>#DIV/0!</v>
      </c>
      <c r="L102" s="157"/>
      <c r="M102" s="157"/>
      <c r="N102" s="42" t="e">
        <f t="shared" si="6"/>
        <v>#DIV/0!</v>
      </c>
      <c r="O102" s="353" t="e">
        <f t="shared" si="7"/>
        <v>#DIV/0!</v>
      </c>
    </row>
    <row r="103" spans="1:15" x14ac:dyDescent="0.3">
      <c r="A103" s="2">
        <v>96</v>
      </c>
      <c r="B103" s="6" t="str">
        <f>IF(SISWA!B103=0,"",SISWA!B103)</f>
        <v/>
      </c>
      <c r="C103" s="6" t="str">
        <f>IF(SISWA!C103=0,"",SISWA!C103)</f>
        <v/>
      </c>
      <c r="D103" s="6" t="str">
        <f>IF(SISWA!D103=0,"",SISWA!D103)</f>
        <v/>
      </c>
      <c r="E103" s="195" t="str">
        <f>IF(SISWA!E103=0,"",SISWA!E103)</f>
        <v/>
      </c>
      <c r="F103" s="157"/>
      <c r="G103" s="157"/>
      <c r="H103" s="157"/>
      <c r="I103" s="157"/>
      <c r="J103" s="157"/>
      <c r="K103" s="157" t="e">
        <f t="shared" si="5"/>
        <v>#DIV/0!</v>
      </c>
      <c r="L103" s="157"/>
      <c r="M103" s="157"/>
      <c r="N103" s="42" t="e">
        <f t="shared" si="6"/>
        <v>#DIV/0!</v>
      </c>
      <c r="O103" s="353" t="e">
        <f t="shared" si="7"/>
        <v>#DIV/0!</v>
      </c>
    </row>
    <row r="104" spans="1:15" x14ac:dyDescent="0.3">
      <c r="A104" s="2">
        <v>97</v>
      </c>
      <c r="B104" s="6" t="str">
        <f>IF(SISWA!B104=0,"",SISWA!B104)</f>
        <v/>
      </c>
      <c r="C104" s="6" t="str">
        <f>IF(SISWA!C104=0,"",SISWA!C104)</f>
        <v/>
      </c>
      <c r="D104" s="6" t="str">
        <f>IF(SISWA!D104=0,"",SISWA!D104)</f>
        <v/>
      </c>
      <c r="E104" s="195" t="str">
        <f>IF(SISWA!E104=0,"",SISWA!E104)</f>
        <v/>
      </c>
      <c r="F104" s="157"/>
      <c r="G104" s="157"/>
      <c r="H104" s="157"/>
      <c r="I104" s="157"/>
      <c r="J104" s="157"/>
      <c r="K104" s="157" t="e">
        <f t="shared" si="5"/>
        <v>#DIV/0!</v>
      </c>
      <c r="L104" s="157"/>
      <c r="M104" s="157"/>
      <c r="N104" s="42" t="e">
        <f t="shared" si="6"/>
        <v>#DIV/0!</v>
      </c>
      <c r="O104" s="353" t="e">
        <f t="shared" si="7"/>
        <v>#DIV/0!</v>
      </c>
    </row>
    <row r="105" spans="1:15" x14ac:dyDescent="0.3">
      <c r="A105" s="2">
        <v>98</v>
      </c>
      <c r="B105" s="6" t="str">
        <f>IF(SISWA!B105=0,"",SISWA!B105)</f>
        <v/>
      </c>
      <c r="C105" s="6" t="str">
        <f>IF(SISWA!C105=0,"",SISWA!C105)</f>
        <v/>
      </c>
      <c r="D105" s="6" t="str">
        <f>IF(SISWA!D105=0,"",SISWA!D105)</f>
        <v/>
      </c>
      <c r="E105" s="195" t="str">
        <f>IF(SISWA!E105=0,"",SISWA!E105)</f>
        <v/>
      </c>
      <c r="F105" s="157"/>
      <c r="G105" s="157"/>
      <c r="H105" s="157"/>
      <c r="I105" s="157"/>
      <c r="J105" s="157"/>
      <c r="K105" s="157" t="e">
        <f t="shared" si="5"/>
        <v>#DIV/0!</v>
      </c>
      <c r="L105" s="157"/>
      <c r="M105" s="157"/>
      <c r="N105" s="42" t="e">
        <f t="shared" si="6"/>
        <v>#DIV/0!</v>
      </c>
      <c r="O105" s="353" t="e">
        <f t="shared" si="7"/>
        <v>#DIV/0!</v>
      </c>
    </row>
    <row r="106" spans="1:15" x14ac:dyDescent="0.3">
      <c r="A106" s="2">
        <v>99</v>
      </c>
      <c r="B106" s="6" t="str">
        <f>IF(SISWA!B106=0,"",SISWA!B106)</f>
        <v/>
      </c>
      <c r="C106" s="6" t="str">
        <f>IF(SISWA!C106=0,"",SISWA!C106)</f>
        <v/>
      </c>
      <c r="D106" s="6" t="str">
        <f>IF(SISWA!D106=0,"",SISWA!D106)</f>
        <v/>
      </c>
      <c r="E106" s="195" t="str">
        <f>IF(SISWA!E106=0,"",SISWA!E106)</f>
        <v/>
      </c>
      <c r="F106" s="157"/>
      <c r="G106" s="157"/>
      <c r="H106" s="157"/>
      <c r="I106" s="157"/>
      <c r="J106" s="157"/>
      <c r="K106" s="157" t="e">
        <f t="shared" si="5"/>
        <v>#DIV/0!</v>
      </c>
      <c r="L106" s="157"/>
      <c r="M106" s="157"/>
      <c r="N106" s="42" t="e">
        <f t="shared" si="6"/>
        <v>#DIV/0!</v>
      </c>
      <c r="O106" s="353" t="e">
        <f t="shared" si="7"/>
        <v>#DIV/0!</v>
      </c>
    </row>
    <row r="107" spans="1:15" x14ac:dyDescent="0.3">
      <c r="A107" s="2">
        <v>100</v>
      </c>
      <c r="B107" s="6" t="str">
        <f>IF(SISWA!B107=0,"",SISWA!B107)</f>
        <v/>
      </c>
      <c r="C107" s="6" t="str">
        <f>IF(SISWA!C107=0,"",SISWA!C107)</f>
        <v/>
      </c>
      <c r="D107" s="6" t="str">
        <f>IF(SISWA!D107=0,"",SISWA!D107)</f>
        <v/>
      </c>
      <c r="E107" s="195" t="str">
        <f>IF(SISWA!E107=0,"",SISWA!E107)</f>
        <v/>
      </c>
      <c r="F107" s="157"/>
      <c r="G107" s="157"/>
      <c r="H107" s="157"/>
      <c r="I107" s="157"/>
      <c r="J107" s="157"/>
      <c r="K107" s="157" t="e">
        <f t="shared" si="5"/>
        <v>#DIV/0!</v>
      </c>
      <c r="L107" s="157"/>
      <c r="M107" s="157"/>
      <c r="N107" s="42" t="e">
        <f t="shared" si="6"/>
        <v>#DIV/0!</v>
      </c>
      <c r="O107" s="353" t="e">
        <f t="shared" si="7"/>
        <v>#DIV/0!</v>
      </c>
    </row>
    <row r="108" spans="1:15" x14ac:dyDescent="0.3">
      <c r="A108" s="2">
        <v>101</v>
      </c>
      <c r="B108" s="6" t="str">
        <f>IF(SISWA!B108=0,"",SISWA!B108)</f>
        <v/>
      </c>
      <c r="C108" s="6" t="str">
        <f>IF(SISWA!C108=0,"",SISWA!C108)</f>
        <v/>
      </c>
      <c r="D108" s="6" t="str">
        <f>IF(SISWA!D108=0,"",SISWA!D108)</f>
        <v/>
      </c>
      <c r="E108" s="195" t="str">
        <f>IF(SISWA!E108=0,"",SISWA!E108)</f>
        <v/>
      </c>
      <c r="F108" s="157"/>
      <c r="G108" s="157"/>
      <c r="H108" s="157"/>
      <c r="I108" s="157"/>
      <c r="J108" s="157"/>
      <c r="K108" s="157" t="e">
        <f t="shared" si="5"/>
        <v>#DIV/0!</v>
      </c>
      <c r="L108" s="157"/>
      <c r="M108" s="157"/>
      <c r="N108" s="42" t="e">
        <f t="shared" si="6"/>
        <v>#DIV/0!</v>
      </c>
      <c r="O108" s="353" t="e">
        <f t="shared" si="7"/>
        <v>#DIV/0!</v>
      </c>
    </row>
    <row r="109" spans="1:15" x14ac:dyDescent="0.3">
      <c r="A109" s="2">
        <v>102</v>
      </c>
      <c r="B109" s="6" t="str">
        <f>IF(SISWA!B109=0,"",SISWA!B109)</f>
        <v/>
      </c>
      <c r="C109" s="6" t="str">
        <f>IF(SISWA!C109=0,"",SISWA!C109)</f>
        <v/>
      </c>
      <c r="D109" s="6" t="str">
        <f>IF(SISWA!D109=0,"",SISWA!D109)</f>
        <v/>
      </c>
      <c r="E109" s="195" t="str">
        <f>IF(SISWA!E109=0,"",SISWA!E109)</f>
        <v/>
      </c>
      <c r="F109" s="157"/>
      <c r="G109" s="157"/>
      <c r="H109" s="157"/>
      <c r="I109" s="157"/>
      <c r="J109" s="157"/>
      <c r="K109" s="157" t="e">
        <f t="shared" si="5"/>
        <v>#DIV/0!</v>
      </c>
      <c r="L109" s="157"/>
      <c r="M109" s="157"/>
      <c r="N109" s="42" t="e">
        <f t="shared" si="6"/>
        <v>#DIV/0!</v>
      </c>
      <c r="O109" s="353" t="e">
        <f t="shared" si="7"/>
        <v>#DIV/0!</v>
      </c>
    </row>
    <row r="110" spans="1:15" x14ac:dyDescent="0.3">
      <c r="A110" s="2">
        <v>103</v>
      </c>
      <c r="B110" s="6" t="str">
        <f>IF(SISWA!B110=0,"",SISWA!B110)</f>
        <v/>
      </c>
      <c r="C110" s="6" t="str">
        <f>IF(SISWA!C110=0,"",SISWA!C110)</f>
        <v/>
      </c>
      <c r="D110" s="6" t="str">
        <f>IF(SISWA!D110=0,"",SISWA!D110)</f>
        <v/>
      </c>
      <c r="E110" s="195" t="str">
        <f>IF(SISWA!E110=0,"",SISWA!E110)</f>
        <v/>
      </c>
      <c r="F110" s="157"/>
      <c r="G110" s="157"/>
      <c r="H110" s="157"/>
      <c r="I110" s="157"/>
      <c r="J110" s="157"/>
      <c r="K110" s="157" t="e">
        <f t="shared" si="5"/>
        <v>#DIV/0!</v>
      </c>
      <c r="L110" s="157"/>
      <c r="M110" s="157"/>
      <c r="N110" s="42" t="e">
        <f t="shared" si="6"/>
        <v>#DIV/0!</v>
      </c>
      <c r="O110" s="353" t="e">
        <f t="shared" si="7"/>
        <v>#DIV/0!</v>
      </c>
    </row>
    <row r="111" spans="1:15" x14ac:dyDescent="0.3">
      <c r="A111" s="2">
        <v>104</v>
      </c>
      <c r="B111" s="6" t="str">
        <f>IF(SISWA!B111=0,"",SISWA!B111)</f>
        <v/>
      </c>
      <c r="C111" s="6" t="str">
        <f>IF(SISWA!C111=0,"",SISWA!C111)</f>
        <v/>
      </c>
      <c r="D111" s="6" t="str">
        <f>IF(SISWA!D111=0,"",SISWA!D111)</f>
        <v/>
      </c>
      <c r="E111" s="195" t="str">
        <f>IF(SISWA!E111=0,"",SISWA!E111)</f>
        <v/>
      </c>
      <c r="F111" s="157"/>
      <c r="G111" s="157"/>
      <c r="H111" s="157"/>
      <c r="I111" s="157"/>
      <c r="J111" s="157"/>
      <c r="K111" s="157" t="e">
        <f t="shared" si="5"/>
        <v>#DIV/0!</v>
      </c>
      <c r="L111" s="157"/>
      <c r="M111" s="157"/>
      <c r="N111" s="42" t="e">
        <f t="shared" si="6"/>
        <v>#DIV/0!</v>
      </c>
      <c r="O111" s="353" t="e">
        <f t="shared" si="7"/>
        <v>#DIV/0!</v>
      </c>
    </row>
    <row r="112" spans="1:15" x14ac:dyDescent="0.3">
      <c r="A112" s="2">
        <v>105</v>
      </c>
      <c r="B112" s="6" t="str">
        <f>IF(SISWA!B112=0,"",SISWA!B112)</f>
        <v/>
      </c>
      <c r="C112" s="6" t="str">
        <f>IF(SISWA!C112=0,"",SISWA!C112)</f>
        <v/>
      </c>
      <c r="D112" s="6" t="str">
        <f>IF(SISWA!D112=0,"",SISWA!D112)</f>
        <v/>
      </c>
      <c r="E112" s="195" t="str">
        <f>IF(SISWA!E112=0,"",SISWA!E112)</f>
        <v/>
      </c>
      <c r="F112" s="157"/>
      <c r="G112" s="157"/>
      <c r="H112" s="157"/>
      <c r="I112" s="157"/>
      <c r="J112" s="157"/>
      <c r="K112" s="157" t="e">
        <f t="shared" si="5"/>
        <v>#DIV/0!</v>
      </c>
      <c r="L112" s="157"/>
      <c r="M112" s="157"/>
      <c r="N112" s="42" t="e">
        <f t="shared" si="6"/>
        <v>#DIV/0!</v>
      </c>
      <c r="O112" s="353" t="e">
        <f t="shared" si="7"/>
        <v>#DIV/0!</v>
      </c>
    </row>
    <row r="113" spans="1:15" x14ac:dyDescent="0.3">
      <c r="A113" s="2">
        <v>106</v>
      </c>
      <c r="B113" s="6" t="str">
        <f>IF(SISWA!B113=0,"",SISWA!B113)</f>
        <v/>
      </c>
      <c r="C113" s="6" t="str">
        <f>IF(SISWA!C113=0,"",SISWA!C113)</f>
        <v/>
      </c>
      <c r="D113" s="6" t="str">
        <f>IF(SISWA!D113=0,"",SISWA!D113)</f>
        <v/>
      </c>
      <c r="E113" s="195" t="str">
        <f>IF(SISWA!E113=0,"",SISWA!E113)</f>
        <v/>
      </c>
      <c r="F113" s="157"/>
      <c r="G113" s="157"/>
      <c r="H113" s="157"/>
      <c r="I113" s="157"/>
      <c r="J113" s="157"/>
      <c r="K113" s="157" t="e">
        <f t="shared" si="5"/>
        <v>#DIV/0!</v>
      </c>
      <c r="L113" s="157"/>
      <c r="M113" s="157"/>
      <c r="N113" s="42" t="e">
        <f t="shared" si="6"/>
        <v>#DIV/0!</v>
      </c>
      <c r="O113" s="353" t="e">
        <f t="shared" si="7"/>
        <v>#DIV/0!</v>
      </c>
    </row>
    <row r="114" spans="1:15" x14ac:dyDescent="0.3">
      <c r="A114" s="2">
        <v>107</v>
      </c>
      <c r="B114" s="6" t="str">
        <f>IF(SISWA!B114=0,"",SISWA!B114)</f>
        <v/>
      </c>
      <c r="C114" s="6" t="str">
        <f>IF(SISWA!C114=0,"",SISWA!C114)</f>
        <v/>
      </c>
      <c r="D114" s="6" t="str">
        <f>IF(SISWA!D114=0,"",SISWA!D114)</f>
        <v/>
      </c>
      <c r="E114" s="195" t="str">
        <f>IF(SISWA!E114=0,"",SISWA!E114)</f>
        <v/>
      </c>
      <c r="F114" s="157"/>
      <c r="G114" s="157"/>
      <c r="H114" s="157"/>
      <c r="I114" s="157"/>
      <c r="J114" s="157"/>
      <c r="K114" s="157" t="e">
        <f t="shared" si="5"/>
        <v>#DIV/0!</v>
      </c>
      <c r="L114" s="157"/>
      <c r="M114" s="157"/>
      <c r="N114" s="42" t="e">
        <f t="shared" si="6"/>
        <v>#DIV/0!</v>
      </c>
      <c r="O114" s="353" t="e">
        <f t="shared" si="7"/>
        <v>#DIV/0!</v>
      </c>
    </row>
    <row r="115" spans="1:15" x14ac:dyDescent="0.3">
      <c r="A115" s="2">
        <v>108</v>
      </c>
      <c r="B115" s="6" t="str">
        <f>IF(SISWA!B115=0,"",SISWA!B115)</f>
        <v/>
      </c>
      <c r="C115" s="6" t="str">
        <f>IF(SISWA!C115=0,"",SISWA!C115)</f>
        <v/>
      </c>
      <c r="D115" s="6" t="str">
        <f>IF(SISWA!D115=0,"",SISWA!D115)</f>
        <v/>
      </c>
      <c r="E115" s="195" t="str">
        <f>IF(SISWA!E115=0,"",SISWA!E115)</f>
        <v/>
      </c>
      <c r="F115" s="157"/>
      <c r="G115" s="157"/>
      <c r="H115" s="157"/>
      <c r="I115" s="157"/>
      <c r="J115" s="157"/>
      <c r="K115" s="157" t="e">
        <f t="shared" si="5"/>
        <v>#DIV/0!</v>
      </c>
      <c r="L115" s="157"/>
      <c r="M115" s="157"/>
      <c r="N115" s="42" t="e">
        <f t="shared" si="6"/>
        <v>#DIV/0!</v>
      </c>
      <c r="O115" s="353" t="e">
        <f t="shared" si="7"/>
        <v>#DIV/0!</v>
      </c>
    </row>
    <row r="116" spans="1:15" x14ac:dyDescent="0.3">
      <c r="A116" s="2">
        <v>109</v>
      </c>
      <c r="B116" s="6" t="str">
        <f>IF(SISWA!B116=0,"",SISWA!B116)</f>
        <v/>
      </c>
      <c r="C116" s="6" t="str">
        <f>IF(SISWA!C116=0,"",SISWA!C116)</f>
        <v/>
      </c>
      <c r="D116" s="6" t="str">
        <f>IF(SISWA!D116=0,"",SISWA!D116)</f>
        <v/>
      </c>
      <c r="E116" s="195" t="str">
        <f>IF(SISWA!E116=0,"",SISWA!E116)</f>
        <v/>
      </c>
      <c r="F116" s="157"/>
      <c r="G116" s="157"/>
      <c r="H116" s="157"/>
      <c r="I116" s="157"/>
      <c r="J116" s="157"/>
      <c r="K116" s="157" t="e">
        <f t="shared" si="5"/>
        <v>#DIV/0!</v>
      </c>
      <c r="L116" s="157"/>
      <c r="M116" s="157"/>
      <c r="N116" s="42" t="e">
        <f t="shared" si="6"/>
        <v>#DIV/0!</v>
      </c>
      <c r="O116" s="353" t="e">
        <f t="shared" si="7"/>
        <v>#DIV/0!</v>
      </c>
    </row>
    <row r="117" spans="1:15" x14ac:dyDescent="0.3">
      <c r="A117" s="2">
        <v>110</v>
      </c>
      <c r="B117" s="6" t="str">
        <f>IF(SISWA!B117=0,"",SISWA!B117)</f>
        <v/>
      </c>
      <c r="C117" s="6" t="str">
        <f>IF(SISWA!C117=0,"",SISWA!C117)</f>
        <v/>
      </c>
      <c r="D117" s="6" t="str">
        <f>IF(SISWA!D117=0,"",SISWA!D117)</f>
        <v/>
      </c>
      <c r="E117" s="195" t="str">
        <f>IF(SISWA!E117=0,"",SISWA!E117)</f>
        <v/>
      </c>
      <c r="F117" s="157"/>
      <c r="G117" s="157"/>
      <c r="H117" s="157"/>
      <c r="I117" s="157"/>
      <c r="J117" s="157"/>
      <c r="K117" s="157" t="e">
        <f t="shared" si="5"/>
        <v>#DIV/0!</v>
      </c>
      <c r="L117" s="157"/>
      <c r="M117" s="157"/>
      <c r="N117" s="42" t="e">
        <f t="shared" si="6"/>
        <v>#DIV/0!</v>
      </c>
      <c r="O117" s="353" t="e">
        <f t="shared" si="7"/>
        <v>#DIV/0!</v>
      </c>
    </row>
    <row r="118" spans="1:15" x14ac:dyDescent="0.3">
      <c r="A118" s="2">
        <v>111</v>
      </c>
      <c r="B118" s="6" t="str">
        <f>IF(SISWA!B118=0,"",SISWA!B118)</f>
        <v/>
      </c>
      <c r="C118" s="6" t="str">
        <f>IF(SISWA!C118=0,"",SISWA!C118)</f>
        <v/>
      </c>
      <c r="D118" s="6" t="str">
        <f>IF(SISWA!D118=0,"",SISWA!D118)</f>
        <v/>
      </c>
      <c r="E118" s="195" t="str">
        <f>IF(SISWA!E118=0,"",SISWA!E118)</f>
        <v/>
      </c>
      <c r="F118" s="157"/>
      <c r="G118" s="157"/>
      <c r="H118" s="157"/>
      <c r="I118" s="157"/>
      <c r="J118" s="157"/>
      <c r="K118" s="157" t="e">
        <f t="shared" si="5"/>
        <v>#DIV/0!</v>
      </c>
      <c r="L118" s="157"/>
      <c r="M118" s="157"/>
      <c r="N118" s="42" t="e">
        <f t="shared" si="6"/>
        <v>#DIV/0!</v>
      </c>
      <c r="O118" s="353" t="e">
        <f t="shared" si="7"/>
        <v>#DIV/0!</v>
      </c>
    </row>
    <row r="119" spans="1:15" x14ac:dyDescent="0.3">
      <c r="A119" s="2">
        <v>112</v>
      </c>
      <c r="B119" s="6" t="str">
        <f>IF(SISWA!B119=0,"",SISWA!B119)</f>
        <v/>
      </c>
      <c r="C119" s="6" t="str">
        <f>IF(SISWA!C119=0,"",SISWA!C119)</f>
        <v/>
      </c>
      <c r="D119" s="6" t="str">
        <f>IF(SISWA!D119=0,"",SISWA!D119)</f>
        <v/>
      </c>
      <c r="E119" s="195" t="str">
        <f>IF(SISWA!E119=0,"",SISWA!E119)</f>
        <v/>
      </c>
      <c r="F119" s="157"/>
      <c r="G119" s="157"/>
      <c r="H119" s="157"/>
      <c r="I119" s="157"/>
      <c r="J119" s="157"/>
      <c r="K119" s="157" t="e">
        <f t="shared" si="5"/>
        <v>#DIV/0!</v>
      </c>
      <c r="L119" s="157"/>
      <c r="M119" s="157"/>
      <c r="N119" s="42" t="e">
        <f t="shared" si="6"/>
        <v>#DIV/0!</v>
      </c>
      <c r="O119" s="353" t="e">
        <f t="shared" si="7"/>
        <v>#DIV/0!</v>
      </c>
    </row>
    <row r="120" spans="1:15" x14ac:dyDescent="0.3">
      <c r="A120" s="2">
        <v>113</v>
      </c>
      <c r="B120" s="6" t="str">
        <f>IF(SISWA!B120=0,"",SISWA!B120)</f>
        <v/>
      </c>
      <c r="C120" s="6" t="str">
        <f>IF(SISWA!C120=0,"",SISWA!C120)</f>
        <v/>
      </c>
      <c r="D120" s="6" t="str">
        <f>IF(SISWA!D120=0,"",SISWA!D120)</f>
        <v/>
      </c>
      <c r="E120" s="195" t="str">
        <f>IF(SISWA!E120=0,"",SISWA!E120)</f>
        <v/>
      </c>
      <c r="F120" s="157"/>
      <c r="G120" s="157"/>
      <c r="H120" s="157"/>
      <c r="I120" s="157"/>
      <c r="J120" s="157"/>
      <c r="K120" s="157" t="e">
        <f t="shared" si="5"/>
        <v>#DIV/0!</v>
      </c>
      <c r="L120" s="157"/>
      <c r="M120" s="157"/>
      <c r="N120" s="42" t="e">
        <f t="shared" si="6"/>
        <v>#DIV/0!</v>
      </c>
      <c r="O120" s="353" t="e">
        <f t="shared" si="7"/>
        <v>#DIV/0!</v>
      </c>
    </row>
    <row r="121" spans="1:15" x14ac:dyDescent="0.3">
      <c r="A121" s="2">
        <v>114</v>
      </c>
      <c r="B121" s="6" t="str">
        <f>IF(SISWA!B121=0,"",SISWA!B121)</f>
        <v/>
      </c>
      <c r="C121" s="6" t="str">
        <f>IF(SISWA!C121=0,"",SISWA!C121)</f>
        <v/>
      </c>
      <c r="D121" s="6" t="str">
        <f>IF(SISWA!D121=0,"",SISWA!D121)</f>
        <v/>
      </c>
      <c r="E121" s="195" t="str">
        <f>IF(SISWA!E121=0,"",SISWA!E121)</f>
        <v/>
      </c>
      <c r="F121" s="157"/>
      <c r="G121" s="157"/>
      <c r="H121" s="157"/>
      <c r="I121" s="157"/>
      <c r="J121" s="157"/>
      <c r="K121" s="157" t="e">
        <f t="shared" si="5"/>
        <v>#DIV/0!</v>
      </c>
      <c r="L121" s="157"/>
      <c r="M121" s="157"/>
      <c r="N121" s="42" t="e">
        <f t="shared" si="6"/>
        <v>#DIV/0!</v>
      </c>
      <c r="O121" s="353" t="e">
        <f t="shared" si="7"/>
        <v>#DIV/0!</v>
      </c>
    </row>
    <row r="122" spans="1:15" x14ac:dyDescent="0.3">
      <c r="A122" s="2">
        <v>115</v>
      </c>
      <c r="B122" s="6" t="str">
        <f>IF(SISWA!B122=0,"",SISWA!B122)</f>
        <v/>
      </c>
      <c r="C122" s="6" t="str">
        <f>IF(SISWA!C122=0,"",SISWA!C122)</f>
        <v/>
      </c>
      <c r="D122" s="6" t="str">
        <f>IF(SISWA!D122=0,"",SISWA!D122)</f>
        <v/>
      </c>
      <c r="E122" s="195" t="str">
        <f>IF(SISWA!E122=0,"",SISWA!E122)</f>
        <v/>
      </c>
      <c r="F122" s="157"/>
      <c r="G122" s="157"/>
      <c r="H122" s="157"/>
      <c r="I122" s="157"/>
      <c r="J122" s="157"/>
      <c r="K122" s="157" t="e">
        <f t="shared" si="5"/>
        <v>#DIV/0!</v>
      </c>
      <c r="L122" s="157"/>
      <c r="M122" s="157"/>
      <c r="N122" s="42" t="e">
        <f t="shared" si="6"/>
        <v>#DIV/0!</v>
      </c>
      <c r="O122" s="353" t="e">
        <f t="shared" si="7"/>
        <v>#DIV/0!</v>
      </c>
    </row>
    <row r="123" spans="1:15" x14ac:dyDescent="0.3">
      <c r="A123" s="2">
        <v>116</v>
      </c>
      <c r="B123" s="6" t="str">
        <f>IF(SISWA!B123=0,"",SISWA!B123)</f>
        <v/>
      </c>
      <c r="C123" s="6" t="str">
        <f>IF(SISWA!C123=0,"",SISWA!C123)</f>
        <v/>
      </c>
      <c r="D123" s="6" t="str">
        <f>IF(SISWA!D123=0,"",SISWA!D123)</f>
        <v/>
      </c>
      <c r="E123" s="195" t="str">
        <f>IF(SISWA!E123=0,"",SISWA!E123)</f>
        <v/>
      </c>
      <c r="F123" s="157"/>
      <c r="G123" s="157"/>
      <c r="H123" s="157"/>
      <c r="I123" s="157"/>
      <c r="J123" s="157"/>
      <c r="K123" s="157" t="e">
        <f t="shared" si="5"/>
        <v>#DIV/0!</v>
      </c>
      <c r="L123" s="157"/>
      <c r="M123" s="157"/>
      <c r="N123" s="42" t="e">
        <f t="shared" si="6"/>
        <v>#DIV/0!</v>
      </c>
      <c r="O123" s="353" t="e">
        <f t="shared" si="7"/>
        <v>#DIV/0!</v>
      </c>
    </row>
    <row r="124" spans="1:15" x14ac:dyDescent="0.3">
      <c r="A124" s="2">
        <v>117</v>
      </c>
      <c r="B124" s="6" t="str">
        <f>IF(SISWA!B124=0,"",SISWA!B124)</f>
        <v/>
      </c>
      <c r="C124" s="6" t="str">
        <f>IF(SISWA!C124=0,"",SISWA!C124)</f>
        <v/>
      </c>
      <c r="D124" s="6" t="str">
        <f>IF(SISWA!D124=0,"",SISWA!D124)</f>
        <v/>
      </c>
      <c r="E124" s="195" t="str">
        <f>IF(SISWA!E124=0,"",SISWA!E124)</f>
        <v/>
      </c>
      <c r="F124" s="157"/>
      <c r="G124" s="157"/>
      <c r="H124" s="157"/>
      <c r="I124" s="157"/>
      <c r="J124" s="157"/>
      <c r="K124" s="157" t="e">
        <f t="shared" si="5"/>
        <v>#DIV/0!</v>
      </c>
      <c r="L124" s="157"/>
      <c r="M124" s="157"/>
      <c r="N124" s="42" t="e">
        <f t="shared" si="6"/>
        <v>#DIV/0!</v>
      </c>
      <c r="O124" s="353" t="e">
        <f t="shared" si="7"/>
        <v>#DIV/0!</v>
      </c>
    </row>
    <row r="125" spans="1:15" x14ac:dyDescent="0.3">
      <c r="A125" s="2">
        <v>118</v>
      </c>
      <c r="B125" s="6" t="str">
        <f>IF(SISWA!B125=0,"",SISWA!B125)</f>
        <v/>
      </c>
      <c r="C125" s="6" t="str">
        <f>IF(SISWA!C125=0,"",SISWA!C125)</f>
        <v/>
      </c>
      <c r="D125" s="6" t="str">
        <f>IF(SISWA!D125=0,"",SISWA!D125)</f>
        <v/>
      </c>
      <c r="E125" s="195" t="str">
        <f>IF(SISWA!E125=0,"",SISWA!E125)</f>
        <v/>
      </c>
      <c r="F125" s="157"/>
      <c r="G125" s="157"/>
      <c r="H125" s="157"/>
      <c r="I125" s="157"/>
      <c r="J125" s="157"/>
      <c r="K125" s="157" t="e">
        <f t="shared" si="5"/>
        <v>#DIV/0!</v>
      </c>
      <c r="L125" s="157"/>
      <c r="M125" s="157"/>
      <c r="N125" s="42" t="e">
        <f t="shared" si="6"/>
        <v>#DIV/0!</v>
      </c>
      <c r="O125" s="353" t="e">
        <f t="shared" si="7"/>
        <v>#DIV/0!</v>
      </c>
    </row>
    <row r="126" spans="1:15" x14ac:dyDescent="0.3">
      <c r="A126" s="2">
        <v>119</v>
      </c>
      <c r="B126" s="6" t="str">
        <f>IF(SISWA!B126=0,"",SISWA!B126)</f>
        <v/>
      </c>
      <c r="C126" s="6" t="str">
        <f>IF(SISWA!C126=0,"",SISWA!C126)</f>
        <v/>
      </c>
      <c r="D126" s="6" t="str">
        <f>IF(SISWA!D126=0,"",SISWA!D126)</f>
        <v/>
      </c>
      <c r="E126" s="195" t="str">
        <f>IF(SISWA!E126=0,"",SISWA!E126)</f>
        <v/>
      </c>
      <c r="F126" s="157"/>
      <c r="G126" s="157"/>
      <c r="H126" s="157"/>
      <c r="I126" s="157"/>
      <c r="J126" s="157"/>
      <c r="K126" s="157" t="e">
        <f t="shared" si="5"/>
        <v>#DIV/0!</v>
      </c>
      <c r="L126" s="157"/>
      <c r="M126" s="157"/>
      <c r="N126" s="42" t="e">
        <f t="shared" si="6"/>
        <v>#DIV/0!</v>
      </c>
      <c r="O126" s="353" t="e">
        <f t="shared" si="7"/>
        <v>#DIV/0!</v>
      </c>
    </row>
    <row r="127" spans="1:15" x14ac:dyDescent="0.3">
      <c r="A127" s="2">
        <v>120</v>
      </c>
      <c r="B127" s="6" t="str">
        <f>IF(SISWA!B127=0,"",SISWA!B127)</f>
        <v/>
      </c>
      <c r="C127" s="6" t="str">
        <f>IF(SISWA!C127=0,"",SISWA!C127)</f>
        <v/>
      </c>
      <c r="D127" s="6" t="str">
        <f>IF(SISWA!D127=0,"",SISWA!D127)</f>
        <v/>
      </c>
      <c r="E127" s="195" t="str">
        <f>IF(SISWA!E127=0,"",SISWA!E127)</f>
        <v/>
      </c>
      <c r="F127" s="157"/>
      <c r="G127" s="157"/>
      <c r="H127" s="157"/>
      <c r="I127" s="157"/>
      <c r="J127" s="157"/>
      <c r="K127" s="157" t="e">
        <f t="shared" si="5"/>
        <v>#DIV/0!</v>
      </c>
      <c r="L127" s="157"/>
      <c r="M127" s="157"/>
      <c r="N127" s="42" t="e">
        <f t="shared" si="6"/>
        <v>#DIV/0!</v>
      </c>
      <c r="O127" s="353" t="e">
        <f t="shared" si="7"/>
        <v>#DIV/0!</v>
      </c>
    </row>
    <row r="128" spans="1:15" x14ac:dyDescent="0.3">
      <c r="A128" s="2">
        <v>121</v>
      </c>
      <c r="B128" s="6" t="str">
        <f>IF(SISWA!B128=0,"",SISWA!B128)</f>
        <v/>
      </c>
      <c r="C128" s="6" t="str">
        <f>IF(SISWA!C128=0,"",SISWA!C128)</f>
        <v/>
      </c>
      <c r="D128" s="6" t="str">
        <f>IF(SISWA!D128=0,"",SISWA!D128)</f>
        <v/>
      </c>
      <c r="E128" s="195" t="str">
        <f>IF(SISWA!E128=0,"",SISWA!E128)</f>
        <v/>
      </c>
      <c r="F128" s="157"/>
      <c r="G128" s="157"/>
      <c r="H128" s="157"/>
      <c r="I128" s="157"/>
      <c r="J128" s="157"/>
      <c r="K128" s="157" t="e">
        <f t="shared" si="5"/>
        <v>#DIV/0!</v>
      </c>
      <c r="L128" s="157"/>
      <c r="M128" s="157"/>
      <c r="N128" s="42" t="e">
        <f t="shared" si="6"/>
        <v>#DIV/0!</v>
      </c>
      <c r="O128" s="353" t="e">
        <f t="shared" si="7"/>
        <v>#DIV/0!</v>
      </c>
    </row>
    <row r="129" spans="1:15" x14ac:dyDescent="0.3">
      <c r="A129" s="2">
        <v>122</v>
      </c>
      <c r="B129" s="6" t="str">
        <f>IF(SISWA!B129=0,"",SISWA!B129)</f>
        <v/>
      </c>
      <c r="C129" s="6" t="str">
        <f>IF(SISWA!C129=0,"",SISWA!C129)</f>
        <v/>
      </c>
      <c r="D129" s="6" t="str">
        <f>IF(SISWA!D129=0,"",SISWA!D129)</f>
        <v/>
      </c>
      <c r="E129" s="195" t="str">
        <f>IF(SISWA!E129=0,"",SISWA!E129)</f>
        <v/>
      </c>
      <c r="F129" s="157"/>
      <c r="G129" s="157"/>
      <c r="H129" s="157"/>
      <c r="I129" s="157"/>
      <c r="J129" s="157"/>
      <c r="K129" s="157" t="e">
        <f t="shared" si="5"/>
        <v>#DIV/0!</v>
      </c>
      <c r="L129" s="157"/>
      <c r="M129" s="157"/>
      <c r="N129" s="42" t="e">
        <f t="shared" si="6"/>
        <v>#DIV/0!</v>
      </c>
      <c r="O129" s="353" t="e">
        <f t="shared" si="7"/>
        <v>#DIV/0!</v>
      </c>
    </row>
    <row r="130" spans="1:15" x14ac:dyDescent="0.3">
      <c r="A130" s="2">
        <v>123</v>
      </c>
      <c r="B130" s="6" t="str">
        <f>IF(SISWA!B130=0,"",SISWA!B130)</f>
        <v/>
      </c>
      <c r="C130" s="6" t="str">
        <f>IF(SISWA!C130=0,"",SISWA!C130)</f>
        <v/>
      </c>
      <c r="D130" s="6" t="str">
        <f>IF(SISWA!D130=0,"",SISWA!D130)</f>
        <v/>
      </c>
      <c r="E130" s="195" t="str">
        <f>IF(SISWA!E130=0,"",SISWA!E130)</f>
        <v/>
      </c>
      <c r="F130" s="157"/>
      <c r="G130" s="157"/>
      <c r="H130" s="157"/>
      <c r="I130" s="157"/>
      <c r="J130" s="157"/>
      <c r="K130" s="157" t="e">
        <f t="shared" si="5"/>
        <v>#DIV/0!</v>
      </c>
      <c r="L130" s="157"/>
      <c r="M130" s="157"/>
      <c r="N130" s="42" t="e">
        <f t="shared" si="6"/>
        <v>#DIV/0!</v>
      </c>
      <c r="O130" s="353" t="e">
        <f t="shared" si="7"/>
        <v>#DIV/0!</v>
      </c>
    </row>
    <row r="131" spans="1:15" x14ac:dyDescent="0.3">
      <c r="A131" s="2">
        <v>124</v>
      </c>
      <c r="B131" s="6" t="str">
        <f>IF(SISWA!B131=0,"",SISWA!B131)</f>
        <v/>
      </c>
      <c r="C131" s="6" t="str">
        <f>IF(SISWA!C131=0,"",SISWA!C131)</f>
        <v/>
      </c>
      <c r="D131" s="6" t="str">
        <f>IF(SISWA!D131=0,"",SISWA!D131)</f>
        <v/>
      </c>
      <c r="E131" s="195" t="str">
        <f>IF(SISWA!E131=0,"",SISWA!E131)</f>
        <v/>
      </c>
      <c r="F131" s="157"/>
      <c r="G131" s="157"/>
      <c r="H131" s="157"/>
      <c r="I131" s="157"/>
      <c r="J131" s="157"/>
      <c r="K131" s="157" t="e">
        <f t="shared" si="5"/>
        <v>#DIV/0!</v>
      </c>
      <c r="L131" s="157"/>
      <c r="M131" s="157"/>
      <c r="N131" s="42" t="e">
        <f t="shared" si="6"/>
        <v>#DIV/0!</v>
      </c>
      <c r="O131" s="353" t="e">
        <f t="shared" si="7"/>
        <v>#DIV/0!</v>
      </c>
    </row>
    <row r="132" spans="1:15" x14ac:dyDescent="0.3">
      <c r="A132" s="2">
        <v>125</v>
      </c>
      <c r="B132" s="6" t="str">
        <f>IF(SISWA!B132=0,"",SISWA!B132)</f>
        <v/>
      </c>
      <c r="C132" s="6" t="str">
        <f>IF(SISWA!C132=0,"",SISWA!C132)</f>
        <v/>
      </c>
      <c r="D132" s="6" t="str">
        <f>IF(SISWA!D132=0,"",SISWA!D132)</f>
        <v/>
      </c>
      <c r="E132" s="195" t="str">
        <f>IF(SISWA!E132=0,"",SISWA!E132)</f>
        <v/>
      </c>
      <c r="F132" s="157"/>
      <c r="G132" s="157"/>
      <c r="H132" s="157"/>
      <c r="I132" s="157"/>
      <c r="J132" s="157"/>
      <c r="K132" s="157" t="e">
        <f t="shared" si="5"/>
        <v>#DIV/0!</v>
      </c>
      <c r="L132" s="157"/>
      <c r="M132" s="157"/>
      <c r="N132" s="42" t="e">
        <f t="shared" si="6"/>
        <v>#DIV/0!</v>
      </c>
      <c r="O132" s="353" t="e">
        <f t="shared" si="7"/>
        <v>#DIV/0!</v>
      </c>
    </row>
    <row r="133" spans="1:15" x14ac:dyDescent="0.3">
      <c r="A133" s="2">
        <v>126</v>
      </c>
      <c r="B133" s="6" t="str">
        <f>IF(SISWA!B133=0,"",SISWA!B133)</f>
        <v/>
      </c>
      <c r="C133" s="6" t="str">
        <f>IF(SISWA!C133=0,"",SISWA!C133)</f>
        <v/>
      </c>
      <c r="D133" s="6" t="str">
        <f>IF(SISWA!D133=0,"",SISWA!D133)</f>
        <v/>
      </c>
      <c r="E133" s="195" t="str">
        <f>IF(SISWA!E133=0,"",SISWA!E133)</f>
        <v/>
      </c>
      <c r="F133" s="157"/>
      <c r="G133" s="157"/>
      <c r="H133" s="157"/>
      <c r="I133" s="157"/>
      <c r="J133" s="157"/>
      <c r="K133" s="157" t="e">
        <f t="shared" si="5"/>
        <v>#DIV/0!</v>
      </c>
      <c r="L133" s="157"/>
      <c r="M133" s="157"/>
      <c r="N133" s="42" t="e">
        <f t="shared" si="6"/>
        <v>#DIV/0!</v>
      </c>
      <c r="O133" s="353" t="e">
        <f t="shared" si="7"/>
        <v>#DIV/0!</v>
      </c>
    </row>
    <row r="134" spans="1:15" x14ac:dyDescent="0.3">
      <c r="A134" s="2">
        <v>127</v>
      </c>
      <c r="B134" s="6" t="str">
        <f>IF(SISWA!B134=0,"",SISWA!B134)</f>
        <v/>
      </c>
      <c r="C134" s="6" t="str">
        <f>IF(SISWA!C134=0,"",SISWA!C134)</f>
        <v/>
      </c>
      <c r="D134" s="6" t="str">
        <f>IF(SISWA!D134=0,"",SISWA!D134)</f>
        <v/>
      </c>
      <c r="E134" s="195" t="str">
        <f>IF(SISWA!E134=0,"",SISWA!E134)</f>
        <v/>
      </c>
      <c r="F134" s="157"/>
      <c r="G134" s="157"/>
      <c r="H134" s="157"/>
      <c r="I134" s="157"/>
      <c r="J134" s="157"/>
      <c r="K134" s="157" t="e">
        <f t="shared" si="5"/>
        <v>#DIV/0!</v>
      </c>
      <c r="L134" s="157"/>
      <c r="M134" s="157"/>
      <c r="N134" s="42" t="e">
        <f t="shared" si="6"/>
        <v>#DIV/0!</v>
      </c>
      <c r="O134" s="353" t="e">
        <f t="shared" si="7"/>
        <v>#DIV/0!</v>
      </c>
    </row>
    <row r="135" spans="1:15" x14ac:dyDescent="0.3">
      <c r="A135" s="2">
        <v>128</v>
      </c>
      <c r="B135" s="6" t="str">
        <f>IF(SISWA!B135=0,"",SISWA!B135)</f>
        <v/>
      </c>
      <c r="C135" s="6" t="str">
        <f>IF(SISWA!C135=0,"",SISWA!C135)</f>
        <v/>
      </c>
      <c r="D135" s="6" t="str">
        <f>IF(SISWA!D135=0,"",SISWA!D135)</f>
        <v/>
      </c>
      <c r="E135" s="195" t="str">
        <f>IF(SISWA!E135=0,"",SISWA!E135)</f>
        <v/>
      </c>
      <c r="F135" s="157"/>
      <c r="G135" s="157"/>
      <c r="H135" s="157"/>
      <c r="I135" s="157"/>
      <c r="J135" s="157"/>
      <c r="K135" s="157" t="e">
        <f t="shared" si="5"/>
        <v>#DIV/0!</v>
      </c>
      <c r="L135" s="157"/>
      <c r="M135" s="157"/>
      <c r="N135" s="42" t="e">
        <f t="shared" si="6"/>
        <v>#DIV/0!</v>
      </c>
      <c r="O135" s="353" t="e">
        <f t="shared" si="7"/>
        <v>#DIV/0!</v>
      </c>
    </row>
    <row r="136" spans="1:15" x14ac:dyDescent="0.3">
      <c r="A136" s="2">
        <v>129</v>
      </c>
      <c r="B136" s="6" t="str">
        <f>IF(SISWA!B136=0,"",SISWA!B136)</f>
        <v/>
      </c>
      <c r="C136" s="6" t="str">
        <f>IF(SISWA!C136=0,"",SISWA!C136)</f>
        <v/>
      </c>
      <c r="D136" s="6" t="str">
        <f>IF(SISWA!D136=0,"",SISWA!D136)</f>
        <v/>
      </c>
      <c r="E136" s="195" t="str">
        <f>IF(SISWA!E136=0,"",SISWA!E136)</f>
        <v/>
      </c>
      <c r="F136" s="157"/>
      <c r="G136" s="157"/>
      <c r="H136" s="157"/>
      <c r="I136" s="157"/>
      <c r="J136" s="157"/>
      <c r="K136" s="157" t="e">
        <f t="shared" si="5"/>
        <v>#DIV/0!</v>
      </c>
      <c r="L136" s="157"/>
      <c r="M136" s="157"/>
      <c r="N136" s="42" t="e">
        <f t="shared" si="6"/>
        <v>#DIV/0!</v>
      </c>
      <c r="O136" s="353" t="e">
        <f t="shared" si="7"/>
        <v>#DIV/0!</v>
      </c>
    </row>
    <row r="137" spans="1:15" x14ac:dyDescent="0.3">
      <c r="A137" s="2">
        <v>130</v>
      </c>
      <c r="B137" s="6" t="str">
        <f>IF(SISWA!B137=0,"",SISWA!B137)</f>
        <v/>
      </c>
      <c r="C137" s="6" t="str">
        <f>IF(SISWA!C137=0,"",SISWA!C137)</f>
        <v/>
      </c>
      <c r="D137" s="6" t="str">
        <f>IF(SISWA!D137=0,"",SISWA!D137)</f>
        <v/>
      </c>
      <c r="E137" s="195" t="str">
        <f>IF(SISWA!E137=0,"",SISWA!E137)</f>
        <v/>
      </c>
      <c r="F137" s="157"/>
      <c r="G137" s="157"/>
      <c r="H137" s="157"/>
      <c r="I137" s="157"/>
      <c r="J137" s="157"/>
      <c r="K137" s="157" t="e">
        <f t="shared" ref="K137:K200" si="8">AVERAGE(F137:J137)</f>
        <v>#DIV/0!</v>
      </c>
      <c r="L137" s="157"/>
      <c r="M137" s="157"/>
      <c r="N137" s="42" t="e">
        <f t="shared" ref="N137:N200" si="9">AVERAGE(L137:M137)</f>
        <v>#DIV/0!</v>
      </c>
      <c r="O137" s="353" t="e">
        <f t="shared" ref="O137:O200" si="10">AVERAGE(L137:M137)</f>
        <v>#DIV/0!</v>
      </c>
    </row>
    <row r="138" spans="1:15" x14ac:dyDescent="0.3">
      <c r="A138" s="2">
        <v>131</v>
      </c>
      <c r="B138" s="6" t="str">
        <f>IF(SISWA!B138=0,"",SISWA!B138)</f>
        <v/>
      </c>
      <c r="C138" s="6" t="str">
        <f>IF(SISWA!C138=0,"",SISWA!C138)</f>
        <v/>
      </c>
      <c r="D138" s="6" t="str">
        <f>IF(SISWA!D138=0,"",SISWA!D138)</f>
        <v/>
      </c>
      <c r="E138" s="195" t="str">
        <f>IF(SISWA!E138=0,"",SISWA!E138)</f>
        <v/>
      </c>
      <c r="F138" s="157"/>
      <c r="G138" s="157"/>
      <c r="H138" s="157"/>
      <c r="I138" s="157"/>
      <c r="J138" s="157"/>
      <c r="K138" s="157" t="e">
        <f t="shared" si="8"/>
        <v>#DIV/0!</v>
      </c>
      <c r="L138" s="157"/>
      <c r="M138" s="157"/>
      <c r="N138" s="42" t="e">
        <f t="shared" si="9"/>
        <v>#DIV/0!</v>
      </c>
      <c r="O138" s="353" t="e">
        <f t="shared" si="10"/>
        <v>#DIV/0!</v>
      </c>
    </row>
    <row r="139" spans="1:15" x14ac:dyDescent="0.3">
      <c r="A139" s="2">
        <v>132</v>
      </c>
      <c r="B139" s="6" t="str">
        <f>IF(SISWA!B139=0,"",SISWA!B139)</f>
        <v/>
      </c>
      <c r="C139" s="6" t="str">
        <f>IF(SISWA!C139=0,"",SISWA!C139)</f>
        <v/>
      </c>
      <c r="D139" s="6" t="str">
        <f>IF(SISWA!D139=0,"",SISWA!D139)</f>
        <v/>
      </c>
      <c r="E139" s="195" t="str">
        <f>IF(SISWA!E139=0,"",SISWA!E139)</f>
        <v/>
      </c>
      <c r="F139" s="157"/>
      <c r="G139" s="157"/>
      <c r="H139" s="157"/>
      <c r="I139" s="157"/>
      <c r="J139" s="157"/>
      <c r="K139" s="157" t="e">
        <f t="shared" si="8"/>
        <v>#DIV/0!</v>
      </c>
      <c r="L139" s="157"/>
      <c r="M139" s="157"/>
      <c r="N139" s="42" t="e">
        <f t="shared" si="9"/>
        <v>#DIV/0!</v>
      </c>
      <c r="O139" s="353" t="e">
        <f t="shared" si="10"/>
        <v>#DIV/0!</v>
      </c>
    </row>
    <row r="140" spans="1:15" x14ac:dyDescent="0.3">
      <c r="A140" s="2">
        <v>133</v>
      </c>
      <c r="B140" s="6" t="str">
        <f>IF(SISWA!B140=0,"",SISWA!B140)</f>
        <v/>
      </c>
      <c r="C140" s="6" t="str">
        <f>IF(SISWA!C140=0,"",SISWA!C140)</f>
        <v/>
      </c>
      <c r="D140" s="6" t="str">
        <f>IF(SISWA!D140=0,"",SISWA!D140)</f>
        <v/>
      </c>
      <c r="E140" s="195" t="str">
        <f>IF(SISWA!E140=0,"",SISWA!E140)</f>
        <v/>
      </c>
      <c r="F140" s="157"/>
      <c r="G140" s="157"/>
      <c r="H140" s="157"/>
      <c r="I140" s="157"/>
      <c r="J140" s="157"/>
      <c r="K140" s="157" t="e">
        <f t="shared" si="8"/>
        <v>#DIV/0!</v>
      </c>
      <c r="L140" s="157"/>
      <c r="M140" s="157"/>
      <c r="N140" s="42" t="e">
        <f t="shared" si="9"/>
        <v>#DIV/0!</v>
      </c>
      <c r="O140" s="353" t="e">
        <f t="shared" si="10"/>
        <v>#DIV/0!</v>
      </c>
    </row>
    <row r="141" spans="1:15" x14ac:dyDescent="0.3">
      <c r="A141" s="2">
        <v>134</v>
      </c>
      <c r="B141" s="6" t="str">
        <f>IF(SISWA!B141=0,"",SISWA!B141)</f>
        <v/>
      </c>
      <c r="C141" s="6" t="str">
        <f>IF(SISWA!C141=0,"",SISWA!C141)</f>
        <v/>
      </c>
      <c r="D141" s="6" t="str">
        <f>IF(SISWA!D141=0,"",SISWA!D141)</f>
        <v/>
      </c>
      <c r="E141" s="195" t="str">
        <f>IF(SISWA!E141=0,"",SISWA!E141)</f>
        <v/>
      </c>
      <c r="F141" s="157"/>
      <c r="G141" s="157"/>
      <c r="H141" s="157"/>
      <c r="I141" s="157"/>
      <c r="J141" s="157"/>
      <c r="K141" s="157" t="e">
        <f t="shared" si="8"/>
        <v>#DIV/0!</v>
      </c>
      <c r="L141" s="157"/>
      <c r="M141" s="157"/>
      <c r="N141" s="42" t="e">
        <f t="shared" si="9"/>
        <v>#DIV/0!</v>
      </c>
      <c r="O141" s="353" t="e">
        <f t="shared" si="10"/>
        <v>#DIV/0!</v>
      </c>
    </row>
    <row r="142" spans="1:15" x14ac:dyDescent="0.3">
      <c r="A142" s="2">
        <v>135</v>
      </c>
      <c r="B142" s="6" t="str">
        <f>IF(SISWA!B142=0,"",SISWA!B142)</f>
        <v/>
      </c>
      <c r="C142" s="6" t="str">
        <f>IF(SISWA!C142=0,"",SISWA!C142)</f>
        <v/>
      </c>
      <c r="D142" s="6" t="str">
        <f>IF(SISWA!D142=0,"",SISWA!D142)</f>
        <v/>
      </c>
      <c r="E142" s="195" t="str">
        <f>IF(SISWA!E142=0,"",SISWA!E142)</f>
        <v/>
      </c>
      <c r="F142" s="157"/>
      <c r="G142" s="157"/>
      <c r="H142" s="157"/>
      <c r="I142" s="157"/>
      <c r="J142" s="157"/>
      <c r="K142" s="157" t="e">
        <f t="shared" si="8"/>
        <v>#DIV/0!</v>
      </c>
      <c r="L142" s="157"/>
      <c r="M142" s="157"/>
      <c r="N142" s="42" t="e">
        <f t="shared" si="9"/>
        <v>#DIV/0!</v>
      </c>
      <c r="O142" s="353" t="e">
        <f t="shared" si="10"/>
        <v>#DIV/0!</v>
      </c>
    </row>
    <row r="143" spans="1:15" x14ac:dyDescent="0.3">
      <c r="A143" s="2">
        <v>136</v>
      </c>
      <c r="B143" s="6" t="str">
        <f>IF(SISWA!B143=0,"",SISWA!B143)</f>
        <v/>
      </c>
      <c r="C143" s="6" t="str">
        <f>IF(SISWA!C143=0,"",SISWA!C143)</f>
        <v/>
      </c>
      <c r="D143" s="6" t="str">
        <f>IF(SISWA!D143=0,"",SISWA!D143)</f>
        <v/>
      </c>
      <c r="E143" s="195" t="str">
        <f>IF(SISWA!E143=0,"",SISWA!E143)</f>
        <v/>
      </c>
      <c r="F143" s="157"/>
      <c r="G143" s="157"/>
      <c r="H143" s="157"/>
      <c r="I143" s="157"/>
      <c r="J143" s="157"/>
      <c r="K143" s="157" t="e">
        <f t="shared" si="8"/>
        <v>#DIV/0!</v>
      </c>
      <c r="L143" s="157"/>
      <c r="M143" s="157"/>
      <c r="N143" s="42" t="e">
        <f t="shared" si="9"/>
        <v>#DIV/0!</v>
      </c>
      <c r="O143" s="353" t="e">
        <f t="shared" si="10"/>
        <v>#DIV/0!</v>
      </c>
    </row>
    <row r="144" spans="1:15" x14ac:dyDescent="0.3">
      <c r="A144" s="2">
        <v>137</v>
      </c>
      <c r="B144" s="6" t="str">
        <f>IF(SISWA!B144=0,"",SISWA!B144)</f>
        <v/>
      </c>
      <c r="C144" s="6" t="str">
        <f>IF(SISWA!C144=0,"",SISWA!C144)</f>
        <v/>
      </c>
      <c r="D144" s="6" t="str">
        <f>IF(SISWA!D144=0,"",SISWA!D144)</f>
        <v/>
      </c>
      <c r="E144" s="195" t="str">
        <f>IF(SISWA!E144=0,"",SISWA!E144)</f>
        <v/>
      </c>
      <c r="F144" s="157"/>
      <c r="G144" s="157"/>
      <c r="H144" s="157"/>
      <c r="I144" s="157"/>
      <c r="J144" s="157"/>
      <c r="K144" s="157" t="e">
        <f t="shared" si="8"/>
        <v>#DIV/0!</v>
      </c>
      <c r="L144" s="157"/>
      <c r="M144" s="157"/>
      <c r="N144" s="42" t="e">
        <f t="shared" si="9"/>
        <v>#DIV/0!</v>
      </c>
      <c r="O144" s="353" t="e">
        <f t="shared" si="10"/>
        <v>#DIV/0!</v>
      </c>
    </row>
    <row r="145" spans="1:15" x14ac:dyDescent="0.3">
      <c r="A145" s="2">
        <v>138</v>
      </c>
      <c r="B145" s="6" t="str">
        <f>IF(SISWA!B145=0,"",SISWA!B145)</f>
        <v/>
      </c>
      <c r="C145" s="6" t="str">
        <f>IF(SISWA!C145=0,"",SISWA!C145)</f>
        <v/>
      </c>
      <c r="D145" s="6" t="str">
        <f>IF(SISWA!D145=0,"",SISWA!D145)</f>
        <v/>
      </c>
      <c r="E145" s="195" t="str">
        <f>IF(SISWA!E145=0,"",SISWA!E145)</f>
        <v/>
      </c>
      <c r="F145" s="157"/>
      <c r="G145" s="157"/>
      <c r="H145" s="157"/>
      <c r="I145" s="157"/>
      <c r="J145" s="157"/>
      <c r="K145" s="157" t="e">
        <f t="shared" si="8"/>
        <v>#DIV/0!</v>
      </c>
      <c r="L145" s="157"/>
      <c r="M145" s="157"/>
      <c r="N145" s="42" t="e">
        <f t="shared" si="9"/>
        <v>#DIV/0!</v>
      </c>
      <c r="O145" s="353" t="e">
        <f t="shared" si="10"/>
        <v>#DIV/0!</v>
      </c>
    </row>
    <row r="146" spans="1:15" x14ac:dyDescent="0.3">
      <c r="A146" s="2">
        <v>139</v>
      </c>
      <c r="B146" s="6" t="str">
        <f>IF(SISWA!B146=0,"",SISWA!B146)</f>
        <v/>
      </c>
      <c r="C146" s="6" t="str">
        <f>IF(SISWA!C146=0,"",SISWA!C146)</f>
        <v/>
      </c>
      <c r="D146" s="6" t="str">
        <f>IF(SISWA!D146=0,"",SISWA!D146)</f>
        <v/>
      </c>
      <c r="E146" s="195" t="str">
        <f>IF(SISWA!E146=0,"",SISWA!E146)</f>
        <v/>
      </c>
      <c r="F146" s="157"/>
      <c r="G146" s="157"/>
      <c r="H146" s="157"/>
      <c r="I146" s="157"/>
      <c r="J146" s="157"/>
      <c r="K146" s="157" t="e">
        <f t="shared" si="8"/>
        <v>#DIV/0!</v>
      </c>
      <c r="L146" s="157"/>
      <c r="M146" s="157"/>
      <c r="N146" s="42" t="e">
        <f t="shared" si="9"/>
        <v>#DIV/0!</v>
      </c>
      <c r="O146" s="353" t="e">
        <f t="shared" si="10"/>
        <v>#DIV/0!</v>
      </c>
    </row>
    <row r="147" spans="1:15" x14ac:dyDescent="0.3">
      <c r="A147" s="2">
        <v>140</v>
      </c>
      <c r="B147" s="6" t="str">
        <f>IF(SISWA!B147=0,"",SISWA!B147)</f>
        <v/>
      </c>
      <c r="C147" s="6" t="str">
        <f>IF(SISWA!C147=0,"",SISWA!C147)</f>
        <v/>
      </c>
      <c r="D147" s="6" t="str">
        <f>IF(SISWA!D147=0,"",SISWA!D147)</f>
        <v/>
      </c>
      <c r="E147" s="195" t="str">
        <f>IF(SISWA!E147=0,"",SISWA!E147)</f>
        <v/>
      </c>
      <c r="F147" s="157"/>
      <c r="G147" s="157"/>
      <c r="H147" s="157"/>
      <c r="I147" s="157"/>
      <c r="J147" s="157"/>
      <c r="K147" s="157" t="e">
        <f t="shared" si="8"/>
        <v>#DIV/0!</v>
      </c>
      <c r="L147" s="157"/>
      <c r="M147" s="157"/>
      <c r="N147" s="42" t="e">
        <f t="shared" si="9"/>
        <v>#DIV/0!</v>
      </c>
      <c r="O147" s="353" t="e">
        <f t="shared" si="10"/>
        <v>#DIV/0!</v>
      </c>
    </row>
    <row r="148" spans="1:15" x14ac:dyDescent="0.3">
      <c r="A148" s="2">
        <v>141</v>
      </c>
      <c r="B148" s="6" t="str">
        <f>IF(SISWA!B148=0,"",SISWA!B148)</f>
        <v/>
      </c>
      <c r="C148" s="6" t="str">
        <f>IF(SISWA!C148=0,"",SISWA!C148)</f>
        <v/>
      </c>
      <c r="D148" s="6" t="str">
        <f>IF(SISWA!D148=0,"",SISWA!D148)</f>
        <v/>
      </c>
      <c r="E148" s="195" t="str">
        <f>IF(SISWA!E148=0,"",SISWA!E148)</f>
        <v/>
      </c>
      <c r="F148" s="157"/>
      <c r="G148" s="157"/>
      <c r="H148" s="157"/>
      <c r="I148" s="157"/>
      <c r="J148" s="157"/>
      <c r="K148" s="157" t="e">
        <f t="shared" si="8"/>
        <v>#DIV/0!</v>
      </c>
      <c r="L148" s="157"/>
      <c r="M148" s="157"/>
      <c r="N148" s="42" t="e">
        <f t="shared" si="9"/>
        <v>#DIV/0!</v>
      </c>
      <c r="O148" s="353" t="e">
        <f t="shared" si="10"/>
        <v>#DIV/0!</v>
      </c>
    </row>
    <row r="149" spans="1:15" x14ac:dyDescent="0.3">
      <c r="A149" s="2">
        <v>142</v>
      </c>
      <c r="B149" s="6" t="str">
        <f>IF(SISWA!B149=0,"",SISWA!B149)</f>
        <v/>
      </c>
      <c r="C149" s="6" t="str">
        <f>IF(SISWA!C149=0,"",SISWA!C149)</f>
        <v/>
      </c>
      <c r="D149" s="6" t="str">
        <f>IF(SISWA!D149=0,"",SISWA!D149)</f>
        <v/>
      </c>
      <c r="E149" s="195" t="str">
        <f>IF(SISWA!E149=0,"",SISWA!E149)</f>
        <v/>
      </c>
      <c r="F149" s="157"/>
      <c r="G149" s="157"/>
      <c r="H149" s="157"/>
      <c r="I149" s="157"/>
      <c r="J149" s="157"/>
      <c r="K149" s="157" t="e">
        <f t="shared" si="8"/>
        <v>#DIV/0!</v>
      </c>
      <c r="L149" s="157"/>
      <c r="M149" s="157"/>
      <c r="N149" s="42" t="e">
        <f t="shared" si="9"/>
        <v>#DIV/0!</v>
      </c>
      <c r="O149" s="353" t="e">
        <f t="shared" si="10"/>
        <v>#DIV/0!</v>
      </c>
    </row>
    <row r="150" spans="1:15" x14ac:dyDescent="0.3">
      <c r="A150" s="2">
        <v>143</v>
      </c>
      <c r="B150" s="6" t="str">
        <f>IF(SISWA!B150=0,"",SISWA!B150)</f>
        <v/>
      </c>
      <c r="C150" s="6" t="str">
        <f>IF(SISWA!C150=0,"",SISWA!C150)</f>
        <v/>
      </c>
      <c r="D150" s="6" t="str">
        <f>IF(SISWA!D150=0,"",SISWA!D150)</f>
        <v/>
      </c>
      <c r="E150" s="195" t="str">
        <f>IF(SISWA!E150=0,"",SISWA!E150)</f>
        <v/>
      </c>
      <c r="F150" s="157"/>
      <c r="G150" s="157"/>
      <c r="H150" s="157"/>
      <c r="I150" s="157"/>
      <c r="J150" s="157"/>
      <c r="K150" s="157" t="e">
        <f t="shared" si="8"/>
        <v>#DIV/0!</v>
      </c>
      <c r="L150" s="157"/>
      <c r="M150" s="157"/>
      <c r="N150" s="42" t="e">
        <f t="shared" si="9"/>
        <v>#DIV/0!</v>
      </c>
      <c r="O150" s="353" t="e">
        <f t="shared" si="10"/>
        <v>#DIV/0!</v>
      </c>
    </row>
    <row r="151" spans="1:15" x14ac:dyDescent="0.3">
      <c r="A151" s="2">
        <v>144</v>
      </c>
      <c r="B151" s="6" t="str">
        <f>IF(SISWA!B151=0,"",SISWA!B151)</f>
        <v/>
      </c>
      <c r="C151" s="6" t="str">
        <f>IF(SISWA!C151=0,"",SISWA!C151)</f>
        <v/>
      </c>
      <c r="D151" s="6" t="str">
        <f>IF(SISWA!D151=0,"",SISWA!D151)</f>
        <v/>
      </c>
      <c r="E151" s="195" t="str">
        <f>IF(SISWA!E151=0,"",SISWA!E151)</f>
        <v/>
      </c>
      <c r="F151" s="157"/>
      <c r="G151" s="157"/>
      <c r="H151" s="157"/>
      <c r="I151" s="157"/>
      <c r="J151" s="157"/>
      <c r="K151" s="157" t="e">
        <f t="shared" si="8"/>
        <v>#DIV/0!</v>
      </c>
      <c r="L151" s="157"/>
      <c r="M151" s="157"/>
      <c r="N151" s="42" t="e">
        <f t="shared" si="9"/>
        <v>#DIV/0!</v>
      </c>
      <c r="O151" s="353" t="e">
        <f t="shared" si="10"/>
        <v>#DIV/0!</v>
      </c>
    </row>
    <row r="152" spans="1:15" x14ac:dyDescent="0.3">
      <c r="A152" s="2">
        <v>145</v>
      </c>
      <c r="B152" s="6" t="str">
        <f>IF(SISWA!B152=0,"",SISWA!B152)</f>
        <v/>
      </c>
      <c r="C152" s="6" t="str">
        <f>IF(SISWA!C152=0,"",SISWA!C152)</f>
        <v/>
      </c>
      <c r="D152" s="6" t="str">
        <f>IF(SISWA!D152=0,"",SISWA!D152)</f>
        <v/>
      </c>
      <c r="E152" s="195" t="str">
        <f>IF(SISWA!E152=0,"",SISWA!E152)</f>
        <v/>
      </c>
      <c r="F152" s="157"/>
      <c r="G152" s="157"/>
      <c r="H152" s="157"/>
      <c r="I152" s="157"/>
      <c r="J152" s="157"/>
      <c r="K152" s="157" t="e">
        <f t="shared" si="8"/>
        <v>#DIV/0!</v>
      </c>
      <c r="L152" s="157"/>
      <c r="M152" s="157"/>
      <c r="N152" s="42" t="e">
        <f t="shared" si="9"/>
        <v>#DIV/0!</v>
      </c>
      <c r="O152" s="353" t="e">
        <f t="shared" si="10"/>
        <v>#DIV/0!</v>
      </c>
    </row>
    <row r="153" spans="1:15" x14ac:dyDescent="0.3">
      <c r="A153" s="2">
        <v>146</v>
      </c>
      <c r="B153" s="6" t="str">
        <f>IF(SISWA!B153=0,"",SISWA!B153)</f>
        <v/>
      </c>
      <c r="C153" s="6" t="str">
        <f>IF(SISWA!C153=0,"",SISWA!C153)</f>
        <v/>
      </c>
      <c r="D153" s="6" t="str">
        <f>IF(SISWA!D153=0,"",SISWA!D153)</f>
        <v/>
      </c>
      <c r="E153" s="195" t="str">
        <f>IF(SISWA!E153=0,"",SISWA!E153)</f>
        <v/>
      </c>
      <c r="F153" s="157"/>
      <c r="G153" s="157"/>
      <c r="H153" s="157"/>
      <c r="I153" s="157"/>
      <c r="J153" s="157"/>
      <c r="K153" s="157" t="e">
        <f t="shared" si="8"/>
        <v>#DIV/0!</v>
      </c>
      <c r="L153" s="157"/>
      <c r="M153" s="157"/>
      <c r="N153" s="42" t="e">
        <f t="shared" si="9"/>
        <v>#DIV/0!</v>
      </c>
      <c r="O153" s="353" t="e">
        <f t="shared" si="10"/>
        <v>#DIV/0!</v>
      </c>
    </row>
    <row r="154" spans="1:15" x14ac:dyDescent="0.3">
      <c r="A154" s="2">
        <v>147</v>
      </c>
      <c r="B154" s="6" t="str">
        <f>IF(SISWA!B154=0,"",SISWA!B154)</f>
        <v/>
      </c>
      <c r="C154" s="6" t="str">
        <f>IF(SISWA!C154=0,"",SISWA!C154)</f>
        <v/>
      </c>
      <c r="D154" s="6" t="str">
        <f>IF(SISWA!D154=0,"",SISWA!D154)</f>
        <v/>
      </c>
      <c r="E154" s="195" t="str">
        <f>IF(SISWA!E154=0,"",SISWA!E154)</f>
        <v/>
      </c>
      <c r="F154" s="157"/>
      <c r="G154" s="157"/>
      <c r="H154" s="157"/>
      <c r="I154" s="157"/>
      <c r="J154" s="157"/>
      <c r="K154" s="157" t="e">
        <f t="shared" si="8"/>
        <v>#DIV/0!</v>
      </c>
      <c r="L154" s="157"/>
      <c r="M154" s="157"/>
      <c r="N154" s="42" t="e">
        <f t="shared" si="9"/>
        <v>#DIV/0!</v>
      </c>
      <c r="O154" s="353" t="e">
        <f t="shared" si="10"/>
        <v>#DIV/0!</v>
      </c>
    </row>
    <row r="155" spans="1:15" x14ac:dyDescent="0.3">
      <c r="A155" s="2">
        <v>148</v>
      </c>
      <c r="B155" s="6" t="str">
        <f>IF(SISWA!B155=0,"",SISWA!B155)</f>
        <v/>
      </c>
      <c r="C155" s="6" t="str">
        <f>IF(SISWA!C155=0,"",SISWA!C155)</f>
        <v/>
      </c>
      <c r="D155" s="6" t="str">
        <f>IF(SISWA!D155=0,"",SISWA!D155)</f>
        <v/>
      </c>
      <c r="E155" s="195" t="str">
        <f>IF(SISWA!E155=0,"",SISWA!E155)</f>
        <v/>
      </c>
      <c r="F155" s="157"/>
      <c r="G155" s="157"/>
      <c r="H155" s="157"/>
      <c r="I155" s="157"/>
      <c r="J155" s="157"/>
      <c r="K155" s="157" t="e">
        <f t="shared" si="8"/>
        <v>#DIV/0!</v>
      </c>
      <c r="L155" s="157"/>
      <c r="M155" s="157"/>
      <c r="N155" s="42" t="e">
        <f t="shared" si="9"/>
        <v>#DIV/0!</v>
      </c>
      <c r="O155" s="353" t="e">
        <f t="shared" si="10"/>
        <v>#DIV/0!</v>
      </c>
    </row>
    <row r="156" spans="1:15" x14ac:dyDescent="0.3">
      <c r="A156" s="2">
        <v>149</v>
      </c>
      <c r="B156" s="6" t="str">
        <f>IF(SISWA!B156=0,"",SISWA!B156)</f>
        <v/>
      </c>
      <c r="C156" s="6" t="str">
        <f>IF(SISWA!C156=0,"",SISWA!C156)</f>
        <v/>
      </c>
      <c r="D156" s="6" t="str">
        <f>IF(SISWA!D156=0,"",SISWA!D156)</f>
        <v/>
      </c>
      <c r="E156" s="195" t="str">
        <f>IF(SISWA!E156=0,"",SISWA!E156)</f>
        <v/>
      </c>
      <c r="F156" s="157"/>
      <c r="G156" s="157"/>
      <c r="H156" s="157"/>
      <c r="I156" s="157"/>
      <c r="J156" s="157"/>
      <c r="K156" s="157" t="e">
        <f t="shared" si="8"/>
        <v>#DIV/0!</v>
      </c>
      <c r="L156" s="157"/>
      <c r="M156" s="157"/>
      <c r="N156" s="42" t="e">
        <f t="shared" si="9"/>
        <v>#DIV/0!</v>
      </c>
      <c r="O156" s="353" t="e">
        <f t="shared" si="10"/>
        <v>#DIV/0!</v>
      </c>
    </row>
    <row r="157" spans="1:15" x14ac:dyDescent="0.3">
      <c r="A157" s="2">
        <v>150</v>
      </c>
      <c r="B157" s="6" t="str">
        <f>IF(SISWA!B157=0,"",SISWA!B157)</f>
        <v/>
      </c>
      <c r="C157" s="6" t="str">
        <f>IF(SISWA!C157=0,"",SISWA!C157)</f>
        <v/>
      </c>
      <c r="D157" s="6" t="str">
        <f>IF(SISWA!D157=0,"",SISWA!D157)</f>
        <v/>
      </c>
      <c r="E157" s="195" t="str">
        <f>IF(SISWA!E157=0,"",SISWA!E157)</f>
        <v/>
      </c>
      <c r="F157" s="157"/>
      <c r="G157" s="157"/>
      <c r="H157" s="157"/>
      <c r="I157" s="157"/>
      <c r="J157" s="157"/>
      <c r="K157" s="157" t="e">
        <f t="shared" si="8"/>
        <v>#DIV/0!</v>
      </c>
      <c r="L157" s="157"/>
      <c r="M157" s="157"/>
      <c r="N157" s="42" t="e">
        <f t="shared" si="9"/>
        <v>#DIV/0!</v>
      </c>
      <c r="O157" s="353" t="e">
        <f t="shared" si="10"/>
        <v>#DIV/0!</v>
      </c>
    </row>
    <row r="158" spans="1:15" x14ac:dyDescent="0.3">
      <c r="A158" s="2">
        <v>151</v>
      </c>
      <c r="B158" s="6" t="str">
        <f>IF(SISWA!B158=0,"",SISWA!B158)</f>
        <v/>
      </c>
      <c r="C158" s="6" t="str">
        <f>IF(SISWA!C158=0,"",SISWA!C158)</f>
        <v/>
      </c>
      <c r="D158" s="6" t="str">
        <f>IF(SISWA!D158=0,"",SISWA!D158)</f>
        <v/>
      </c>
      <c r="E158" s="195" t="str">
        <f>IF(SISWA!E158=0,"",SISWA!E158)</f>
        <v/>
      </c>
      <c r="F158" s="157"/>
      <c r="G158" s="157"/>
      <c r="H158" s="157"/>
      <c r="I158" s="157"/>
      <c r="J158" s="157"/>
      <c r="K158" s="157" t="e">
        <f t="shared" si="8"/>
        <v>#DIV/0!</v>
      </c>
      <c r="L158" s="157"/>
      <c r="M158" s="157"/>
      <c r="N158" s="42" t="e">
        <f t="shared" si="9"/>
        <v>#DIV/0!</v>
      </c>
      <c r="O158" s="353" t="e">
        <f t="shared" si="10"/>
        <v>#DIV/0!</v>
      </c>
    </row>
    <row r="159" spans="1:15" x14ac:dyDescent="0.3">
      <c r="A159" s="2">
        <v>152</v>
      </c>
      <c r="B159" s="6" t="str">
        <f>IF(SISWA!B159=0,"",SISWA!B159)</f>
        <v/>
      </c>
      <c r="C159" s="6" t="str">
        <f>IF(SISWA!C159=0,"",SISWA!C159)</f>
        <v/>
      </c>
      <c r="D159" s="6" t="str">
        <f>IF(SISWA!D159=0,"",SISWA!D159)</f>
        <v/>
      </c>
      <c r="E159" s="195" t="str">
        <f>IF(SISWA!E159=0,"",SISWA!E159)</f>
        <v/>
      </c>
      <c r="F159" s="157"/>
      <c r="G159" s="157"/>
      <c r="H159" s="157"/>
      <c r="I159" s="157"/>
      <c r="J159" s="157"/>
      <c r="K159" s="157" t="e">
        <f t="shared" si="8"/>
        <v>#DIV/0!</v>
      </c>
      <c r="L159" s="157"/>
      <c r="M159" s="157"/>
      <c r="N159" s="42" t="e">
        <f t="shared" si="9"/>
        <v>#DIV/0!</v>
      </c>
      <c r="O159" s="353" t="e">
        <f t="shared" si="10"/>
        <v>#DIV/0!</v>
      </c>
    </row>
    <row r="160" spans="1:15" x14ac:dyDescent="0.3">
      <c r="A160" s="2">
        <v>153</v>
      </c>
      <c r="B160" s="6" t="str">
        <f>IF(SISWA!B160=0,"",SISWA!B160)</f>
        <v/>
      </c>
      <c r="C160" s="6" t="str">
        <f>IF(SISWA!C160=0,"",SISWA!C160)</f>
        <v/>
      </c>
      <c r="D160" s="6" t="str">
        <f>IF(SISWA!D160=0,"",SISWA!D160)</f>
        <v/>
      </c>
      <c r="E160" s="195" t="str">
        <f>IF(SISWA!E160=0,"",SISWA!E160)</f>
        <v/>
      </c>
      <c r="F160" s="157"/>
      <c r="G160" s="157"/>
      <c r="H160" s="157"/>
      <c r="I160" s="157"/>
      <c r="J160" s="157"/>
      <c r="K160" s="157" t="e">
        <f t="shared" si="8"/>
        <v>#DIV/0!</v>
      </c>
      <c r="L160" s="157"/>
      <c r="M160" s="157"/>
      <c r="N160" s="42" t="e">
        <f t="shared" si="9"/>
        <v>#DIV/0!</v>
      </c>
      <c r="O160" s="353" t="e">
        <f t="shared" si="10"/>
        <v>#DIV/0!</v>
      </c>
    </row>
    <row r="161" spans="1:15" x14ac:dyDescent="0.3">
      <c r="A161" s="2">
        <v>154</v>
      </c>
      <c r="B161" s="6" t="str">
        <f>IF(SISWA!B161=0,"",SISWA!B161)</f>
        <v/>
      </c>
      <c r="C161" s="6" t="str">
        <f>IF(SISWA!C161=0,"",SISWA!C161)</f>
        <v/>
      </c>
      <c r="D161" s="6" t="str">
        <f>IF(SISWA!D161=0,"",SISWA!D161)</f>
        <v/>
      </c>
      <c r="E161" s="195" t="str">
        <f>IF(SISWA!E161=0,"",SISWA!E161)</f>
        <v/>
      </c>
      <c r="F161" s="157"/>
      <c r="G161" s="157"/>
      <c r="H161" s="157"/>
      <c r="I161" s="157"/>
      <c r="J161" s="157"/>
      <c r="K161" s="157" t="e">
        <f t="shared" si="8"/>
        <v>#DIV/0!</v>
      </c>
      <c r="L161" s="157"/>
      <c r="M161" s="157"/>
      <c r="N161" s="42" t="e">
        <f t="shared" si="9"/>
        <v>#DIV/0!</v>
      </c>
      <c r="O161" s="353" t="e">
        <f t="shared" si="10"/>
        <v>#DIV/0!</v>
      </c>
    </row>
    <row r="162" spans="1:15" x14ac:dyDescent="0.3">
      <c r="A162" s="2">
        <v>155</v>
      </c>
      <c r="B162" s="6" t="str">
        <f>IF(SISWA!B162=0,"",SISWA!B162)</f>
        <v/>
      </c>
      <c r="C162" s="6" t="str">
        <f>IF(SISWA!C162=0,"",SISWA!C162)</f>
        <v/>
      </c>
      <c r="D162" s="6" t="str">
        <f>IF(SISWA!D162=0,"",SISWA!D162)</f>
        <v/>
      </c>
      <c r="E162" s="195" t="str">
        <f>IF(SISWA!E162=0,"",SISWA!E162)</f>
        <v/>
      </c>
      <c r="F162" s="157"/>
      <c r="G162" s="157"/>
      <c r="H162" s="157"/>
      <c r="I162" s="157"/>
      <c r="J162" s="157"/>
      <c r="K162" s="157" t="e">
        <f t="shared" si="8"/>
        <v>#DIV/0!</v>
      </c>
      <c r="L162" s="157"/>
      <c r="M162" s="157"/>
      <c r="N162" s="42" t="e">
        <f t="shared" si="9"/>
        <v>#DIV/0!</v>
      </c>
      <c r="O162" s="353" t="e">
        <f t="shared" si="10"/>
        <v>#DIV/0!</v>
      </c>
    </row>
    <row r="163" spans="1:15" x14ac:dyDescent="0.3">
      <c r="A163" s="2">
        <v>156</v>
      </c>
      <c r="B163" s="6" t="str">
        <f>IF(SISWA!B163=0,"",SISWA!B163)</f>
        <v/>
      </c>
      <c r="C163" s="6" t="str">
        <f>IF(SISWA!C163=0,"",SISWA!C163)</f>
        <v/>
      </c>
      <c r="D163" s="6" t="str">
        <f>IF(SISWA!D163=0,"",SISWA!D163)</f>
        <v/>
      </c>
      <c r="E163" s="195" t="str">
        <f>IF(SISWA!E163=0,"",SISWA!E163)</f>
        <v/>
      </c>
      <c r="F163" s="157"/>
      <c r="G163" s="157"/>
      <c r="H163" s="157"/>
      <c r="I163" s="157"/>
      <c r="J163" s="157"/>
      <c r="K163" s="157" t="e">
        <f t="shared" si="8"/>
        <v>#DIV/0!</v>
      </c>
      <c r="L163" s="157"/>
      <c r="M163" s="157"/>
      <c r="N163" s="42" t="e">
        <f t="shared" si="9"/>
        <v>#DIV/0!</v>
      </c>
      <c r="O163" s="353" t="e">
        <f t="shared" si="10"/>
        <v>#DIV/0!</v>
      </c>
    </row>
    <row r="164" spans="1:15" x14ac:dyDescent="0.3">
      <c r="A164" s="2">
        <v>157</v>
      </c>
      <c r="B164" s="6" t="str">
        <f>IF(SISWA!B164=0,"",SISWA!B164)</f>
        <v/>
      </c>
      <c r="C164" s="6" t="str">
        <f>IF(SISWA!C164=0,"",SISWA!C164)</f>
        <v/>
      </c>
      <c r="D164" s="6" t="str">
        <f>IF(SISWA!D164=0,"",SISWA!D164)</f>
        <v/>
      </c>
      <c r="E164" s="195" t="str">
        <f>IF(SISWA!E164=0,"",SISWA!E164)</f>
        <v/>
      </c>
      <c r="F164" s="157"/>
      <c r="G164" s="157"/>
      <c r="H164" s="157"/>
      <c r="I164" s="157"/>
      <c r="J164" s="157"/>
      <c r="K164" s="157" t="e">
        <f t="shared" si="8"/>
        <v>#DIV/0!</v>
      </c>
      <c r="L164" s="157"/>
      <c r="M164" s="157"/>
      <c r="N164" s="42" t="e">
        <f t="shared" si="9"/>
        <v>#DIV/0!</v>
      </c>
      <c r="O164" s="353" t="e">
        <f t="shared" si="10"/>
        <v>#DIV/0!</v>
      </c>
    </row>
    <row r="165" spans="1:15" x14ac:dyDescent="0.3">
      <c r="A165" s="2">
        <v>158</v>
      </c>
      <c r="B165" s="6" t="str">
        <f>IF(SISWA!B165=0,"",SISWA!B165)</f>
        <v/>
      </c>
      <c r="C165" s="6" t="str">
        <f>IF(SISWA!C165=0,"",SISWA!C165)</f>
        <v/>
      </c>
      <c r="D165" s="6" t="str">
        <f>IF(SISWA!D165=0,"",SISWA!D165)</f>
        <v/>
      </c>
      <c r="E165" s="195" t="str">
        <f>IF(SISWA!E165=0,"",SISWA!E165)</f>
        <v/>
      </c>
      <c r="F165" s="157"/>
      <c r="G165" s="157"/>
      <c r="H165" s="157"/>
      <c r="I165" s="157"/>
      <c r="J165" s="157"/>
      <c r="K165" s="157" t="e">
        <f t="shared" si="8"/>
        <v>#DIV/0!</v>
      </c>
      <c r="L165" s="157"/>
      <c r="M165" s="157"/>
      <c r="N165" s="42" t="e">
        <f t="shared" si="9"/>
        <v>#DIV/0!</v>
      </c>
      <c r="O165" s="353" t="e">
        <f t="shared" si="10"/>
        <v>#DIV/0!</v>
      </c>
    </row>
    <row r="166" spans="1:15" x14ac:dyDescent="0.3">
      <c r="A166" s="2">
        <v>159</v>
      </c>
      <c r="B166" s="6" t="str">
        <f>IF(SISWA!B166=0,"",SISWA!B166)</f>
        <v/>
      </c>
      <c r="C166" s="6" t="str">
        <f>IF(SISWA!C166=0,"",SISWA!C166)</f>
        <v/>
      </c>
      <c r="D166" s="6" t="str">
        <f>IF(SISWA!D166=0,"",SISWA!D166)</f>
        <v/>
      </c>
      <c r="E166" s="195" t="str">
        <f>IF(SISWA!E166=0,"",SISWA!E166)</f>
        <v/>
      </c>
      <c r="F166" s="157"/>
      <c r="G166" s="157"/>
      <c r="H166" s="157"/>
      <c r="I166" s="157"/>
      <c r="J166" s="157"/>
      <c r="K166" s="157" t="e">
        <f t="shared" si="8"/>
        <v>#DIV/0!</v>
      </c>
      <c r="L166" s="157"/>
      <c r="M166" s="157"/>
      <c r="N166" s="42" t="e">
        <f t="shared" si="9"/>
        <v>#DIV/0!</v>
      </c>
      <c r="O166" s="353" t="e">
        <f t="shared" si="10"/>
        <v>#DIV/0!</v>
      </c>
    </row>
    <row r="167" spans="1:15" x14ac:dyDescent="0.3">
      <c r="A167" s="2">
        <v>160</v>
      </c>
      <c r="B167" s="6" t="str">
        <f>IF(SISWA!B167=0,"",SISWA!B167)</f>
        <v/>
      </c>
      <c r="C167" s="6" t="str">
        <f>IF(SISWA!C167=0,"",SISWA!C167)</f>
        <v/>
      </c>
      <c r="D167" s="6" t="str">
        <f>IF(SISWA!D167=0,"",SISWA!D167)</f>
        <v/>
      </c>
      <c r="E167" s="195" t="str">
        <f>IF(SISWA!E167=0,"",SISWA!E167)</f>
        <v/>
      </c>
      <c r="F167" s="157"/>
      <c r="G167" s="157"/>
      <c r="H167" s="157"/>
      <c r="I167" s="157"/>
      <c r="J167" s="157"/>
      <c r="K167" s="157" t="e">
        <f t="shared" si="8"/>
        <v>#DIV/0!</v>
      </c>
      <c r="L167" s="157"/>
      <c r="M167" s="157"/>
      <c r="N167" s="42" t="e">
        <f t="shared" si="9"/>
        <v>#DIV/0!</v>
      </c>
      <c r="O167" s="353" t="e">
        <f t="shared" si="10"/>
        <v>#DIV/0!</v>
      </c>
    </row>
    <row r="168" spans="1:15" x14ac:dyDescent="0.3">
      <c r="A168" s="2">
        <v>161</v>
      </c>
      <c r="B168" s="6" t="str">
        <f>IF(SISWA!B168=0,"",SISWA!B168)</f>
        <v/>
      </c>
      <c r="C168" s="6" t="str">
        <f>IF(SISWA!C168=0,"",SISWA!C168)</f>
        <v/>
      </c>
      <c r="D168" s="6" t="str">
        <f>IF(SISWA!D168=0,"",SISWA!D168)</f>
        <v/>
      </c>
      <c r="E168" s="195" t="str">
        <f>IF(SISWA!E168=0,"",SISWA!E168)</f>
        <v/>
      </c>
      <c r="F168" s="157"/>
      <c r="G168" s="157"/>
      <c r="H168" s="157"/>
      <c r="I168" s="157"/>
      <c r="J168" s="157"/>
      <c r="K168" s="157" t="e">
        <f t="shared" si="8"/>
        <v>#DIV/0!</v>
      </c>
      <c r="L168" s="157"/>
      <c r="M168" s="157"/>
      <c r="N168" s="42" t="e">
        <f t="shared" si="9"/>
        <v>#DIV/0!</v>
      </c>
      <c r="O168" s="353" t="e">
        <f t="shared" si="10"/>
        <v>#DIV/0!</v>
      </c>
    </row>
    <row r="169" spans="1:15" x14ac:dyDescent="0.3">
      <c r="A169" s="2">
        <v>162</v>
      </c>
      <c r="B169" s="6" t="str">
        <f>IF(SISWA!B169=0,"",SISWA!B169)</f>
        <v/>
      </c>
      <c r="C169" s="6" t="str">
        <f>IF(SISWA!C169=0,"",SISWA!C169)</f>
        <v/>
      </c>
      <c r="D169" s="6" t="str">
        <f>IF(SISWA!D169=0,"",SISWA!D169)</f>
        <v/>
      </c>
      <c r="E169" s="195" t="str">
        <f>IF(SISWA!E169=0,"",SISWA!E169)</f>
        <v/>
      </c>
      <c r="F169" s="157"/>
      <c r="G169" s="157"/>
      <c r="H169" s="157"/>
      <c r="I169" s="157"/>
      <c r="J169" s="157"/>
      <c r="K169" s="157" t="e">
        <f t="shared" si="8"/>
        <v>#DIV/0!</v>
      </c>
      <c r="L169" s="157"/>
      <c r="M169" s="157"/>
      <c r="N169" s="42" t="e">
        <f t="shared" si="9"/>
        <v>#DIV/0!</v>
      </c>
      <c r="O169" s="353" t="e">
        <f t="shared" si="10"/>
        <v>#DIV/0!</v>
      </c>
    </row>
    <row r="170" spans="1:15" x14ac:dyDescent="0.3">
      <c r="A170" s="2">
        <v>163</v>
      </c>
      <c r="B170" s="6" t="str">
        <f>IF(SISWA!B170=0,"",SISWA!B170)</f>
        <v/>
      </c>
      <c r="C170" s="6" t="str">
        <f>IF(SISWA!C170=0,"",SISWA!C170)</f>
        <v/>
      </c>
      <c r="D170" s="6" t="str">
        <f>IF(SISWA!D170=0,"",SISWA!D170)</f>
        <v/>
      </c>
      <c r="E170" s="195" t="str">
        <f>IF(SISWA!E170=0,"",SISWA!E170)</f>
        <v/>
      </c>
      <c r="F170" s="157"/>
      <c r="G170" s="157"/>
      <c r="H170" s="157"/>
      <c r="I170" s="157"/>
      <c r="J170" s="157"/>
      <c r="K170" s="157" t="e">
        <f t="shared" si="8"/>
        <v>#DIV/0!</v>
      </c>
      <c r="L170" s="157"/>
      <c r="M170" s="157"/>
      <c r="N170" s="42" t="e">
        <f t="shared" si="9"/>
        <v>#DIV/0!</v>
      </c>
      <c r="O170" s="353" t="e">
        <f t="shared" si="10"/>
        <v>#DIV/0!</v>
      </c>
    </row>
    <row r="171" spans="1:15" x14ac:dyDescent="0.3">
      <c r="A171" s="2">
        <v>164</v>
      </c>
      <c r="B171" s="6" t="str">
        <f>IF(SISWA!B171=0,"",SISWA!B171)</f>
        <v/>
      </c>
      <c r="C171" s="6" t="str">
        <f>IF(SISWA!C171=0,"",SISWA!C171)</f>
        <v/>
      </c>
      <c r="D171" s="6" t="str">
        <f>IF(SISWA!D171=0,"",SISWA!D171)</f>
        <v/>
      </c>
      <c r="E171" s="195" t="str">
        <f>IF(SISWA!E171=0,"",SISWA!E171)</f>
        <v/>
      </c>
      <c r="F171" s="157"/>
      <c r="G171" s="157"/>
      <c r="H171" s="157"/>
      <c r="I171" s="157"/>
      <c r="J171" s="157"/>
      <c r="K171" s="157" t="e">
        <f t="shared" si="8"/>
        <v>#DIV/0!</v>
      </c>
      <c r="L171" s="157"/>
      <c r="M171" s="157"/>
      <c r="N171" s="42" t="e">
        <f t="shared" si="9"/>
        <v>#DIV/0!</v>
      </c>
      <c r="O171" s="353" t="e">
        <f t="shared" si="10"/>
        <v>#DIV/0!</v>
      </c>
    </row>
    <row r="172" spans="1:15" x14ac:dyDescent="0.3">
      <c r="A172" s="2">
        <v>165</v>
      </c>
      <c r="B172" s="6" t="str">
        <f>IF(SISWA!B172=0,"",SISWA!B172)</f>
        <v/>
      </c>
      <c r="C172" s="6" t="str">
        <f>IF(SISWA!C172=0,"",SISWA!C172)</f>
        <v/>
      </c>
      <c r="D172" s="6" t="str">
        <f>IF(SISWA!D172=0,"",SISWA!D172)</f>
        <v/>
      </c>
      <c r="E172" s="195" t="str">
        <f>IF(SISWA!E172=0,"",SISWA!E172)</f>
        <v/>
      </c>
      <c r="F172" s="157"/>
      <c r="G172" s="157"/>
      <c r="H172" s="157"/>
      <c r="I172" s="157"/>
      <c r="J172" s="157"/>
      <c r="K172" s="157" t="e">
        <f t="shared" si="8"/>
        <v>#DIV/0!</v>
      </c>
      <c r="L172" s="157"/>
      <c r="M172" s="157"/>
      <c r="N172" s="42" t="e">
        <f t="shared" si="9"/>
        <v>#DIV/0!</v>
      </c>
      <c r="O172" s="353" t="e">
        <f t="shared" si="10"/>
        <v>#DIV/0!</v>
      </c>
    </row>
    <row r="173" spans="1:15" x14ac:dyDescent="0.3">
      <c r="A173" s="2">
        <v>166</v>
      </c>
      <c r="B173" s="6" t="str">
        <f>IF(SISWA!B173=0,"",SISWA!B173)</f>
        <v/>
      </c>
      <c r="C173" s="6" t="str">
        <f>IF(SISWA!C173=0,"",SISWA!C173)</f>
        <v/>
      </c>
      <c r="D173" s="6" t="str">
        <f>IF(SISWA!D173=0,"",SISWA!D173)</f>
        <v/>
      </c>
      <c r="E173" s="195" t="str">
        <f>IF(SISWA!E173=0,"",SISWA!E173)</f>
        <v/>
      </c>
      <c r="F173" s="157"/>
      <c r="G173" s="157"/>
      <c r="H173" s="157"/>
      <c r="I173" s="157"/>
      <c r="J173" s="157"/>
      <c r="K173" s="157" t="e">
        <f t="shared" si="8"/>
        <v>#DIV/0!</v>
      </c>
      <c r="L173" s="157"/>
      <c r="M173" s="157"/>
      <c r="N173" s="42" t="e">
        <f t="shared" si="9"/>
        <v>#DIV/0!</v>
      </c>
      <c r="O173" s="353" t="e">
        <f t="shared" si="10"/>
        <v>#DIV/0!</v>
      </c>
    </row>
    <row r="174" spans="1:15" x14ac:dyDescent="0.3">
      <c r="A174" s="2">
        <v>167</v>
      </c>
      <c r="B174" s="6" t="str">
        <f>IF(SISWA!B174=0,"",SISWA!B174)</f>
        <v/>
      </c>
      <c r="C174" s="6" t="str">
        <f>IF(SISWA!C174=0,"",SISWA!C174)</f>
        <v/>
      </c>
      <c r="D174" s="6" t="str">
        <f>IF(SISWA!D174=0,"",SISWA!D174)</f>
        <v/>
      </c>
      <c r="E174" s="195" t="str">
        <f>IF(SISWA!E174=0,"",SISWA!E174)</f>
        <v/>
      </c>
      <c r="F174" s="157"/>
      <c r="G174" s="157"/>
      <c r="H174" s="157"/>
      <c r="I174" s="157"/>
      <c r="J174" s="157"/>
      <c r="K174" s="157" t="e">
        <f t="shared" si="8"/>
        <v>#DIV/0!</v>
      </c>
      <c r="L174" s="157"/>
      <c r="M174" s="157"/>
      <c r="N174" s="42" t="e">
        <f t="shared" si="9"/>
        <v>#DIV/0!</v>
      </c>
      <c r="O174" s="353" t="e">
        <f t="shared" si="10"/>
        <v>#DIV/0!</v>
      </c>
    </row>
    <row r="175" spans="1:15" x14ac:dyDescent="0.3">
      <c r="A175" s="2">
        <v>168</v>
      </c>
      <c r="B175" s="6" t="str">
        <f>IF(SISWA!B175=0,"",SISWA!B175)</f>
        <v/>
      </c>
      <c r="C175" s="6" t="str">
        <f>IF(SISWA!C175=0,"",SISWA!C175)</f>
        <v/>
      </c>
      <c r="D175" s="6" t="str">
        <f>IF(SISWA!D175=0,"",SISWA!D175)</f>
        <v/>
      </c>
      <c r="E175" s="195" t="str">
        <f>IF(SISWA!E175=0,"",SISWA!E175)</f>
        <v/>
      </c>
      <c r="F175" s="157"/>
      <c r="G175" s="157"/>
      <c r="H175" s="157"/>
      <c r="I175" s="157"/>
      <c r="J175" s="157"/>
      <c r="K175" s="157" t="e">
        <f t="shared" si="8"/>
        <v>#DIV/0!</v>
      </c>
      <c r="L175" s="157"/>
      <c r="M175" s="157"/>
      <c r="N175" s="42" t="e">
        <f t="shared" si="9"/>
        <v>#DIV/0!</v>
      </c>
      <c r="O175" s="353" t="e">
        <f t="shared" si="10"/>
        <v>#DIV/0!</v>
      </c>
    </row>
    <row r="176" spans="1:15" x14ac:dyDescent="0.3">
      <c r="A176" s="2">
        <v>169</v>
      </c>
      <c r="B176" s="6" t="str">
        <f>IF(SISWA!B176=0,"",SISWA!B176)</f>
        <v/>
      </c>
      <c r="C176" s="6" t="str">
        <f>IF(SISWA!C176=0,"",SISWA!C176)</f>
        <v/>
      </c>
      <c r="D176" s="6" t="str">
        <f>IF(SISWA!D176=0,"",SISWA!D176)</f>
        <v/>
      </c>
      <c r="E176" s="195" t="str">
        <f>IF(SISWA!E176=0,"",SISWA!E176)</f>
        <v/>
      </c>
      <c r="F176" s="157"/>
      <c r="G176" s="157"/>
      <c r="H176" s="157"/>
      <c r="I176" s="157"/>
      <c r="J176" s="157"/>
      <c r="K176" s="157" t="e">
        <f t="shared" si="8"/>
        <v>#DIV/0!</v>
      </c>
      <c r="L176" s="157"/>
      <c r="M176" s="157"/>
      <c r="N176" s="42" t="e">
        <f t="shared" si="9"/>
        <v>#DIV/0!</v>
      </c>
      <c r="O176" s="353" t="e">
        <f t="shared" si="10"/>
        <v>#DIV/0!</v>
      </c>
    </row>
    <row r="177" spans="1:15" x14ac:dyDescent="0.3">
      <c r="A177" s="2">
        <v>170</v>
      </c>
      <c r="B177" s="6" t="str">
        <f>IF(SISWA!B177=0,"",SISWA!B177)</f>
        <v/>
      </c>
      <c r="C177" s="6" t="str">
        <f>IF(SISWA!C177=0,"",SISWA!C177)</f>
        <v/>
      </c>
      <c r="D177" s="6" t="str">
        <f>IF(SISWA!D177=0,"",SISWA!D177)</f>
        <v/>
      </c>
      <c r="E177" s="195" t="str">
        <f>IF(SISWA!E177=0,"",SISWA!E177)</f>
        <v/>
      </c>
      <c r="F177" s="157"/>
      <c r="G177" s="157"/>
      <c r="H177" s="157"/>
      <c r="I177" s="157"/>
      <c r="J177" s="157"/>
      <c r="K177" s="157" t="e">
        <f t="shared" si="8"/>
        <v>#DIV/0!</v>
      </c>
      <c r="L177" s="157"/>
      <c r="M177" s="157"/>
      <c r="N177" s="42" t="e">
        <f t="shared" si="9"/>
        <v>#DIV/0!</v>
      </c>
      <c r="O177" s="353" t="e">
        <f t="shared" si="10"/>
        <v>#DIV/0!</v>
      </c>
    </row>
    <row r="178" spans="1:15" x14ac:dyDescent="0.3">
      <c r="A178" s="2">
        <v>171</v>
      </c>
      <c r="B178" s="6" t="str">
        <f>IF(SISWA!B178=0,"",SISWA!B178)</f>
        <v/>
      </c>
      <c r="C178" s="6" t="str">
        <f>IF(SISWA!C178=0,"",SISWA!C178)</f>
        <v/>
      </c>
      <c r="D178" s="6" t="str">
        <f>IF(SISWA!D178=0,"",SISWA!D178)</f>
        <v/>
      </c>
      <c r="E178" s="195" t="str">
        <f>IF(SISWA!E178=0,"",SISWA!E178)</f>
        <v/>
      </c>
      <c r="F178" s="157"/>
      <c r="G178" s="157"/>
      <c r="H178" s="157"/>
      <c r="I178" s="157"/>
      <c r="J178" s="157"/>
      <c r="K178" s="157" t="e">
        <f t="shared" si="8"/>
        <v>#DIV/0!</v>
      </c>
      <c r="L178" s="157"/>
      <c r="M178" s="157"/>
      <c r="N178" s="42" t="e">
        <f t="shared" si="9"/>
        <v>#DIV/0!</v>
      </c>
      <c r="O178" s="353" t="e">
        <f t="shared" si="10"/>
        <v>#DIV/0!</v>
      </c>
    </row>
    <row r="179" spans="1:15" x14ac:dyDescent="0.3">
      <c r="A179" s="2">
        <v>172</v>
      </c>
      <c r="B179" s="6" t="str">
        <f>IF(SISWA!B179=0,"",SISWA!B179)</f>
        <v/>
      </c>
      <c r="C179" s="6" t="str">
        <f>IF(SISWA!C179=0,"",SISWA!C179)</f>
        <v/>
      </c>
      <c r="D179" s="6" t="str">
        <f>IF(SISWA!D179=0,"",SISWA!D179)</f>
        <v/>
      </c>
      <c r="E179" s="195" t="str">
        <f>IF(SISWA!E179=0,"",SISWA!E179)</f>
        <v/>
      </c>
      <c r="F179" s="157"/>
      <c r="G179" s="157"/>
      <c r="H179" s="157"/>
      <c r="I179" s="157"/>
      <c r="J179" s="157"/>
      <c r="K179" s="157" t="e">
        <f t="shared" si="8"/>
        <v>#DIV/0!</v>
      </c>
      <c r="L179" s="157"/>
      <c r="M179" s="157"/>
      <c r="N179" s="42" t="e">
        <f t="shared" si="9"/>
        <v>#DIV/0!</v>
      </c>
      <c r="O179" s="353" t="e">
        <f t="shared" si="10"/>
        <v>#DIV/0!</v>
      </c>
    </row>
    <row r="180" spans="1:15" x14ac:dyDescent="0.3">
      <c r="A180" s="2">
        <v>173</v>
      </c>
      <c r="B180" s="6" t="str">
        <f>IF(SISWA!B180=0,"",SISWA!B180)</f>
        <v/>
      </c>
      <c r="C180" s="6" t="str">
        <f>IF(SISWA!C180=0,"",SISWA!C180)</f>
        <v/>
      </c>
      <c r="D180" s="6" t="str">
        <f>IF(SISWA!D180=0,"",SISWA!D180)</f>
        <v/>
      </c>
      <c r="E180" s="195" t="str">
        <f>IF(SISWA!E180=0,"",SISWA!E180)</f>
        <v/>
      </c>
      <c r="F180" s="157"/>
      <c r="G180" s="157"/>
      <c r="H180" s="157"/>
      <c r="I180" s="157"/>
      <c r="J180" s="157"/>
      <c r="K180" s="157" t="e">
        <f t="shared" si="8"/>
        <v>#DIV/0!</v>
      </c>
      <c r="L180" s="157"/>
      <c r="M180" s="157"/>
      <c r="N180" s="42" t="e">
        <f t="shared" si="9"/>
        <v>#DIV/0!</v>
      </c>
      <c r="O180" s="353" t="e">
        <f t="shared" si="10"/>
        <v>#DIV/0!</v>
      </c>
    </row>
    <row r="181" spans="1:15" x14ac:dyDescent="0.3">
      <c r="A181" s="2">
        <v>174</v>
      </c>
      <c r="B181" s="6" t="str">
        <f>IF(SISWA!B181=0,"",SISWA!B181)</f>
        <v/>
      </c>
      <c r="C181" s="6" t="str">
        <f>IF(SISWA!C181=0,"",SISWA!C181)</f>
        <v/>
      </c>
      <c r="D181" s="6" t="str">
        <f>IF(SISWA!D181=0,"",SISWA!D181)</f>
        <v/>
      </c>
      <c r="E181" s="195" t="str">
        <f>IF(SISWA!E181=0,"",SISWA!E181)</f>
        <v/>
      </c>
      <c r="F181" s="157"/>
      <c r="G181" s="157"/>
      <c r="H181" s="157"/>
      <c r="I181" s="157"/>
      <c r="J181" s="157"/>
      <c r="K181" s="157" t="e">
        <f t="shared" si="8"/>
        <v>#DIV/0!</v>
      </c>
      <c r="L181" s="157"/>
      <c r="M181" s="157"/>
      <c r="N181" s="42" t="e">
        <f t="shared" si="9"/>
        <v>#DIV/0!</v>
      </c>
      <c r="O181" s="353" t="e">
        <f t="shared" si="10"/>
        <v>#DIV/0!</v>
      </c>
    </row>
    <row r="182" spans="1:15" x14ac:dyDescent="0.3">
      <c r="A182" s="2">
        <v>175</v>
      </c>
      <c r="B182" s="6" t="str">
        <f>IF(SISWA!B182=0,"",SISWA!B182)</f>
        <v/>
      </c>
      <c r="C182" s="6" t="str">
        <f>IF(SISWA!C182=0,"",SISWA!C182)</f>
        <v/>
      </c>
      <c r="D182" s="6" t="str">
        <f>IF(SISWA!D182=0,"",SISWA!D182)</f>
        <v/>
      </c>
      <c r="E182" s="195" t="str">
        <f>IF(SISWA!E182=0,"",SISWA!E182)</f>
        <v/>
      </c>
      <c r="F182" s="157"/>
      <c r="G182" s="157"/>
      <c r="H182" s="157"/>
      <c r="I182" s="157"/>
      <c r="J182" s="157"/>
      <c r="K182" s="157" t="e">
        <f t="shared" si="8"/>
        <v>#DIV/0!</v>
      </c>
      <c r="L182" s="157"/>
      <c r="M182" s="157"/>
      <c r="N182" s="42" t="e">
        <f t="shared" si="9"/>
        <v>#DIV/0!</v>
      </c>
      <c r="O182" s="353" t="e">
        <f t="shared" si="10"/>
        <v>#DIV/0!</v>
      </c>
    </row>
    <row r="183" spans="1:15" x14ac:dyDescent="0.3">
      <c r="A183" s="2">
        <v>176</v>
      </c>
      <c r="B183" s="6" t="str">
        <f>IF(SISWA!B183=0,"",SISWA!B183)</f>
        <v/>
      </c>
      <c r="C183" s="6" t="str">
        <f>IF(SISWA!C183=0,"",SISWA!C183)</f>
        <v/>
      </c>
      <c r="D183" s="6" t="str">
        <f>IF(SISWA!D183=0,"",SISWA!D183)</f>
        <v/>
      </c>
      <c r="E183" s="195" t="str">
        <f>IF(SISWA!E183=0,"",SISWA!E183)</f>
        <v/>
      </c>
      <c r="F183" s="157"/>
      <c r="G183" s="157"/>
      <c r="H183" s="157"/>
      <c r="I183" s="157"/>
      <c r="J183" s="157"/>
      <c r="K183" s="157" t="e">
        <f t="shared" si="8"/>
        <v>#DIV/0!</v>
      </c>
      <c r="L183" s="157"/>
      <c r="M183" s="157"/>
      <c r="N183" s="42" t="e">
        <f t="shared" si="9"/>
        <v>#DIV/0!</v>
      </c>
      <c r="O183" s="353" t="e">
        <f t="shared" si="10"/>
        <v>#DIV/0!</v>
      </c>
    </row>
    <row r="184" spans="1:15" x14ac:dyDescent="0.3">
      <c r="A184" s="2">
        <v>177</v>
      </c>
      <c r="B184" s="6" t="str">
        <f>IF(SISWA!B184=0,"",SISWA!B184)</f>
        <v/>
      </c>
      <c r="C184" s="6" t="str">
        <f>IF(SISWA!C184=0,"",SISWA!C184)</f>
        <v/>
      </c>
      <c r="D184" s="6" t="str">
        <f>IF(SISWA!D184=0,"",SISWA!D184)</f>
        <v/>
      </c>
      <c r="E184" s="195" t="str">
        <f>IF(SISWA!E184=0,"",SISWA!E184)</f>
        <v/>
      </c>
      <c r="F184" s="157"/>
      <c r="G184" s="157"/>
      <c r="H184" s="157"/>
      <c r="I184" s="157"/>
      <c r="J184" s="157"/>
      <c r="K184" s="157" t="e">
        <f t="shared" si="8"/>
        <v>#DIV/0!</v>
      </c>
      <c r="L184" s="157"/>
      <c r="M184" s="157"/>
      <c r="N184" s="42" t="e">
        <f t="shared" si="9"/>
        <v>#DIV/0!</v>
      </c>
      <c r="O184" s="353" t="e">
        <f t="shared" si="10"/>
        <v>#DIV/0!</v>
      </c>
    </row>
    <row r="185" spans="1:15" x14ac:dyDescent="0.3">
      <c r="A185" s="2">
        <v>178</v>
      </c>
      <c r="B185" s="6" t="str">
        <f>IF(SISWA!B185=0,"",SISWA!B185)</f>
        <v/>
      </c>
      <c r="C185" s="6" t="str">
        <f>IF(SISWA!C185=0,"",SISWA!C185)</f>
        <v/>
      </c>
      <c r="D185" s="6" t="str">
        <f>IF(SISWA!D185=0,"",SISWA!D185)</f>
        <v/>
      </c>
      <c r="E185" s="195" t="str">
        <f>IF(SISWA!E185=0,"",SISWA!E185)</f>
        <v/>
      </c>
      <c r="F185" s="157"/>
      <c r="G185" s="157"/>
      <c r="H185" s="157"/>
      <c r="I185" s="157"/>
      <c r="J185" s="157"/>
      <c r="K185" s="157" t="e">
        <f t="shared" si="8"/>
        <v>#DIV/0!</v>
      </c>
      <c r="L185" s="157"/>
      <c r="M185" s="157"/>
      <c r="N185" s="42" t="e">
        <f t="shared" si="9"/>
        <v>#DIV/0!</v>
      </c>
      <c r="O185" s="353" t="e">
        <f t="shared" si="10"/>
        <v>#DIV/0!</v>
      </c>
    </row>
    <row r="186" spans="1:15" x14ac:dyDescent="0.3">
      <c r="A186" s="2">
        <v>179</v>
      </c>
      <c r="B186" s="6" t="str">
        <f>IF(SISWA!B186=0,"",SISWA!B186)</f>
        <v/>
      </c>
      <c r="C186" s="6" t="str">
        <f>IF(SISWA!C186=0,"",SISWA!C186)</f>
        <v/>
      </c>
      <c r="D186" s="6" t="str">
        <f>IF(SISWA!D186=0,"",SISWA!D186)</f>
        <v/>
      </c>
      <c r="E186" s="195" t="str">
        <f>IF(SISWA!E186=0,"",SISWA!E186)</f>
        <v/>
      </c>
      <c r="F186" s="157"/>
      <c r="G186" s="157"/>
      <c r="H186" s="157"/>
      <c r="I186" s="157"/>
      <c r="J186" s="157"/>
      <c r="K186" s="157" t="e">
        <f t="shared" si="8"/>
        <v>#DIV/0!</v>
      </c>
      <c r="L186" s="157"/>
      <c r="M186" s="157"/>
      <c r="N186" s="42" t="e">
        <f t="shared" si="9"/>
        <v>#DIV/0!</v>
      </c>
      <c r="O186" s="353" t="e">
        <f t="shared" si="10"/>
        <v>#DIV/0!</v>
      </c>
    </row>
    <row r="187" spans="1:15" x14ac:dyDescent="0.3">
      <c r="A187" s="2">
        <v>180</v>
      </c>
      <c r="B187" s="6" t="str">
        <f>IF(SISWA!B187=0,"",SISWA!B187)</f>
        <v/>
      </c>
      <c r="C187" s="6" t="str">
        <f>IF(SISWA!C187=0,"",SISWA!C187)</f>
        <v/>
      </c>
      <c r="D187" s="6" t="str">
        <f>IF(SISWA!D187=0,"",SISWA!D187)</f>
        <v/>
      </c>
      <c r="E187" s="195" t="str">
        <f>IF(SISWA!E187=0,"",SISWA!E187)</f>
        <v/>
      </c>
      <c r="F187" s="157"/>
      <c r="G187" s="157"/>
      <c r="H187" s="157"/>
      <c r="I187" s="157"/>
      <c r="J187" s="157"/>
      <c r="K187" s="157" t="e">
        <f t="shared" si="8"/>
        <v>#DIV/0!</v>
      </c>
      <c r="L187" s="157"/>
      <c r="M187" s="157"/>
      <c r="N187" s="42" t="e">
        <f t="shared" si="9"/>
        <v>#DIV/0!</v>
      </c>
      <c r="O187" s="353" t="e">
        <f t="shared" si="10"/>
        <v>#DIV/0!</v>
      </c>
    </row>
    <row r="188" spans="1:15" x14ac:dyDescent="0.3">
      <c r="A188" s="2">
        <v>181</v>
      </c>
      <c r="B188" s="6" t="str">
        <f>IF(SISWA!B188=0,"",SISWA!B188)</f>
        <v/>
      </c>
      <c r="C188" s="6" t="str">
        <f>IF(SISWA!C188=0,"",SISWA!C188)</f>
        <v/>
      </c>
      <c r="D188" s="6" t="str">
        <f>IF(SISWA!D188=0,"",SISWA!D188)</f>
        <v/>
      </c>
      <c r="E188" s="195" t="str">
        <f>IF(SISWA!E188=0,"",SISWA!E188)</f>
        <v/>
      </c>
      <c r="F188" s="157"/>
      <c r="G188" s="157"/>
      <c r="H188" s="157"/>
      <c r="I188" s="157"/>
      <c r="J188" s="157"/>
      <c r="K188" s="157" t="e">
        <f t="shared" si="8"/>
        <v>#DIV/0!</v>
      </c>
      <c r="L188" s="157"/>
      <c r="M188" s="157"/>
      <c r="N188" s="42" t="e">
        <f t="shared" si="9"/>
        <v>#DIV/0!</v>
      </c>
      <c r="O188" s="353" t="e">
        <f t="shared" si="10"/>
        <v>#DIV/0!</v>
      </c>
    </row>
    <row r="189" spans="1:15" x14ac:dyDescent="0.3">
      <c r="A189" s="2">
        <v>182</v>
      </c>
      <c r="B189" s="6" t="str">
        <f>IF(SISWA!B189=0,"",SISWA!B189)</f>
        <v/>
      </c>
      <c r="C189" s="6" t="str">
        <f>IF(SISWA!C189=0,"",SISWA!C189)</f>
        <v/>
      </c>
      <c r="D189" s="6" t="str">
        <f>IF(SISWA!D189=0,"",SISWA!D189)</f>
        <v/>
      </c>
      <c r="E189" s="195" t="str">
        <f>IF(SISWA!E189=0,"",SISWA!E189)</f>
        <v/>
      </c>
      <c r="F189" s="157"/>
      <c r="G189" s="157"/>
      <c r="H189" s="157"/>
      <c r="I189" s="157"/>
      <c r="J189" s="157"/>
      <c r="K189" s="157" t="e">
        <f t="shared" si="8"/>
        <v>#DIV/0!</v>
      </c>
      <c r="L189" s="157"/>
      <c r="M189" s="157"/>
      <c r="N189" s="42" t="e">
        <f t="shared" si="9"/>
        <v>#DIV/0!</v>
      </c>
      <c r="O189" s="353" t="e">
        <f t="shared" si="10"/>
        <v>#DIV/0!</v>
      </c>
    </row>
    <row r="190" spans="1:15" x14ac:dyDescent="0.3">
      <c r="A190" s="2">
        <v>183</v>
      </c>
      <c r="B190" s="6" t="str">
        <f>IF(SISWA!B190=0,"",SISWA!B190)</f>
        <v/>
      </c>
      <c r="C190" s="6" t="str">
        <f>IF(SISWA!C190=0,"",SISWA!C190)</f>
        <v/>
      </c>
      <c r="D190" s="6" t="str">
        <f>IF(SISWA!D190=0,"",SISWA!D190)</f>
        <v/>
      </c>
      <c r="E190" s="195" t="str">
        <f>IF(SISWA!E190=0,"",SISWA!E190)</f>
        <v/>
      </c>
      <c r="F190" s="157"/>
      <c r="G190" s="157"/>
      <c r="H190" s="157"/>
      <c r="I190" s="157"/>
      <c r="J190" s="157"/>
      <c r="K190" s="157" t="e">
        <f t="shared" si="8"/>
        <v>#DIV/0!</v>
      </c>
      <c r="L190" s="157"/>
      <c r="M190" s="157"/>
      <c r="N190" s="42" t="e">
        <f t="shared" si="9"/>
        <v>#DIV/0!</v>
      </c>
      <c r="O190" s="353" t="e">
        <f t="shared" si="10"/>
        <v>#DIV/0!</v>
      </c>
    </row>
    <row r="191" spans="1:15" x14ac:dyDescent="0.3">
      <c r="A191" s="2">
        <v>184</v>
      </c>
      <c r="B191" s="6" t="str">
        <f>IF(SISWA!B191=0,"",SISWA!B191)</f>
        <v/>
      </c>
      <c r="C191" s="6" t="str">
        <f>IF(SISWA!C191=0,"",SISWA!C191)</f>
        <v/>
      </c>
      <c r="D191" s="6" t="str">
        <f>IF(SISWA!D191=0,"",SISWA!D191)</f>
        <v/>
      </c>
      <c r="E191" s="195" t="str">
        <f>IF(SISWA!E191=0,"",SISWA!E191)</f>
        <v/>
      </c>
      <c r="F191" s="157"/>
      <c r="G191" s="157"/>
      <c r="H191" s="157"/>
      <c r="I191" s="157"/>
      <c r="J191" s="157"/>
      <c r="K191" s="157" t="e">
        <f t="shared" si="8"/>
        <v>#DIV/0!</v>
      </c>
      <c r="L191" s="157"/>
      <c r="M191" s="157"/>
      <c r="N191" s="42" t="e">
        <f t="shared" si="9"/>
        <v>#DIV/0!</v>
      </c>
      <c r="O191" s="353" t="e">
        <f t="shared" si="10"/>
        <v>#DIV/0!</v>
      </c>
    </row>
    <row r="192" spans="1:15" x14ac:dyDescent="0.3">
      <c r="A192" s="2">
        <v>185</v>
      </c>
      <c r="B192" s="6" t="str">
        <f>IF(SISWA!B192=0,"",SISWA!B192)</f>
        <v/>
      </c>
      <c r="C192" s="6" t="str">
        <f>IF(SISWA!C192=0,"",SISWA!C192)</f>
        <v/>
      </c>
      <c r="D192" s="6" t="str">
        <f>IF(SISWA!D192=0,"",SISWA!D192)</f>
        <v/>
      </c>
      <c r="E192" s="195" t="str">
        <f>IF(SISWA!E192=0,"",SISWA!E192)</f>
        <v/>
      </c>
      <c r="F192" s="157"/>
      <c r="G192" s="157"/>
      <c r="H192" s="157"/>
      <c r="I192" s="157"/>
      <c r="J192" s="157"/>
      <c r="K192" s="157" t="e">
        <f t="shared" si="8"/>
        <v>#DIV/0!</v>
      </c>
      <c r="L192" s="157"/>
      <c r="M192" s="157"/>
      <c r="N192" s="42" t="e">
        <f t="shared" si="9"/>
        <v>#DIV/0!</v>
      </c>
      <c r="O192" s="353" t="e">
        <f t="shared" si="10"/>
        <v>#DIV/0!</v>
      </c>
    </row>
    <row r="193" spans="1:15" x14ac:dyDescent="0.3">
      <c r="A193" s="2">
        <v>186</v>
      </c>
      <c r="B193" s="6" t="str">
        <f>IF(SISWA!B193=0,"",SISWA!B193)</f>
        <v/>
      </c>
      <c r="C193" s="6" t="str">
        <f>IF(SISWA!C193=0,"",SISWA!C193)</f>
        <v/>
      </c>
      <c r="D193" s="6" t="str">
        <f>IF(SISWA!D193=0,"",SISWA!D193)</f>
        <v/>
      </c>
      <c r="E193" s="195" t="str">
        <f>IF(SISWA!E193=0,"",SISWA!E193)</f>
        <v/>
      </c>
      <c r="F193" s="157"/>
      <c r="G193" s="157"/>
      <c r="H193" s="157"/>
      <c r="I193" s="157"/>
      <c r="J193" s="157"/>
      <c r="K193" s="157" t="e">
        <f t="shared" si="8"/>
        <v>#DIV/0!</v>
      </c>
      <c r="L193" s="157"/>
      <c r="M193" s="157"/>
      <c r="N193" s="42" t="e">
        <f t="shared" si="9"/>
        <v>#DIV/0!</v>
      </c>
      <c r="O193" s="353" t="e">
        <f t="shared" si="10"/>
        <v>#DIV/0!</v>
      </c>
    </row>
    <row r="194" spans="1:15" x14ac:dyDescent="0.3">
      <c r="A194" s="2">
        <v>187</v>
      </c>
      <c r="B194" s="6" t="str">
        <f>IF(SISWA!B194=0,"",SISWA!B194)</f>
        <v/>
      </c>
      <c r="C194" s="6" t="str">
        <f>IF(SISWA!C194=0,"",SISWA!C194)</f>
        <v/>
      </c>
      <c r="D194" s="6" t="str">
        <f>IF(SISWA!D194=0,"",SISWA!D194)</f>
        <v/>
      </c>
      <c r="E194" s="195" t="str">
        <f>IF(SISWA!E194=0,"",SISWA!E194)</f>
        <v/>
      </c>
      <c r="F194" s="157"/>
      <c r="G194" s="157"/>
      <c r="H194" s="157"/>
      <c r="I194" s="157"/>
      <c r="J194" s="157"/>
      <c r="K194" s="157" t="e">
        <f t="shared" si="8"/>
        <v>#DIV/0!</v>
      </c>
      <c r="L194" s="157"/>
      <c r="M194" s="157"/>
      <c r="N194" s="42" t="e">
        <f t="shared" si="9"/>
        <v>#DIV/0!</v>
      </c>
      <c r="O194" s="353" t="e">
        <f t="shared" si="10"/>
        <v>#DIV/0!</v>
      </c>
    </row>
    <row r="195" spans="1:15" x14ac:dyDescent="0.3">
      <c r="A195" s="2">
        <v>188</v>
      </c>
      <c r="B195" s="6" t="str">
        <f>IF(SISWA!B195=0,"",SISWA!B195)</f>
        <v/>
      </c>
      <c r="C195" s="6" t="str">
        <f>IF(SISWA!C195=0,"",SISWA!C195)</f>
        <v/>
      </c>
      <c r="D195" s="6" t="str">
        <f>IF(SISWA!D195=0,"",SISWA!D195)</f>
        <v/>
      </c>
      <c r="E195" s="195" t="str">
        <f>IF(SISWA!E195=0,"",SISWA!E195)</f>
        <v/>
      </c>
      <c r="F195" s="157"/>
      <c r="G195" s="157"/>
      <c r="H195" s="157"/>
      <c r="I195" s="157"/>
      <c r="J195" s="157"/>
      <c r="K195" s="157" t="e">
        <f t="shared" si="8"/>
        <v>#DIV/0!</v>
      </c>
      <c r="L195" s="157"/>
      <c r="M195" s="157"/>
      <c r="N195" s="42" t="e">
        <f t="shared" si="9"/>
        <v>#DIV/0!</v>
      </c>
      <c r="O195" s="353" t="e">
        <f t="shared" si="10"/>
        <v>#DIV/0!</v>
      </c>
    </row>
    <row r="196" spans="1:15" x14ac:dyDescent="0.3">
      <c r="A196" s="2">
        <v>189</v>
      </c>
      <c r="B196" s="6" t="str">
        <f>IF(SISWA!B196=0,"",SISWA!B196)</f>
        <v/>
      </c>
      <c r="C196" s="6" t="str">
        <f>IF(SISWA!C196=0,"",SISWA!C196)</f>
        <v/>
      </c>
      <c r="D196" s="6" t="str">
        <f>IF(SISWA!D196=0,"",SISWA!D196)</f>
        <v/>
      </c>
      <c r="E196" s="195" t="str">
        <f>IF(SISWA!E196=0,"",SISWA!E196)</f>
        <v/>
      </c>
      <c r="F196" s="157"/>
      <c r="G196" s="157"/>
      <c r="H196" s="157"/>
      <c r="I196" s="157"/>
      <c r="J196" s="157"/>
      <c r="K196" s="157" t="e">
        <f t="shared" si="8"/>
        <v>#DIV/0!</v>
      </c>
      <c r="L196" s="157"/>
      <c r="M196" s="157"/>
      <c r="N196" s="42" t="e">
        <f t="shared" si="9"/>
        <v>#DIV/0!</v>
      </c>
      <c r="O196" s="353" t="e">
        <f t="shared" si="10"/>
        <v>#DIV/0!</v>
      </c>
    </row>
    <row r="197" spans="1:15" x14ac:dyDescent="0.3">
      <c r="A197" s="2">
        <v>190</v>
      </c>
      <c r="B197" s="6" t="str">
        <f>IF(SISWA!B197=0,"",SISWA!B197)</f>
        <v/>
      </c>
      <c r="C197" s="6" t="str">
        <f>IF(SISWA!C197=0,"",SISWA!C197)</f>
        <v/>
      </c>
      <c r="D197" s="6" t="str">
        <f>IF(SISWA!D197=0,"",SISWA!D197)</f>
        <v/>
      </c>
      <c r="E197" s="195" t="str">
        <f>IF(SISWA!E197=0,"",SISWA!E197)</f>
        <v/>
      </c>
      <c r="F197" s="157"/>
      <c r="G197" s="157"/>
      <c r="H197" s="157"/>
      <c r="I197" s="157"/>
      <c r="J197" s="157"/>
      <c r="K197" s="157" t="e">
        <f t="shared" si="8"/>
        <v>#DIV/0!</v>
      </c>
      <c r="L197" s="157"/>
      <c r="M197" s="157"/>
      <c r="N197" s="42" t="e">
        <f t="shared" si="9"/>
        <v>#DIV/0!</v>
      </c>
      <c r="O197" s="353" t="e">
        <f t="shared" si="10"/>
        <v>#DIV/0!</v>
      </c>
    </row>
    <row r="198" spans="1:15" x14ac:dyDescent="0.3">
      <c r="A198" s="2">
        <v>191</v>
      </c>
      <c r="B198" s="6" t="str">
        <f>IF(SISWA!B198=0,"",SISWA!B198)</f>
        <v/>
      </c>
      <c r="C198" s="6" t="str">
        <f>IF(SISWA!C198=0,"",SISWA!C198)</f>
        <v/>
      </c>
      <c r="D198" s="6" t="str">
        <f>IF(SISWA!D198=0,"",SISWA!D198)</f>
        <v/>
      </c>
      <c r="E198" s="195" t="str">
        <f>IF(SISWA!E198=0,"",SISWA!E198)</f>
        <v/>
      </c>
      <c r="F198" s="157"/>
      <c r="G198" s="157"/>
      <c r="H198" s="157"/>
      <c r="I198" s="157"/>
      <c r="J198" s="157"/>
      <c r="K198" s="157" t="e">
        <f t="shared" si="8"/>
        <v>#DIV/0!</v>
      </c>
      <c r="L198" s="157"/>
      <c r="M198" s="157"/>
      <c r="N198" s="42" t="e">
        <f t="shared" si="9"/>
        <v>#DIV/0!</v>
      </c>
      <c r="O198" s="353" t="e">
        <f t="shared" si="10"/>
        <v>#DIV/0!</v>
      </c>
    </row>
    <row r="199" spans="1:15" x14ac:dyDescent="0.3">
      <c r="A199" s="2">
        <v>192</v>
      </c>
      <c r="B199" s="6" t="str">
        <f>IF(SISWA!B199=0,"",SISWA!B199)</f>
        <v/>
      </c>
      <c r="C199" s="6" t="str">
        <f>IF(SISWA!C199=0,"",SISWA!C199)</f>
        <v/>
      </c>
      <c r="D199" s="6" t="str">
        <f>IF(SISWA!D199=0,"",SISWA!D199)</f>
        <v/>
      </c>
      <c r="E199" s="195" t="str">
        <f>IF(SISWA!E199=0,"",SISWA!E199)</f>
        <v/>
      </c>
      <c r="F199" s="157"/>
      <c r="G199" s="157"/>
      <c r="H199" s="157"/>
      <c r="I199" s="157"/>
      <c r="J199" s="157"/>
      <c r="K199" s="157" t="e">
        <f t="shared" si="8"/>
        <v>#DIV/0!</v>
      </c>
      <c r="L199" s="157"/>
      <c r="M199" s="157"/>
      <c r="N199" s="42" t="e">
        <f t="shared" si="9"/>
        <v>#DIV/0!</v>
      </c>
      <c r="O199" s="353" t="e">
        <f t="shared" si="10"/>
        <v>#DIV/0!</v>
      </c>
    </row>
    <row r="200" spans="1:15" x14ac:dyDescent="0.3">
      <c r="A200" s="2">
        <v>193</v>
      </c>
      <c r="B200" s="6" t="str">
        <f>IF(SISWA!B200=0,"",SISWA!B200)</f>
        <v/>
      </c>
      <c r="C200" s="6" t="str">
        <f>IF(SISWA!C200=0,"",SISWA!C200)</f>
        <v/>
      </c>
      <c r="D200" s="6" t="str">
        <f>IF(SISWA!D200=0,"",SISWA!D200)</f>
        <v/>
      </c>
      <c r="E200" s="195" t="str">
        <f>IF(SISWA!E200=0,"",SISWA!E200)</f>
        <v/>
      </c>
      <c r="F200" s="157"/>
      <c r="G200" s="157"/>
      <c r="H200" s="157"/>
      <c r="I200" s="157"/>
      <c r="J200" s="157"/>
      <c r="K200" s="157" t="e">
        <f t="shared" si="8"/>
        <v>#DIV/0!</v>
      </c>
      <c r="L200" s="157"/>
      <c r="M200" s="157"/>
      <c r="N200" s="42" t="e">
        <f t="shared" si="9"/>
        <v>#DIV/0!</v>
      </c>
      <c r="O200" s="353" t="e">
        <f t="shared" si="10"/>
        <v>#DIV/0!</v>
      </c>
    </row>
    <row r="201" spans="1:15" x14ac:dyDescent="0.3">
      <c r="A201" s="2">
        <v>194</v>
      </c>
      <c r="B201" s="6" t="str">
        <f>IF(SISWA!B201=0,"",SISWA!B201)</f>
        <v/>
      </c>
      <c r="C201" s="6" t="str">
        <f>IF(SISWA!C201=0,"",SISWA!C201)</f>
        <v/>
      </c>
      <c r="D201" s="6" t="str">
        <f>IF(SISWA!D201=0,"",SISWA!D201)</f>
        <v/>
      </c>
      <c r="E201" s="195" t="str">
        <f>IF(SISWA!E201=0,"",SISWA!E201)</f>
        <v/>
      </c>
      <c r="F201" s="157"/>
      <c r="G201" s="157"/>
      <c r="H201" s="157"/>
      <c r="I201" s="157"/>
      <c r="J201" s="157"/>
      <c r="K201" s="157" t="e">
        <f t="shared" ref="K201:K207" si="11">AVERAGE(F201:J201)</f>
        <v>#DIV/0!</v>
      </c>
      <c r="L201" s="157"/>
      <c r="M201" s="157"/>
      <c r="N201" s="42" t="e">
        <f t="shared" ref="N201:N207" si="12">AVERAGE(L201:M201)</f>
        <v>#DIV/0!</v>
      </c>
      <c r="O201" s="353" t="e">
        <f t="shared" ref="O201:O207" si="13">AVERAGE(L201:M201)</f>
        <v>#DIV/0!</v>
      </c>
    </row>
    <row r="202" spans="1:15" x14ac:dyDescent="0.3">
      <c r="A202" s="2">
        <v>195</v>
      </c>
      <c r="B202" s="6" t="str">
        <f>IF(SISWA!B202=0,"",SISWA!B202)</f>
        <v/>
      </c>
      <c r="C202" s="6" t="str">
        <f>IF(SISWA!C202=0,"",SISWA!C202)</f>
        <v/>
      </c>
      <c r="D202" s="6" t="str">
        <f>IF(SISWA!D202=0,"",SISWA!D202)</f>
        <v/>
      </c>
      <c r="E202" s="195" t="str">
        <f>IF(SISWA!E202=0,"",SISWA!E202)</f>
        <v/>
      </c>
      <c r="F202" s="157"/>
      <c r="G202" s="157"/>
      <c r="H202" s="157"/>
      <c r="I202" s="157"/>
      <c r="J202" s="157"/>
      <c r="K202" s="157" t="e">
        <f t="shared" si="11"/>
        <v>#DIV/0!</v>
      </c>
      <c r="L202" s="157"/>
      <c r="M202" s="157"/>
      <c r="N202" s="42" t="e">
        <f t="shared" si="12"/>
        <v>#DIV/0!</v>
      </c>
      <c r="O202" s="353" t="e">
        <f t="shared" si="13"/>
        <v>#DIV/0!</v>
      </c>
    </row>
    <row r="203" spans="1:15" x14ac:dyDescent="0.3">
      <c r="A203" s="2">
        <v>196</v>
      </c>
      <c r="B203" s="6" t="str">
        <f>IF(SISWA!B203=0,"",SISWA!B203)</f>
        <v/>
      </c>
      <c r="C203" s="6" t="str">
        <f>IF(SISWA!C203=0,"",SISWA!C203)</f>
        <v/>
      </c>
      <c r="D203" s="6" t="str">
        <f>IF(SISWA!D203=0,"",SISWA!D203)</f>
        <v/>
      </c>
      <c r="E203" s="195" t="str">
        <f>IF(SISWA!E203=0,"",SISWA!E203)</f>
        <v/>
      </c>
      <c r="F203" s="157"/>
      <c r="G203" s="157"/>
      <c r="H203" s="157"/>
      <c r="I203" s="157"/>
      <c r="J203" s="157"/>
      <c r="K203" s="157" t="e">
        <f t="shared" si="11"/>
        <v>#DIV/0!</v>
      </c>
      <c r="L203" s="157"/>
      <c r="M203" s="157"/>
      <c r="N203" s="42" t="e">
        <f t="shared" si="12"/>
        <v>#DIV/0!</v>
      </c>
      <c r="O203" s="353" t="e">
        <f t="shared" si="13"/>
        <v>#DIV/0!</v>
      </c>
    </row>
    <row r="204" spans="1:15" x14ac:dyDescent="0.3">
      <c r="A204" s="2">
        <v>197</v>
      </c>
      <c r="B204" s="6" t="str">
        <f>IF(SISWA!B204=0,"",SISWA!B204)</f>
        <v/>
      </c>
      <c r="C204" s="6" t="str">
        <f>IF(SISWA!C204=0,"",SISWA!C204)</f>
        <v/>
      </c>
      <c r="D204" s="6" t="str">
        <f>IF(SISWA!D204=0,"",SISWA!D204)</f>
        <v/>
      </c>
      <c r="E204" s="195" t="str">
        <f>IF(SISWA!E204=0,"",SISWA!E204)</f>
        <v/>
      </c>
      <c r="F204" s="157"/>
      <c r="G204" s="157"/>
      <c r="H204" s="157"/>
      <c r="I204" s="157"/>
      <c r="J204" s="157"/>
      <c r="K204" s="157" t="e">
        <f t="shared" si="11"/>
        <v>#DIV/0!</v>
      </c>
      <c r="L204" s="157"/>
      <c r="M204" s="157"/>
      <c r="N204" s="42" t="e">
        <f t="shared" si="12"/>
        <v>#DIV/0!</v>
      </c>
      <c r="O204" s="353" t="e">
        <f t="shared" si="13"/>
        <v>#DIV/0!</v>
      </c>
    </row>
    <row r="205" spans="1:15" x14ac:dyDescent="0.3">
      <c r="A205" s="2">
        <v>198</v>
      </c>
      <c r="B205" s="6" t="str">
        <f>IF(SISWA!B205=0,"",SISWA!B205)</f>
        <v/>
      </c>
      <c r="C205" s="6" t="str">
        <f>IF(SISWA!C205=0,"",SISWA!C205)</f>
        <v/>
      </c>
      <c r="D205" s="6" t="str">
        <f>IF(SISWA!D205=0,"",SISWA!D205)</f>
        <v/>
      </c>
      <c r="E205" s="195" t="str">
        <f>IF(SISWA!E205=0,"",SISWA!E205)</f>
        <v/>
      </c>
      <c r="F205" s="157"/>
      <c r="G205" s="157"/>
      <c r="H205" s="157"/>
      <c r="I205" s="157"/>
      <c r="J205" s="157"/>
      <c r="K205" s="157" t="e">
        <f t="shared" si="11"/>
        <v>#DIV/0!</v>
      </c>
      <c r="L205" s="157"/>
      <c r="M205" s="157"/>
      <c r="N205" s="42" t="e">
        <f t="shared" si="12"/>
        <v>#DIV/0!</v>
      </c>
      <c r="O205" s="353" t="e">
        <f t="shared" si="13"/>
        <v>#DIV/0!</v>
      </c>
    </row>
    <row r="206" spans="1:15" x14ac:dyDescent="0.3">
      <c r="A206" s="2">
        <v>199</v>
      </c>
      <c r="B206" s="6" t="str">
        <f>IF(SISWA!B206=0,"",SISWA!B206)</f>
        <v/>
      </c>
      <c r="C206" s="6" t="str">
        <f>IF(SISWA!C206=0,"",SISWA!C206)</f>
        <v/>
      </c>
      <c r="D206" s="6" t="str">
        <f>IF(SISWA!D206=0,"",SISWA!D206)</f>
        <v/>
      </c>
      <c r="E206" s="195" t="str">
        <f>IF(SISWA!E206=0,"",SISWA!E206)</f>
        <v/>
      </c>
      <c r="F206" s="157"/>
      <c r="G206" s="157"/>
      <c r="H206" s="157"/>
      <c r="I206" s="157"/>
      <c r="J206" s="157"/>
      <c r="K206" s="157" t="e">
        <f t="shared" si="11"/>
        <v>#DIV/0!</v>
      </c>
      <c r="L206" s="157"/>
      <c r="M206" s="157"/>
      <c r="N206" s="42" t="e">
        <f t="shared" si="12"/>
        <v>#DIV/0!</v>
      </c>
      <c r="O206" s="353" t="e">
        <f t="shared" si="13"/>
        <v>#DIV/0!</v>
      </c>
    </row>
    <row r="207" spans="1:15" x14ac:dyDescent="0.3">
      <c r="A207" s="2">
        <v>200</v>
      </c>
      <c r="B207" s="6" t="str">
        <f>IF(SISWA!B207=0,"",SISWA!B207)</f>
        <v/>
      </c>
      <c r="C207" s="6" t="str">
        <f>IF(SISWA!C207=0,"",SISWA!C207)</f>
        <v/>
      </c>
      <c r="D207" s="6" t="str">
        <f>IF(SISWA!D207=0,"",SISWA!D207)</f>
        <v/>
      </c>
      <c r="E207" s="195" t="str">
        <f>IF(SISWA!E207=0,"",SISWA!E207)</f>
        <v/>
      </c>
      <c r="F207" s="157"/>
      <c r="G207" s="157"/>
      <c r="H207" s="157"/>
      <c r="I207" s="157"/>
      <c r="J207" s="157"/>
      <c r="K207" s="157" t="e">
        <f t="shared" si="11"/>
        <v>#DIV/0!</v>
      </c>
      <c r="L207" s="157"/>
      <c r="M207" s="157"/>
      <c r="N207" s="42" t="e">
        <f t="shared" si="12"/>
        <v>#DIV/0!</v>
      </c>
      <c r="O207" s="353" t="e">
        <f t="shared" si="13"/>
        <v>#DIV/0!</v>
      </c>
    </row>
  </sheetData>
  <mergeCells count="11">
    <mergeCell ref="L6:M6"/>
    <mergeCell ref="A1:J1"/>
    <mergeCell ref="A2:J2"/>
    <mergeCell ref="A3:J3"/>
    <mergeCell ref="A5:A7"/>
    <mergeCell ref="B5:B7"/>
    <mergeCell ref="C5:C7"/>
    <mergeCell ref="D5:D7"/>
    <mergeCell ref="E5:E7"/>
    <mergeCell ref="F5:M5"/>
    <mergeCell ref="F6:J6"/>
  </mergeCells>
  <pageMargins left="0.7" right="0.7" top="0.75" bottom="0.75" header="0.3" footer="0.3"/>
  <pageSetup paperSize="9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2060"/>
  </sheetPr>
  <dimension ref="A1:O207"/>
  <sheetViews>
    <sheetView zoomScaleNormal="100" workbookViewId="0">
      <pane ySplit="7" topLeftCell="A55" activePane="bottomLeft" state="frozen"/>
      <selection pane="bottomLeft" activeCell="F8" sqref="F8:J60"/>
    </sheetView>
  </sheetViews>
  <sheetFormatPr defaultRowHeight="16.5" x14ac:dyDescent="0.3"/>
  <cols>
    <col min="1" max="1" width="4.5" style="7" customWidth="1"/>
    <col min="2" max="2" width="9" style="7"/>
    <col min="3" max="3" width="11.375" style="7" customWidth="1"/>
    <col min="4" max="4" width="20.625" style="45" customWidth="1"/>
    <col min="5" max="5" width="43.375" style="7" bestFit="1" customWidth="1"/>
    <col min="6" max="6" width="7" style="7" customWidth="1"/>
    <col min="7" max="7" width="6.75" style="7" customWidth="1"/>
    <col min="8" max="8" width="7" style="7" customWidth="1"/>
    <col min="9" max="9" width="7.25" style="7" customWidth="1"/>
    <col min="10" max="11" width="9" style="7"/>
    <col min="12" max="12" width="9.875" style="7" customWidth="1"/>
    <col min="13" max="13" width="9" style="7"/>
    <col min="14" max="14" width="9" style="44" customWidth="1"/>
    <col min="15" max="16384" width="9" style="7"/>
  </cols>
  <sheetData>
    <row r="1" spans="1:15" x14ac:dyDescent="0.3">
      <c r="A1" s="450" t="s">
        <v>0</v>
      </c>
      <c r="B1" s="450"/>
      <c r="C1" s="450"/>
      <c r="D1" s="450"/>
      <c r="E1" s="450"/>
      <c r="F1" s="450"/>
      <c r="G1" s="450"/>
      <c r="H1" s="450"/>
      <c r="I1" s="450"/>
      <c r="J1" s="450"/>
      <c r="K1" s="176"/>
    </row>
    <row r="2" spans="1:15" x14ac:dyDescent="0.3">
      <c r="A2" s="450" t="str">
        <f>AA!A2</f>
        <v>MADRASAH IBTIDAIYAH NURUL ISLAM LABRUK KIDUL</v>
      </c>
      <c r="B2" s="450"/>
      <c r="C2" s="450"/>
      <c r="D2" s="450"/>
      <c r="E2" s="450"/>
      <c r="F2" s="450"/>
      <c r="G2" s="450"/>
      <c r="H2" s="450"/>
      <c r="I2" s="450"/>
      <c r="J2" s="450"/>
      <c r="K2" s="176"/>
    </row>
    <row r="3" spans="1:15" x14ac:dyDescent="0.3">
      <c r="A3" s="450" t="str">
        <f>AA!A3</f>
        <v>TAHUN PELAJARAN 2016/2017</v>
      </c>
      <c r="B3" s="450"/>
      <c r="C3" s="450"/>
      <c r="D3" s="450"/>
      <c r="E3" s="450"/>
      <c r="F3" s="450"/>
      <c r="G3" s="450"/>
      <c r="H3" s="450"/>
      <c r="I3" s="450"/>
      <c r="J3" s="450"/>
      <c r="K3" s="176"/>
    </row>
    <row r="5" spans="1:15" x14ac:dyDescent="0.3">
      <c r="A5" s="451" t="s">
        <v>1</v>
      </c>
      <c r="B5" s="451" t="s">
        <v>2</v>
      </c>
      <c r="C5" s="451" t="s">
        <v>3</v>
      </c>
      <c r="D5" s="454" t="s">
        <v>4</v>
      </c>
      <c r="E5" s="451" t="s">
        <v>5</v>
      </c>
      <c r="F5" s="449" t="s">
        <v>196</v>
      </c>
      <c r="G5" s="449"/>
      <c r="H5" s="449"/>
      <c r="I5" s="449"/>
      <c r="J5" s="449"/>
      <c r="K5" s="449"/>
      <c r="L5" s="449"/>
      <c r="M5" s="449"/>
    </row>
    <row r="6" spans="1:15" x14ac:dyDescent="0.3">
      <c r="A6" s="452"/>
      <c r="B6" s="452"/>
      <c r="C6" s="452"/>
      <c r="D6" s="455"/>
      <c r="E6" s="452"/>
      <c r="F6" s="449" t="s">
        <v>6</v>
      </c>
      <c r="G6" s="449"/>
      <c r="H6" s="449"/>
      <c r="I6" s="449"/>
      <c r="J6" s="449"/>
      <c r="K6" s="385" t="s">
        <v>111</v>
      </c>
      <c r="L6" s="449" t="s">
        <v>113</v>
      </c>
      <c r="M6" s="449"/>
    </row>
    <row r="7" spans="1:15" x14ac:dyDescent="0.3">
      <c r="A7" s="453"/>
      <c r="B7" s="453"/>
      <c r="C7" s="453"/>
      <c r="D7" s="456"/>
      <c r="E7" s="453"/>
      <c r="F7" s="386">
        <v>7</v>
      </c>
      <c r="G7" s="386">
        <v>8</v>
      </c>
      <c r="H7" s="386">
        <v>9</v>
      </c>
      <c r="I7" s="386">
        <v>10</v>
      </c>
      <c r="J7" s="386">
        <v>11</v>
      </c>
      <c r="K7" s="387" t="s">
        <v>112</v>
      </c>
      <c r="L7" s="388" t="s">
        <v>74</v>
      </c>
      <c r="M7" s="388" t="s">
        <v>46</v>
      </c>
    </row>
    <row r="8" spans="1:15" x14ac:dyDescent="0.3">
      <c r="A8" s="5">
        <v>1</v>
      </c>
      <c r="B8" s="6">
        <f>IF(SISWA!B8=0,"",SISWA!B8)</f>
        <v>4144</v>
      </c>
      <c r="C8" s="6" t="str">
        <f>IF(SISWA!C8=0,"",SISWA!C8)</f>
        <v>0056985470</v>
      </c>
      <c r="D8" s="6" t="str">
        <f>IF(SISWA!D8=0,"",SISWA!D8)</f>
        <v>80-162-001-8</v>
      </c>
      <c r="E8" s="195" t="str">
        <f>IF(SISWA!E8=0,"",SISWA!E8)</f>
        <v>ACHMAD ROZALI</v>
      </c>
      <c r="F8" s="157">
        <v>69</v>
      </c>
      <c r="G8" s="157">
        <v>75</v>
      </c>
      <c r="H8" s="157">
        <v>80</v>
      </c>
      <c r="I8" s="157">
        <v>77</v>
      </c>
      <c r="J8" s="157">
        <v>76</v>
      </c>
      <c r="K8" s="157">
        <f>AVERAGE(F8:J8)</f>
        <v>75.400000000000006</v>
      </c>
      <c r="L8" s="157">
        <v>77</v>
      </c>
      <c r="M8" s="157">
        <f>K8</f>
        <v>75.400000000000006</v>
      </c>
      <c r="N8" s="353">
        <f>AVERAGE(K8:L8)</f>
        <v>76.2</v>
      </c>
      <c r="O8" s="7" t="str">
        <f>IF(M8&gt;95,"GANTI","")</f>
        <v/>
      </c>
    </row>
    <row r="9" spans="1:15" x14ac:dyDescent="0.3">
      <c r="A9" s="2">
        <v>2</v>
      </c>
      <c r="B9" s="6">
        <f>IF(SISWA!B9=0,"",SISWA!B9)</f>
        <v>4177</v>
      </c>
      <c r="C9" s="6" t="str">
        <f>IF(SISWA!C9=0,"",SISWA!C9)</f>
        <v>0046378836</v>
      </c>
      <c r="D9" s="6" t="str">
        <f>IF(SISWA!D9=0,"",SISWA!D9)</f>
        <v>80-162-002-7</v>
      </c>
      <c r="E9" s="195" t="str">
        <f>IF(SISWA!E9=0,"",SISWA!E9)</f>
        <v>ADELIA SEPTI BERTHA ANANDA</v>
      </c>
      <c r="F9" s="157">
        <v>70</v>
      </c>
      <c r="G9" s="157">
        <v>82</v>
      </c>
      <c r="H9" s="157">
        <v>81</v>
      </c>
      <c r="I9" s="157">
        <v>77</v>
      </c>
      <c r="J9" s="157">
        <v>84</v>
      </c>
      <c r="K9" s="157">
        <f t="shared" ref="K9:K72" si="0">AVERAGE(F9:J9)</f>
        <v>78.8</v>
      </c>
      <c r="L9" s="157">
        <v>84</v>
      </c>
      <c r="M9" s="157">
        <f t="shared" ref="M9:M64" si="1">K9</f>
        <v>78.8</v>
      </c>
      <c r="N9" s="353">
        <f t="shared" ref="N9:N72" si="2">AVERAGE(K9:L9)</f>
        <v>81.400000000000006</v>
      </c>
      <c r="O9" s="7" t="str">
        <f t="shared" ref="O9:O49" si="3">IF(M9&gt;95,"GANTI","")</f>
        <v/>
      </c>
    </row>
    <row r="10" spans="1:15" x14ac:dyDescent="0.3">
      <c r="A10" s="2">
        <v>3</v>
      </c>
      <c r="B10" s="6">
        <f>IF(SISWA!B10=0,"",SISWA!B10)</f>
        <v>4178</v>
      </c>
      <c r="C10" s="6" t="str">
        <f>IF(SISWA!C10=0,"",SISWA!C10)</f>
        <v>0045705633</v>
      </c>
      <c r="D10" s="6" t="str">
        <f>IF(SISWA!D10=0,"",SISWA!D10)</f>
        <v>80-162-003-6</v>
      </c>
      <c r="E10" s="195" t="str">
        <f>IF(SISWA!E10=0,"",SISWA!E10)</f>
        <v>ADELINA KHILYATUL MILLAH</v>
      </c>
      <c r="F10" s="157">
        <v>70</v>
      </c>
      <c r="G10" s="157">
        <v>75</v>
      </c>
      <c r="H10" s="157">
        <v>77</v>
      </c>
      <c r="I10" s="157">
        <v>75</v>
      </c>
      <c r="J10" s="157">
        <v>76</v>
      </c>
      <c r="K10" s="157">
        <f t="shared" si="0"/>
        <v>74.599999999999994</v>
      </c>
      <c r="L10" s="157">
        <v>81</v>
      </c>
      <c r="M10" s="157">
        <f t="shared" si="1"/>
        <v>74.599999999999994</v>
      </c>
      <c r="N10" s="353">
        <f t="shared" si="2"/>
        <v>77.8</v>
      </c>
      <c r="O10" s="7" t="str">
        <f t="shared" si="3"/>
        <v/>
      </c>
    </row>
    <row r="11" spans="1:15" x14ac:dyDescent="0.3">
      <c r="A11" s="2">
        <v>4</v>
      </c>
      <c r="B11" s="6">
        <f>IF(SISWA!B11=0,"",SISWA!B11)</f>
        <v>4145</v>
      </c>
      <c r="C11" s="6" t="str">
        <f>IF(SISWA!C11=0,"",SISWA!C11)</f>
        <v>0049232525</v>
      </c>
      <c r="D11" s="6" t="str">
        <f>IF(SISWA!D11=0,"",SISWA!D11)</f>
        <v>80-162-004-5</v>
      </c>
      <c r="E11" s="195" t="str">
        <f>IF(SISWA!E11=0,"",SISWA!E11)</f>
        <v>AHMAD RIZKI JAELANI</v>
      </c>
      <c r="F11" s="157">
        <v>70</v>
      </c>
      <c r="G11" s="157">
        <v>78</v>
      </c>
      <c r="H11" s="157">
        <v>79</v>
      </c>
      <c r="I11" s="157">
        <v>76</v>
      </c>
      <c r="J11" s="157">
        <v>75</v>
      </c>
      <c r="K11" s="157">
        <f t="shared" si="0"/>
        <v>75.599999999999994</v>
      </c>
      <c r="L11" s="157">
        <v>76</v>
      </c>
      <c r="M11" s="157">
        <f t="shared" si="1"/>
        <v>75.599999999999994</v>
      </c>
      <c r="N11" s="353">
        <f t="shared" si="2"/>
        <v>75.8</v>
      </c>
      <c r="O11" s="7" t="str">
        <f t="shared" si="3"/>
        <v/>
      </c>
    </row>
    <row r="12" spans="1:15" x14ac:dyDescent="0.3">
      <c r="A12" s="2">
        <v>5</v>
      </c>
      <c r="B12" s="6">
        <f>IF(SISWA!B12=0,"",SISWA!B12)</f>
        <v>4174</v>
      </c>
      <c r="C12" s="6" t="str">
        <f>IF(SISWA!C12=0,"",SISWA!C12)</f>
        <v xml:space="preserve">0044118618 </v>
      </c>
      <c r="D12" s="6" t="str">
        <f>IF(SISWA!D12=0,"",SISWA!D12)</f>
        <v>80-162-005-4</v>
      </c>
      <c r="E12" s="195" t="str">
        <f>IF(SISWA!E12=0,"",SISWA!E12)</f>
        <v>AHMAD SHOHIBI</v>
      </c>
      <c r="F12" s="157">
        <v>70</v>
      </c>
      <c r="G12" s="157">
        <v>78</v>
      </c>
      <c r="H12" s="157">
        <v>78</v>
      </c>
      <c r="I12" s="157">
        <v>82</v>
      </c>
      <c r="J12" s="157">
        <v>77</v>
      </c>
      <c r="K12" s="157">
        <f t="shared" si="0"/>
        <v>77</v>
      </c>
      <c r="L12" s="157">
        <v>76</v>
      </c>
      <c r="M12" s="157">
        <f t="shared" si="1"/>
        <v>77</v>
      </c>
      <c r="N12" s="353">
        <f t="shared" si="2"/>
        <v>76.5</v>
      </c>
      <c r="O12" s="7" t="str">
        <f t="shared" si="3"/>
        <v/>
      </c>
    </row>
    <row r="13" spans="1:15" x14ac:dyDescent="0.3">
      <c r="A13" s="2">
        <v>6</v>
      </c>
      <c r="B13" s="6">
        <f>IF(SISWA!B13=0,"",SISWA!B13)</f>
        <v>4146</v>
      </c>
      <c r="C13" s="6" t="str">
        <f>IF(SISWA!C13=0,"",SISWA!C13)</f>
        <v>0049865303</v>
      </c>
      <c r="D13" s="6" t="str">
        <f>IF(SISWA!D13=0,"",SISWA!D13)</f>
        <v>80-162-006-3</v>
      </c>
      <c r="E13" s="195" t="str">
        <f>IF(SISWA!E13=0,"",SISWA!E13)</f>
        <v>AHMAD ZAINURI</v>
      </c>
      <c r="F13" s="157">
        <v>67</v>
      </c>
      <c r="G13" s="157">
        <v>76</v>
      </c>
      <c r="H13" s="157">
        <v>77</v>
      </c>
      <c r="I13" s="157">
        <v>77</v>
      </c>
      <c r="J13" s="157">
        <v>78</v>
      </c>
      <c r="K13" s="157">
        <f t="shared" si="0"/>
        <v>75</v>
      </c>
      <c r="L13" s="157">
        <v>78</v>
      </c>
      <c r="M13" s="157">
        <f t="shared" si="1"/>
        <v>75</v>
      </c>
      <c r="N13" s="353">
        <f t="shared" si="2"/>
        <v>76.5</v>
      </c>
      <c r="O13" s="7" t="str">
        <f t="shared" si="3"/>
        <v/>
      </c>
    </row>
    <row r="14" spans="1:15" x14ac:dyDescent="0.3">
      <c r="A14" s="2">
        <v>7</v>
      </c>
      <c r="B14" s="6">
        <f>IF(SISWA!B14=0,"",SISWA!B14)</f>
        <v>4147</v>
      </c>
      <c r="C14" s="6" t="str">
        <f>IF(SISWA!C14=0,"",SISWA!C14)</f>
        <v>0047929910</v>
      </c>
      <c r="D14" s="6" t="str">
        <f>IF(SISWA!D14=0,"",SISWA!D14)</f>
        <v>80-162-007-2</v>
      </c>
      <c r="E14" s="195" t="str">
        <f>IF(SISWA!E14=0,"",SISWA!E14)</f>
        <v>AKHMAD AMBARI</v>
      </c>
      <c r="F14" s="157">
        <v>70</v>
      </c>
      <c r="G14" s="157">
        <v>79</v>
      </c>
      <c r="H14" s="157">
        <v>82</v>
      </c>
      <c r="I14" s="157">
        <v>77</v>
      </c>
      <c r="J14" s="157">
        <v>81</v>
      </c>
      <c r="K14" s="157">
        <f t="shared" si="0"/>
        <v>77.8</v>
      </c>
      <c r="L14" s="157">
        <v>83</v>
      </c>
      <c r="M14" s="157">
        <f t="shared" si="1"/>
        <v>77.8</v>
      </c>
      <c r="N14" s="353">
        <f t="shared" si="2"/>
        <v>80.400000000000006</v>
      </c>
      <c r="O14" s="7" t="str">
        <f t="shared" si="3"/>
        <v/>
      </c>
    </row>
    <row r="15" spans="1:15" x14ac:dyDescent="0.3">
      <c r="A15" s="2">
        <v>8</v>
      </c>
      <c r="B15" s="6">
        <f>IF(SISWA!B15=0,"",SISWA!B15)</f>
        <v>4148</v>
      </c>
      <c r="C15" s="6" t="str">
        <f>IF(SISWA!C15=0,"",SISWA!C15)</f>
        <v>0041566084</v>
      </c>
      <c r="D15" s="6" t="str">
        <f>IF(SISWA!D15=0,"",SISWA!D15)</f>
        <v>80-162-008-9</v>
      </c>
      <c r="E15" s="195" t="str">
        <f>IF(SISWA!E15=0,"",SISWA!E15)</f>
        <v>BIMA LUTFIYAN FIRDAUS</v>
      </c>
      <c r="F15" s="157">
        <v>75</v>
      </c>
      <c r="G15" s="157">
        <v>79</v>
      </c>
      <c r="H15" s="157">
        <v>81</v>
      </c>
      <c r="I15" s="157">
        <v>76</v>
      </c>
      <c r="J15" s="157">
        <v>77</v>
      </c>
      <c r="K15" s="157">
        <f t="shared" si="0"/>
        <v>77.599999999999994</v>
      </c>
      <c r="L15" s="157">
        <v>75</v>
      </c>
      <c r="M15" s="157">
        <f t="shared" si="1"/>
        <v>77.599999999999994</v>
      </c>
      <c r="N15" s="353">
        <f t="shared" si="2"/>
        <v>76.3</v>
      </c>
      <c r="O15" s="7" t="str">
        <f t="shared" si="3"/>
        <v/>
      </c>
    </row>
    <row r="16" spans="1:15" x14ac:dyDescent="0.3">
      <c r="A16" s="2">
        <v>9</v>
      </c>
      <c r="B16" s="6">
        <f>IF(SISWA!B16=0,"",SISWA!B16)</f>
        <v>4122</v>
      </c>
      <c r="C16" s="6" t="str">
        <f>IF(SISWA!C16=0,"",SISWA!C16)</f>
        <v>0043541247</v>
      </c>
      <c r="D16" s="6" t="str">
        <f>IF(SISWA!D16=0,"",SISWA!D16)</f>
        <v>80-162-009-8</v>
      </c>
      <c r="E16" s="195" t="str">
        <f>IF(SISWA!E16=0,"",SISWA!E16)</f>
        <v>ERINA DWI RAMADHANI</v>
      </c>
      <c r="F16" s="157">
        <v>65</v>
      </c>
      <c r="G16" s="157">
        <v>77</v>
      </c>
      <c r="H16" s="157">
        <v>77</v>
      </c>
      <c r="I16" s="157">
        <v>76</v>
      </c>
      <c r="J16" s="157">
        <v>78</v>
      </c>
      <c r="K16" s="157">
        <f t="shared" si="0"/>
        <v>74.599999999999994</v>
      </c>
      <c r="L16" s="157">
        <v>75</v>
      </c>
      <c r="M16" s="157">
        <f t="shared" si="1"/>
        <v>74.599999999999994</v>
      </c>
      <c r="N16" s="353">
        <f t="shared" si="2"/>
        <v>74.8</v>
      </c>
      <c r="O16" s="7" t="str">
        <f t="shared" si="3"/>
        <v/>
      </c>
    </row>
    <row r="17" spans="1:15" x14ac:dyDescent="0.3">
      <c r="A17" s="2">
        <v>10</v>
      </c>
      <c r="B17" s="6">
        <f>IF(SISWA!B17=0,"",SISWA!B17)</f>
        <v>4179</v>
      </c>
      <c r="C17" s="6" t="str">
        <f>IF(SISWA!C17=0,"",SISWA!C17)</f>
        <v>0045820842</v>
      </c>
      <c r="D17" s="6" t="str">
        <f>IF(SISWA!D17=0,"",SISWA!D17)</f>
        <v>80-162-010-7</v>
      </c>
      <c r="E17" s="195" t="str">
        <f>IF(SISWA!E17=0,"",SISWA!E17)</f>
        <v>FITRI NUR AINI</v>
      </c>
      <c r="F17" s="157">
        <v>70</v>
      </c>
      <c r="G17" s="157">
        <v>77</v>
      </c>
      <c r="H17" s="157">
        <v>77</v>
      </c>
      <c r="I17" s="157"/>
      <c r="J17" s="157">
        <v>76</v>
      </c>
      <c r="K17" s="157">
        <f t="shared" si="0"/>
        <v>75</v>
      </c>
      <c r="L17" s="157">
        <v>75</v>
      </c>
      <c r="M17" s="157">
        <f t="shared" si="1"/>
        <v>75</v>
      </c>
      <c r="N17" s="353">
        <f t="shared" si="2"/>
        <v>75</v>
      </c>
      <c r="O17" s="7" t="str">
        <f t="shared" si="3"/>
        <v/>
      </c>
    </row>
    <row r="18" spans="1:15" x14ac:dyDescent="0.3">
      <c r="A18" s="2">
        <v>11</v>
      </c>
      <c r="B18" s="6">
        <f>IF(SISWA!B18=0,"",SISWA!B18)</f>
        <v>4149</v>
      </c>
      <c r="C18" s="6" t="str">
        <f>IF(SISWA!C18=0,"",SISWA!C18)</f>
        <v>0047917461</v>
      </c>
      <c r="D18" s="6" t="str">
        <f>IF(SISWA!D18=0,"",SISWA!D18)</f>
        <v>80-162-011-6</v>
      </c>
      <c r="E18" s="195" t="str">
        <f>IF(SISWA!E18=0,"",SISWA!E18)</f>
        <v>MAYANGTIKA ANIL HAWA</v>
      </c>
      <c r="F18" s="157">
        <v>75</v>
      </c>
      <c r="G18" s="157">
        <v>87</v>
      </c>
      <c r="H18" s="157">
        <v>77</v>
      </c>
      <c r="I18" s="157">
        <v>77</v>
      </c>
      <c r="J18" s="157">
        <v>78</v>
      </c>
      <c r="K18" s="157">
        <f t="shared" si="0"/>
        <v>78.8</v>
      </c>
      <c r="L18" s="157">
        <v>77</v>
      </c>
      <c r="M18" s="157">
        <f t="shared" si="1"/>
        <v>78.8</v>
      </c>
      <c r="N18" s="353">
        <f t="shared" si="2"/>
        <v>77.900000000000006</v>
      </c>
      <c r="O18" s="7" t="str">
        <f t="shared" si="3"/>
        <v/>
      </c>
    </row>
    <row r="19" spans="1:15" x14ac:dyDescent="0.3">
      <c r="A19" s="2">
        <v>12</v>
      </c>
      <c r="B19" s="6">
        <f>IF(SISWA!B19=0,"",SISWA!B19)</f>
        <v>4180</v>
      </c>
      <c r="C19" s="6" t="str">
        <f>IF(SISWA!C19=0,"",SISWA!C19)</f>
        <v>0049252066</v>
      </c>
      <c r="D19" s="6" t="str">
        <f>IF(SISWA!D19=0,"",SISWA!D19)</f>
        <v>80-162-012-5</v>
      </c>
      <c r="E19" s="195" t="str">
        <f>IF(SISWA!E19=0,"",SISWA!E19)</f>
        <v>MIR`ATUL KHOIROH</v>
      </c>
      <c r="F19" s="157">
        <v>70</v>
      </c>
      <c r="G19" s="157">
        <v>90</v>
      </c>
      <c r="H19" s="157">
        <v>87</v>
      </c>
      <c r="I19" s="157">
        <v>83</v>
      </c>
      <c r="J19" s="157">
        <v>91</v>
      </c>
      <c r="K19" s="157">
        <f t="shared" si="0"/>
        <v>84.2</v>
      </c>
      <c r="L19" s="157">
        <v>89</v>
      </c>
      <c r="M19" s="157">
        <f t="shared" si="1"/>
        <v>84.2</v>
      </c>
      <c r="N19" s="353">
        <f t="shared" si="2"/>
        <v>86.6</v>
      </c>
      <c r="O19" s="7" t="str">
        <f t="shared" si="3"/>
        <v/>
      </c>
    </row>
    <row r="20" spans="1:15" x14ac:dyDescent="0.3">
      <c r="A20" s="2">
        <v>13</v>
      </c>
      <c r="B20" s="6">
        <f>IF(SISWA!B20=0,"",SISWA!B20)</f>
        <v>4181</v>
      </c>
      <c r="C20" s="6" t="str">
        <f>IF(SISWA!C20=0,"",SISWA!C20)</f>
        <v>0048021171</v>
      </c>
      <c r="D20" s="6" t="str">
        <f>IF(SISWA!D20=0,"",SISWA!D20)</f>
        <v>80-162-013-4</v>
      </c>
      <c r="E20" s="195" t="str">
        <f>IF(SISWA!E20=0,"",SISWA!E20)</f>
        <v>MOCHAMAD ABIR EKA FIRMANSYA</v>
      </c>
      <c r="F20" s="157">
        <v>79</v>
      </c>
      <c r="G20" s="157">
        <v>83</v>
      </c>
      <c r="H20" s="157">
        <v>85</v>
      </c>
      <c r="I20" s="157">
        <v>82</v>
      </c>
      <c r="J20" s="157">
        <v>88</v>
      </c>
      <c r="K20" s="157">
        <f t="shared" si="0"/>
        <v>83.4</v>
      </c>
      <c r="L20" s="157">
        <v>90</v>
      </c>
      <c r="M20" s="157">
        <f t="shared" si="1"/>
        <v>83.4</v>
      </c>
      <c r="N20" s="353">
        <f t="shared" si="2"/>
        <v>86.7</v>
      </c>
      <c r="O20" s="7" t="str">
        <f t="shared" si="3"/>
        <v/>
      </c>
    </row>
    <row r="21" spans="1:15" x14ac:dyDescent="0.3">
      <c r="A21" s="2">
        <v>14</v>
      </c>
      <c r="B21" s="6">
        <f>IF(SISWA!B21=0,"",SISWA!B21)</f>
        <v>4150</v>
      </c>
      <c r="C21" s="6" t="str">
        <f>IF(SISWA!C21=0,"",SISWA!C21)</f>
        <v>0055851984</v>
      </c>
      <c r="D21" s="6" t="str">
        <f>IF(SISWA!D21=0,"",SISWA!D21)</f>
        <v>80-162-014-3</v>
      </c>
      <c r="E21" s="195" t="str">
        <f>IF(SISWA!E21=0,"",SISWA!E21)</f>
        <v>MOHAMMAD DANANG PRAYOGA</v>
      </c>
      <c r="F21" s="157">
        <v>70</v>
      </c>
      <c r="G21" s="157">
        <v>78</v>
      </c>
      <c r="H21" s="157">
        <v>81</v>
      </c>
      <c r="I21" s="157">
        <v>79</v>
      </c>
      <c r="J21" s="157">
        <v>78</v>
      </c>
      <c r="K21" s="157">
        <f t="shared" si="0"/>
        <v>77.2</v>
      </c>
      <c r="L21" s="157">
        <v>80</v>
      </c>
      <c r="M21" s="157">
        <f t="shared" si="1"/>
        <v>77.2</v>
      </c>
      <c r="N21" s="353">
        <f t="shared" si="2"/>
        <v>78.599999999999994</v>
      </c>
      <c r="O21" s="7" t="str">
        <f t="shared" si="3"/>
        <v/>
      </c>
    </row>
    <row r="22" spans="1:15" x14ac:dyDescent="0.3">
      <c r="A22" s="2">
        <v>15</v>
      </c>
      <c r="B22" s="6">
        <f>IF(SISWA!B22=0,"",SISWA!B22)</f>
        <v>4184</v>
      </c>
      <c r="C22" s="6" t="str">
        <f>IF(SISWA!C22=0,"",SISWA!C22)</f>
        <v>0049465874</v>
      </c>
      <c r="D22" s="6" t="str">
        <f>IF(SISWA!D22=0,"",SISWA!D22)</f>
        <v>80-162-015-2</v>
      </c>
      <c r="E22" s="195" t="str">
        <f>IF(SISWA!E22=0,"",SISWA!E22)</f>
        <v>MUCHAMAD ADITIYA PUTRA FEBRYANSYAH</v>
      </c>
      <c r="F22" s="157">
        <v>80</v>
      </c>
      <c r="G22" s="157">
        <v>84</v>
      </c>
      <c r="H22" s="157">
        <v>92</v>
      </c>
      <c r="I22" s="157">
        <v>82</v>
      </c>
      <c r="J22" s="157">
        <v>93</v>
      </c>
      <c r="K22" s="157">
        <f t="shared" si="0"/>
        <v>86.2</v>
      </c>
      <c r="L22" s="157">
        <v>94</v>
      </c>
      <c r="M22" s="157">
        <f t="shared" si="1"/>
        <v>86.2</v>
      </c>
      <c r="N22" s="353">
        <f t="shared" si="2"/>
        <v>90.1</v>
      </c>
      <c r="O22" s="7" t="str">
        <f t="shared" si="3"/>
        <v/>
      </c>
    </row>
    <row r="23" spans="1:15" x14ac:dyDescent="0.3">
      <c r="A23" s="2">
        <v>16</v>
      </c>
      <c r="B23" s="6">
        <f>IF(SISWA!B23=0,"",SISWA!B23)</f>
        <v>4185</v>
      </c>
      <c r="C23" s="6" t="str">
        <f>IF(SISWA!C23=0,"",SISWA!C23)</f>
        <v>0048515206</v>
      </c>
      <c r="D23" s="6" t="str">
        <f>IF(SISWA!D23=0,"",SISWA!D23)</f>
        <v>80-162-016-9</v>
      </c>
      <c r="E23" s="195" t="str">
        <f>IF(SISWA!E23=0,"",SISWA!E23)</f>
        <v>MUHAMAD DAIFA ROBBIT ATTIJANI</v>
      </c>
      <c r="F23" s="157">
        <v>73</v>
      </c>
      <c r="G23" s="157">
        <v>80</v>
      </c>
      <c r="H23" s="157">
        <v>84</v>
      </c>
      <c r="I23" s="157">
        <v>80</v>
      </c>
      <c r="J23" s="157">
        <v>84</v>
      </c>
      <c r="K23" s="157">
        <f t="shared" si="0"/>
        <v>80.2</v>
      </c>
      <c r="L23" s="157">
        <v>84</v>
      </c>
      <c r="M23" s="157">
        <f t="shared" si="1"/>
        <v>80.2</v>
      </c>
      <c r="N23" s="353">
        <f t="shared" si="2"/>
        <v>82.1</v>
      </c>
      <c r="O23" s="7" t="str">
        <f t="shared" si="3"/>
        <v/>
      </c>
    </row>
    <row r="24" spans="1:15" x14ac:dyDescent="0.3">
      <c r="A24" s="2">
        <v>17</v>
      </c>
      <c r="B24" s="6">
        <f>IF(SISWA!B24=0,"",SISWA!B24)</f>
        <v>4151</v>
      </c>
      <c r="C24" s="6" t="str">
        <f>IF(SISWA!C24=0,"",SISWA!C24)</f>
        <v>0044956543</v>
      </c>
      <c r="D24" s="6" t="str">
        <f>IF(SISWA!D24=0,"",SISWA!D24)</f>
        <v>80-162-017-8</v>
      </c>
      <c r="E24" s="195" t="str">
        <f>IF(SISWA!E24=0,"",SISWA!E24)</f>
        <v>MUHAMMAD IZZUL AKROM</v>
      </c>
      <c r="F24" s="157">
        <v>86</v>
      </c>
      <c r="G24" s="157">
        <v>86</v>
      </c>
      <c r="H24" s="157">
        <v>91</v>
      </c>
      <c r="I24" s="157">
        <v>80</v>
      </c>
      <c r="J24" s="157">
        <v>80</v>
      </c>
      <c r="K24" s="157">
        <f t="shared" si="0"/>
        <v>84.6</v>
      </c>
      <c r="L24" s="157">
        <v>84</v>
      </c>
      <c r="M24" s="157">
        <f t="shared" si="1"/>
        <v>84.6</v>
      </c>
      <c r="N24" s="353">
        <f t="shared" si="2"/>
        <v>84.3</v>
      </c>
      <c r="O24" s="7" t="str">
        <f t="shared" si="3"/>
        <v/>
      </c>
    </row>
    <row r="25" spans="1:15" x14ac:dyDescent="0.3">
      <c r="A25" s="2">
        <v>18</v>
      </c>
      <c r="B25" s="6">
        <f>IF(SISWA!B25=0,"",SISWA!B25)</f>
        <v>4152</v>
      </c>
      <c r="C25" s="6" t="str">
        <f>IF(SISWA!C25=0,"",SISWA!C25)</f>
        <v>0044952609</v>
      </c>
      <c r="D25" s="6" t="str">
        <f>IF(SISWA!D25=0,"",SISWA!D25)</f>
        <v>80-162-018-7</v>
      </c>
      <c r="E25" s="195" t="str">
        <f>IF(SISWA!E25=0,"",SISWA!E25)</f>
        <v>MUHAMMAD NOVAL NURSASI</v>
      </c>
      <c r="F25" s="157">
        <v>70</v>
      </c>
      <c r="G25" s="157">
        <v>79</v>
      </c>
      <c r="H25" s="157">
        <v>89</v>
      </c>
      <c r="I25" s="157">
        <v>77</v>
      </c>
      <c r="J25" s="157">
        <v>77</v>
      </c>
      <c r="K25" s="157">
        <f t="shared" si="0"/>
        <v>78.400000000000006</v>
      </c>
      <c r="L25" s="157">
        <v>79</v>
      </c>
      <c r="M25" s="157">
        <f t="shared" si="1"/>
        <v>78.400000000000006</v>
      </c>
      <c r="N25" s="353">
        <f t="shared" si="2"/>
        <v>78.7</v>
      </c>
      <c r="O25" s="7" t="str">
        <f t="shared" si="3"/>
        <v/>
      </c>
    </row>
    <row r="26" spans="1:15" x14ac:dyDescent="0.3">
      <c r="A26" s="2">
        <v>19</v>
      </c>
      <c r="B26" s="6">
        <f>IF(SISWA!B26=0,"",SISWA!B26)</f>
        <v>4153</v>
      </c>
      <c r="C26" s="6" t="str">
        <f>IF(SISWA!C26=0,"",SISWA!C26)</f>
        <v>0049269355</v>
      </c>
      <c r="D26" s="6" t="str">
        <f>IF(SISWA!D26=0,"",SISWA!D26)</f>
        <v>80-162-019-6</v>
      </c>
      <c r="E26" s="195" t="str">
        <f>IF(SISWA!E26=0,"",SISWA!E26)</f>
        <v>MUHAMMAD NUR KHOLIS</v>
      </c>
      <c r="F26" s="157">
        <v>70</v>
      </c>
      <c r="G26" s="157">
        <v>80</v>
      </c>
      <c r="H26" s="157">
        <v>82</v>
      </c>
      <c r="I26" s="157">
        <v>78</v>
      </c>
      <c r="J26" s="157">
        <v>78</v>
      </c>
      <c r="K26" s="157">
        <f t="shared" si="0"/>
        <v>77.599999999999994</v>
      </c>
      <c r="L26" s="157">
        <v>77</v>
      </c>
      <c r="M26" s="157">
        <f t="shared" si="1"/>
        <v>77.599999999999994</v>
      </c>
      <c r="N26" s="353">
        <f t="shared" si="2"/>
        <v>77.3</v>
      </c>
      <c r="O26" s="7" t="str">
        <f t="shared" si="3"/>
        <v/>
      </c>
    </row>
    <row r="27" spans="1:15" x14ac:dyDescent="0.3">
      <c r="A27" s="2">
        <v>20</v>
      </c>
      <c r="B27" s="6">
        <f>IF(SISWA!B27=0,"",SISWA!B27)</f>
        <v>4154</v>
      </c>
      <c r="C27" s="6" t="str">
        <f>IF(SISWA!C27=0,"",SISWA!C27)</f>
        <v>0053577869</v>
      </c>
      <c r="D27" s="6" t="str">
        <f>IF(SISWA!D27=0,"",SISWA!D27)</f>
        <v>80-162-020-5</v>
      </c>
      <c r="E27" s="195" t="str">
        <f>IF(SISWA!E27=0,"",SISWA!E27)</f>
        <v>NAFISSATUL KHOIROH</v>
      </c>
      <c r="F27" s="157">
        <v>70</v>
      </c>
      <c r="G27" s="157">
        <v>78</v>
      </c>
      <c r="H27" s="157">
        <v>79</v>
      </c>
      <c r="I27" s="157">
        <v>78</v>
      </c>
      <c r="J27" s="157">
        <v>78</v>
      </c>
      <c r="K27" s="157">
        <f t="shared" si="0"/>
        <v>76.599999999999994</v>
      </c>
      <c r="L27" s="157">
        <v>77</v>
      </c>
      <c r="M27" s="157">
        <f t="shared" si="1"/>
        <v>76.599999999999994</v>
      </c>
      <c r="N27" s="353">
        <f t="shared" si="2"/>
        <v>76.8</v>
      </c>
      <c r="O27" s="7" t="str">
        <f t="shared" si="3"/>
        <v/>
      </c>
    </row>
    <row r="28" spans="1:15" x14ac:dyDescent="0.3">
      <c r="A28" s="2">
        <v>21</v>
      </c>
      <c r="B28" s="6">
        <f>IF(SISWA!B28=0,"",SISWA!B28)</f>
        <v>4039</v>
      </c>
      <c r="C28" s="6" t="str">
        <f>IF(SISWA!C28=0,"",SISWA!C28)</f>
        <v>0025417838</v>
      </c>
      <c r="D28" s="6" t="str">
        <f>IF(SISWA!D28=0,"",SISWA!D28)</f>
        <v>80-162-021-4</v>
      </c>
      <c r="E28" s="195" t="str">
        <f>IF(SISWA!E28=0,"",SISWA!E28)</f>
        <v>NAJWA MUFARRICHA</v>
      </c>
      <c r="F28" s="157">
        <v>70</v>
      </c>
      <c r="G28" s="157">
        <v>82</v>
      </c>
      <c r="H28" s="157">
        <v>85</v>
      </c>
      <c r="I28" s="157">
        <v>79</v>
      </c>
      <c r="J28" s="157">
        <v>88</v>
      </c>
      <c r="K28" s="157">
        <f t="shared" si="0"/>
        <v>80.8</v>
      </c>
      <c r="L28" s="157">
        <v>89</v>
      </c>
      <c r="M28" s="157">
        <f t="shared" si="1"/>
        <v>80.8</v>
      </c>
      <c r="N28" s="353">
        <f t="shared" si="2"/>
        <v>84.9</v>
      </c>
      <c r="O28" s="7" t="str">
        <f t="shared" si="3"/>
        <v/>
      </c>
    </row>
    <row r="29" spans="1:15" x14ac:dyDescent="0.3">
      <c r="A29" s="2">
        <v>22</v>
      </c>
      <c r="B29" s="6">
        <f>IF(SISWA!B29=0,"",SISWA!B29)</f>
        <v>4133</v>
      </c>
      <c r="C29" s="6" t="str">
        <f>IF(SISWA!C29=0,"",SISWA!C29)</f>
        <v>0042084522</v>
      </c>
      <c r="D29" s="6" t="str">
        <f>IF(SISWA!D29=0,"",SISWA!D29)</f>
        <v>80-162-022-3</v>
      </c>
      <c r="E29" s="195" t="str">
        <f>IF(SISWA!E29=0,"",SISWA!E29)</f>
        <v>NAUFAL DAFFA ANWAR</v>
      </c>
      <c r="F29" s="157">
        <v>72</v>
      </c>
      <c r="G29" s="157">
        <v>81</v>
      </c>
      <c r="H29" s="157">
        <v>80</v>
      </c>
      <c r="I29" s="157">
        <v>78</v>
      </c>
      <c r="J29" s="157">
        <v>81</v>
      </c>
      <c r="K29" s="157">
        <f t="shared" si="0"/>
        <v>78.400000000000006</v>
      </c>
      <c r="L29" s="157">
        <v>82</v>
      </c>
      <c r="M29" s="157">
        <f t="shared" si="1"/>
        <v>78.400000000000006</v>
      </c>
      <c r="N29" s="353">
        <f t="shared" si="2"/>
        <v>80.2</v>
      </c>
      <c r="O29" s="7" t="str">
        <f t="shared" si="3"/>
        <v/>
      </c>
    </row>
    <row r="30" spans="1:15" x14ac:dyDescent="0.3">
      <c r="A30" s="2">
        <v>23</v>
      </c>
      <c r="B30" s="6">
        <f>IF(SISWA!B30=0,"",SISWA!B30)</f>
        <v>4187</v>
      </c>
      <c r="C30" s="6" t="str">
        <f>IF(SISWA!C30=0,"",SISWA!C30)</f>
        <v>0038037937</v>
      </c>
      <c r="D30" s="6" t="str">
        <f>IF(SISWA!D30=0,"",SISWA!D30)</f>
        <v>80-162-023-2</v>
      </c>
      <c r="E30" s="195" t="str">
        <f>IF(SISWA!E30=0,"",SISWA!E30)</f>
        <v>NIKE CANDRA KURNIA DEWI</v>
      </c>
      <c r="F30" s="157">
        <v>71</v>
      </c>
      <c r="G30" s="157">
        <v>87</v>
      </c>
      <c r="H30" s="157">
        <v>86</v>
      </c>
      <c r="I30" s="157">
        <v>80</v>
      </c>
      <c r="J30" s="157">
        <v>91</v>
      </c>
      <c r="K30" s="157">
        <f t="shared" si="0"/>
        <v>83</v>
      </c>
      <c r="L30" s="157">
        <v>92</v>
      </c>
      <c r="M30" s="157">
        <f t="shared" si="1"/>
        <v>83</v>
      </c>
      <c r="N30" s="353">
        <f t="shared" si="2"/>
        <v>87.5</v>
      </c>
      <c r="O30" s="7" t="str">
        <f t="shared" si="3"/>
        <v/>
      </c>
    </row>
    <row r="31" spans="1:15" x14ac:dyDescent="0.3">
      <c r="A31" s="2">
        <v>24</v>
      </c>
      <c r="B31" s="6">
        <f>IF(SISWA!B31=0,"",SISWA!B31)</f>
        <v>4186</v>
      </c>
      <c r="C31" s="6" t="str">
        <f>IF(SISWA!C31=0,"",SISWA!C31)</f>
        <v>0046677584</v>
      </c>
      <c r="D31" s="6" t="str">
        <f>IF(SISWA!D31=0,"",SISWA!D31)</f>
        <v>80-162-024-9</v>
      </c>
      <c r="E31" s="195" t="str">
        <f>IF(SISWA!E31=0,"",SISWA!E31)</f>
        <v>NUR AFNI DWI MAULIDIYAH</v>
      </c>
      <c r="F31" s="157">
        <v>80</v>
      </c>
      <c r="G31" s="157">
        <v>87</v>
      </c>
      <c r="H31" s="157">
        <v>87</v>
      </c>
      <c r="I31" s="157">
        <v>82</v>
      </c>
      <c r="J31" s="157">
        <v>92</v>
      </c>
      <c r="K31" s="157">
        <f t="shared" si="0"/>
        <v>85.6</v>
      </c>
      <c r="L31" s="157">
        <v>92</v>
      </c>
      <c r="M31" s="157">
        <f t="shared" si="1"/>
        <v>85.6</v>
      </c>
      <c r="N31" s="353">
        <f t="shared" si="2"/>
        <v>88.8</v>
      </c>
      <c r="O31" s="7" t="str">
        <f t="shared" si="3"/>
        <v/>
      </c>
    </row>
    <row r="32" spans="1:15" x14ac:dyDescent="0.3">
      <c r="A32" s="2">
        <v>25</v>
      </c>
      <c r="B32" s="6">
        <f>IF(SISWA!B32=0,"",SISWA!B32)</f>
        <v>4155</v>
      </c>
      <c r="C32" s="6" t="str">
        <f>IF(SISWA!C32=0,"",SISWA!C32)</f>
        <v>0047653214</v>
      </c>
      <c r="D32" s="6" t="str">
        <f>IF(SISWA!D32=0,"",SISWA!D32)</f>
        <v>80-162-025-8</v>
      </c>
      <c r="E32" s="195" t="str">
        <f>IF(SISWA!E32=0,"",SISWA!E32)</f>
        <v>SAFIRA FIRNANDA ARTAMEVIA</v>
      </c>
      <c r="F32" s="157">
        <v>70</v>
      </c>
      <c r="G32" s="157">
        <v>84</v>
      </c>
      <c r="H32" s="157">
        <v>87</v>
      </c>
      <c r="I32" s="157">
        <v>83</v>
      </c>
      <c r="J32" s="157">
        <v>92</v>
      </c>
      <c r="K32" s="157">
        <f t="shared" si="0"/>
        <v>83.2</v>
      </c>
      <c r="L32" s="157">
        <v>92</v>
      </c>
      <c r="M32" s="157">
        <f t="shared" si="1"/>
        <v>83.2</v>
      </c>
      <c r="N32" s="353">
        <f t="shared" si="2"/>
        <v>87.6</v>
      </c>
      <c r="O32" s="7" t="str">
        <f t="shared" si="3"/>
        <v/>
      </c>
    </row>
    <row r="33" spans="1:15" x14ac:dyDescent="0.3">
      <c r="A33" s="2">
        <v>26</v>
      </c>
      <c r="B33" s="6">
        <f>IF(SISWA!B33=0,"",SISWA!B33)</f>
        <v>4183</v>
      </c>
      <c r="C33" s="6" t="str">
        <f>IF(SISWA!C33=0,"",SISWA!C33)</f>
        <v>0044270200</v>
      </c>
      <c r="D33" s="6" t="str">
        <f>IF(SISWA!D33=0,"",SISWA!D33)</f>
        <v>80-162-026-7</v>
      </c>
      <c r="E33" s="195" t="str">
        <f>IF(SISWA!E33=0,"",SISWA!E33)</f>
        <v>SITI WIFAQOTUL IMAMATUR ROHMAH</v>
      </c>
      <c r="F33" s="157">
        <v>70</v>
      </c>
      <c r="G33" s="157">
        <v>89</v>
      </c>
      <c r="H33" s="157">
        <v>87</v>
      </c>
      <c r="I33" s="157">
        <v>83</v>
      </c>
      <c r="J33" s="157">
        <v>94</v>
      </c>
      <c r="K33" s="157">
        <f t="shared" si="0"/>
        <v>84.6</v>
      </c>
      <c r="L33" s="157">
        <v>92</v>
      </c>
      <c r="M33" s="157">
        <f t="shared" si="1"/>
        <v>84.6</v>
      </c>
      <c r="N33" s="353">
        <f t="shared" si="2"/>
        <v>88.3</v>
      </c>
      <c r="O33" s="7" t="str">
        <f t="shared" si="3"/>
        <v/>
      </c>
    </row>
    <row r="34" spans="1:15" x14ac:dyDescent="0.3">
      <c r="A34" s="2">
        <v>27</v>
      </c>
      <c r="B34" s="6">
        <f>IF(SISWA!B34=0,"",SISWA!B34)</f>
        <v>4191</v>
      </c>
      <c r="C34" s="6" t="str">
        <f>IF(SISWA!C34=0,"",SISWA!C34)</f>
        <v>0054015246</v>
      </c>
      <c r="D34" s="6" t="str">
        <f>IF(SISWA!D34=0,"",SISWA!D34)</f>
        <v>80-162-027-6</v>
      </c>
      <c r="E34" s="195" t="str">
        <f>IF(SISWA!E34=0,"",SISWA!E34)</f>
        <v>ACHMAD MAULANA ADITYA FAHREZA</v>
      </c>
      <c r="F34" s="157">
        <v>70</v>
      </c>
      <c r="G34" s="157">
        <v>78</v>
      </c>
      <c r="H34" s="157">
        <v>79</v>
      </c>
      <c r="I34" s="157">
        <v>75</v>
      </c>
      <c r="J34" s="157">
        <v>88</v>
      </c>
      <c r="K34" s="157">
        <f t="shared" si="0"/>
        <v>78</v>
      </c>
      <c r="L34" s="157"/>
      <c r="M34" s="157">
        <f t="shared" si="1"/>
        <v>78</v>
      </c>
      <c r="N34" s="353">
        <f t="shared" si="2"/>
        <v>78</v>
      </c>
      <c r="O34" s="7" t="str">
        <f t="shared" si="3"/>
        <v/>
      </c>
    </row>
    <row r="35" spans="1:15" x14ac:dyDescent="0.3">
      <c r="A35" s="2">
        <v>28</v>
      </c>
      <c r="B35" s="6">
        <f>IF(SISWA!B35=0,"",SISWA!B35)</f>
        <v>4159</v>
      </c>
      <c r="C35" s="6" t="str">
        <f>IF(SISWA!C35=0,"",SISWA!C35)</f>
        <v>0044650772</v>
      </c>
      <c r="D35" s="6" t="str">
        <f>IF(SISWA!D35=0,"",SISWA!D35)</f>
        <v>80-162-028-5</v>
      </c>
      <c r="E35" s="195" t="str">
        <f>IF(SISWA!E35=0,"",SISWA!E35)</f>
        <v>AHMAT ZAINURI</v>
      </c>
      <c r="F35" s="157">
        <v>67</v>
      </c>
      <c r="G35" s="157">
        <v>77</v>
      </c>
      <c r="H35" s="157">
        <v>78</v>
      </c>
      <c r="I35" s="157">
        <v>76</v>
      </c>
      <c r="J35" s="157">
        <v>91</v>
      </c>
      <c r="K35" s="157">
        <f t="shared" si="0"/>
        <v>77.8</v>
      </c>
      <c r="L35" s="157"/>
      <c r="M35" s="157">
        <f t="shared" si="1"/>
        <v>77.8</v>
      </c>
      <c r="N35" s="353">
        <f t="shared" si="2"/>
        <v>77.8</v>
      </c>
      <c r="O35" s="7" t="str">
        <f t="shared" si="3"/>
        <v/>
      </c>
    </row>
    <row r="36" spans="1:15" x14ac:dyDescent="0.3">
      <c r="A36" s="2">
        <v>29</v>
      </c>
      <c r="B36" s="6">
        <f>IF(SISWA!B36=0,"",SISWA!B36)</f>
        <v>4188</v>
      </c>
      <c r="C36" s="6" t="str">
        <f>IF(SISWA!C36=0,"",SISWA!C36)</f>
        <v>0048691920</v>
      </c>
      <c r="D36" s="6" t="str">
        <f>IF(SISWA!D36=0,"",SISWA!D36)</f>
        <v>80-162-029-4</v>
      </c>
      <c r="E36" s="195" t="str">
        <f>IF(SISWA!E36=0,"",SISWA!E36)</f>
        <v>AULIA SAFIRA</v>
      </c>
      <c r="F36" s="157">
        <v>75</v>
      </c>
      <c r="G36" s="157">
        <v>82</v>
      </c>
      <c r="H36" s="157">
        <v>83</v>
      </c>
      <c r="I36" s="157">
        <v>80</v>
      </c>
      <c r="J36" s="157">
        <v>97</v>
      </c>
      <c r="K36" s="157">
        <f t="shared" si="0"/>
        <v>83.4</v>
      </c>
      <c r="L36" s="157"/>
      <c r="M36" s="157">
        <f t="shared" si="1"/>
        <v>83.4</v>
      </c>
      <c r="N36" s="353">
        <f t="shared" si="2"/>
        <v>83.4</v>
      </c>
      <c r="O36" s="7" t="str">
        <f t="shared" si="3"/>
        <v/>
      </c>
    </row>
    <row r="37" spans="1:15" x14ac:dyDescent="0.3">
      <c r="A37" s="2">
        <v>30</v>
      </c>
      <c r="B37" s="6">
        <f>IF(SISWA!B37=0,"",SISWA!B37)</f>
        <v>4156</v>
      </c>
      <c r="C37" s="6" t="str">
        <f>IF(SISWA!C37=0,"",SISWA!C37)</f>
        <v>0047318391</v>
      </c>
      <c r="D37" s="6" t="str">
        <f>IF(SISWA!D37=0,"",SISWA!D37)</f>
        <v>80-162-030-3</v>
      </c>
      <c r="E37" s="195" t="str">
        <f>IF(SISWA!E37=0,"",SISWA!E37)</f>
        <v>DIVA SALWA SALSABILA</v>
      </c>
      <c r="F37" s="157">
        <v>85</v>
      </c>
      <c r="G37" s="157">
        <v>95</v>
      </c>
      <c r="H37" s="157">
        <v>87</v>
      </c>
      <c r="I37" s="157">
        <v>80</v>
      </c>
      <c r="J37" s="157">
        <v>95</v>
      </c>
      <c r="K37" s="157">
        <f t="shared" si="0"/>
        <v>88.4</v>
      </c>
      <c r="L37" s="157"/>
      <c r="M37" s="157">
        <f t="shared" si="1"/>
        <v>88.4</v>
      </c>
      <c r="N37" s="353">
        <f t="shared" si="2"/>
        <v>88.4</v>
      </c>
      <c r="O37" s="7" t="str">
        <f t="shared" si="3"/>
        <v/>
      </c>
    </row>
    <row r="38" spans="1:15" x14ac:dyDescent="0.3">
      <c r="A38" s="2">
        <v>31</v>
      </c>
      <c r="B38" s="6">
        <f>IF(SISWA!B38=0,"",SISWA!B38)</f>
        <v>4190</v>
      </c>
      <c r="C38" s="6" t="str">
        <f>IF(SISWA!C38=0,"",SISWA!C38)</f>
        <v>0046181004</v>
      </c>
      <c r="D38" s="6" t="str">
        <f>IF(SISWA!D38=0,"",SISWA!D38)</f>
        <v>80-162-031-2</v>
      </c>
      <c r="E38" s="195" t="str">
        <f>IF(SISWA!E38=0,"",SISWA!E38)</f>
        <v>FILSAFAH KARINA NUR ALIFIA</v>
      </c>
      <c r="F38" s="157">
        <v>79</v>
      </c>
      <c r="G38" s="157">
        <v>81</v>
      </c>
      <c r="H38" s="157">
        <v>79</v>
      </c>
      <c r="I38" s="157">
        <v>79</v>
      </c>
      <c r="J38" s="157">
        <v>87</v>
      </c>
      <c r="K38" s="157">
        <f t="shared" si="0"/>
        <v>81</v>
      </c>
      <c r="L38" s="157"/>
      <c r="M38" s="157">
        <f t="shared" si="1"/>
        <v>81</v>
      </c>
      <c r="N38" s="353">
        <f t="shared" si="2"/>
        <v>81</v>
      </c>
      <c r="O38" s="7" t="str">
        <f t="shared" si="3"/>
        <v/>
      </c>
    </row>
    <row r="39" spans="1:15" x14ac:dyDescent="0.3">
      <c r="A39" s="2">
        <v>32</v>
      </c>
      <c r="B39" s="6">
        <f>IF(SISWA!B39=0,"",SISWA!B39)</f>
        <v>4158</v>
      </c>
      <c r="C39" s="6" t="str">
        <f>IF(SISWA!C39=0,"",SISWA!C39)</f>
        <v>0044624062</v>
      </c>
      <c r="D39" s="6" t="str">
        <f>IF(SISWA!D39=0,"",SISWA!D39)</f>
        <v>80-162-032-9</v>
      </c>
      <c r="E39" s="195" t="str">
        <f>IF(SISWA!E39=0,"",SISWA!E39)</f>
        <v>HAMALNA DEWI NURHASANAH</v>
      </c>
      <c r="F39" s="157">
        <v>70</v>
      </c>
      <c r="G39" s="157">
        <v>81</v>
      </c>
      <c r="H39" s="157">
        <v>83</v>
      </c>
      <c r="I39" s="157">
        <v>79</v>
      </c>
      <c r="J39" s="157">
        <v>90</v>
      </c>
      <c r="K39" s="157">
        <f t="shared" si="0"/>
        <v>80.599999999999994</v>
      </c>
      <c r="L39" s="157"/>
      <c r="M39" s="157">
        <f t="shared" si="1"/>
        <v>80.599999999999994</v>
      </c>
      <c r="N39" s="353">
        <f t="shared" si="2"/>
        <v>80.599999999999994</v>
      </c>
      <c r="O39" s="7" t="str">
        <f t="shared" si="3"/>
        <v/>
      </c>
    </row>
    <row r="40" spans="1:15" x14ac:dyDescent="0.3">
      <c r="A40" s="2">
        <v>33</v>
      </c>
      <c r="B40" s="6">
        <f>IF(SISWA!B40=0,"",SISWA!B40)</f>
        <v>4192</v>
      </c>
      <c r="C40" s="6" t="str">
        <f>IF(SISWA!C40=0,"",SISWA!C40)</f>
        <v>0046479735</v>
      </c>
      <c r="D40" s="6" t="str">
        <f>IF(SISWA!D40=0,"",SISWA!D40)</f>
        <v>80-162-033-8</v>
      </c>
      <c r="E40" s="195" t="str">
        <f>IF(SISWA!E40=0,"",SISWA!E40)</f>
        <v>INDAH ILMAWATUL FADIYAH</v>
      </c>
      <c r="F40" s="157">
        <v>70</v>
      </c>
      <c r="G40" s="157">
        <v>80</v>
      </c>
      <c r="H40" s="157">
        <v>78</v>
      </c>
      <c r="I40" s="157">
        <v>81</v>
      </c>
      <c r="J40" s="157">
        <v>93</v>
      </c>
      <c r="K40" s="157">
        <f t="shared" si="0"/>
        <v>80.400000000000006</v>
      </c>
      <c r="L40" s="157"/>
      <c r="M40" s="157">
        <f t="shared" si="1"/>
        <v>80.400000000000006</v>
      </c>
      <c r="N40" s="353">
        <f t="shared" si="2"/>
        <v>80.400000000000006</v>
      </c>
      <c r="O40" s="7" t="str">
        <f t="shared" si="3"/>
        <v/>
      </c>
    </row>
    <row r="41" spans="1:15" x14ac:dyDescent="0.3">
      <c r="A41" s="2">
        <v>34</v>
      </c>
      <c r="B41" s="6">
        <f>IF(SISWA!B41=0,"",SISWA!B41)</f>
        <v>4132</v>
      </c>
      <c r="C41" s="6" t="str">
        <f>IF(SISWA!C41=0,"",SISWA!C41)</f>
        <v>0055794100</v>
      </c>
      <c r="D41" s="6" t="str">
        <f>IF(SISWA!D41=0,"",SISWA!D41)</f>
        <v>80-162-034-7</v>
      </c>
      <c r="E41" s="195" t="str">
        <f>IF(SISWA!E41=0,"",SISWA!E41)</f>
        <v>IZZA AFKARINA</v>
      </c>
      <c r="F41" s="157">
        <v>70</v>
      </c>
      <c r="G41" s="157">
        <v>83</v>
      </c>
      <c r="H41" s="157">
        <v>82</v>
      </c>
      <c r="I41" s="157">
        <v>82</v>
      </c>
      <c r="J41" s="157">
        <v>93</v>
      </c>
      <c r="K41" s="157">
        <f t="shared" si="0"/>
        <v>82</v>
      </c>
      <c r="L41" s="157"/>
      <c r="M41" s="157">
        <f t="shared" si="1"/>
        <v>82</v>
      </c>
      <c r="N41" s="353">
        <f t="shared" si="2"/>
        <v>82</v>
      </c>
      <c r="O41" s="7" t="str">
        <f t="shared" si="3"/>
        <v/>
      </c>
    </row>
    <row r="42" spans="1:15" x14ac:dyDescent="0.3">
      <c r="A42" s="2">
        <v>35</v>
      </c>
      <c r="B42" s="6">
        <f>IF(SISWA!B42=0,"",SISWA!B42)</f>
        <v>4157</v>
      </c>
      <c r="C42" s="6" t="str">
        <f>IF(SISWA!C42=0,"",SISWA!C42)</f>
        <v>0031187077</v>
      </c>
      <c r="D42" s="6" t="str">
        <f>IF(SISWA!D42=0,"",SISWA!D42)</f>
        <v>80-162-035-6</v>
      </c>
      <c r="E42" s="195" t="str">
        <f>IF(SISWA!E42=0,"",SISWA!E42)</f>
        <v>JESIKA NUR SANJANA</v>
      </c>
      <c r="F42" s="157">
        <v>72</v>
      </c>
      <c r="G42" s="157">
        <v>88</v>
      </c>
      <c r="H42" s="157">
        <v>82</v>
      </c>
      <c r="I42" s="157">
        <v>79</v>
      </c>
      <c r="J42" s="157">
        <v>89</v>
      </c>
      <c r="K42" s="157">
        <f t="shared" si="0"/>
        <v>82</v>
      </c>
      <c r="L42" s="157"/>
      <c r="M42" s="157">
        <f t="shared" si="1"/>
        <v>82</v>
      </c>
      <c r="N42" s="353">
        <f t="shared" si="2"/>
        <v>82</v>
      </c>
      <c r="O42" s="7" t="str">
        <f t="shared" si="3"/>
        <v/>
      </c>
    </row>
    <row r="43" spans="1:15" x14ac:dyDescent="0.3">
      <c r="A43" s="2">
        <v>36</v>
      </c>
      <c r="B43" s="6">
        <f>IF(SISWA!B43=0,"",SISWA!B43)</f>
        <v>4160</v>
      </c>
      <c r="C43" s="6" t="str">
        <f>IF(SISWA!C43=0,"",SISWA!C43)</f>
        <v>0043300454</v>
      </c>
      <c r="D43" s="6" t="str">
        <f>IF(SISWA!D43=0,"",SISWA!D43)</f>
        <v>80-162-036-5</v>
      </c>
      <c r="E43" s="195" t="str">
        <f>IF(SISWA!E43=0,"",SISWA!E43)</f>
        <v>KHAFIT I'ZAZ ABIYYU</v>
      </c>
      <c r="F43" s="157">
        <v>70</v>
      </c>
      <c r="G43" s="157">
        <v>82</v>
      </c>
      <c r="H43" s="157">
        <v>80</v>
      </c>
      <c r="I43" s="157">
        <v>75</v>
      </c>
      <c r="J43" s="157">
        <v>91</v>
      </c>
      <c r="K43" s="157">
        <f t="shared" si="0"/>
        <v>79.599999999999994</v>
      </c>
      <c r="L43" s="157"/>
      <c r="M43" s="157">
        <f t="shared" si="1"/>
        <v>79.599999999999994</v>
      </c>
      <c r="N43" s="353">
        <f t="shared" si="2"/>
        <v>79.599999999999994</v>
      </c>
      <c r="O43" s="7" t="str">
        <f t="shared" si="3"/>
        <v/>
      </c>
    </row>
    <row r="44" spans="1:15" x14ac:dyDescent="0.3">
      <c r="A44" s="2">
        <v>37</v>
      </c>
      <c r="B44" s="6">
        <f>IF(SISWA!B44=0,"",SISWA!B44)</f>
        <v>4161</v>
      </c>
      <c r="C44" s="6" t="str">
        <f>IF(SISWA!C44=0,"",SISWA!C44)</f>
        <v>0047793756</v>
      </c>
      <c r="D44" s="6" t="str">
        <f>IF(SISWA!D44=0,"",SISWA!D44)</f>
        <v>80-162-037-4</v>
      </c>
      <c r="E44" s="195" t="str">
        <f>IF(SISWA!E44=0,"",SISWA!E44)</f>
        <v>KRISNA DWI WICAKSONO</v>
      </c>
      <c r="F44" s="157">
        <v>65</v>
      </c>
      <c r="G44" s="157">
        <v>66</v>
      </c>
      <c r="H44" s="157">
        <v>72</v>
      </c>
      <c r="I44" s="157">
        <v>74</v>
      </c>
      <c r="J44" s="157">
        <v>55</v>
      </c>
      <c r="K44" s="157">
        <f t="shared" si="0"/>
        <v>66.400000000000006</v>
      </c>
      <c r="L44" s="157"/>
      <c r="M44" s="157">
        <f t="shared" si="1"/>
        <v>66.400000000000006</v>
      </c>
      <c r="N44" s="353">
        <f t="shared" si="2"/>
        <v>66.400000000000006</v>
      </c>
      <c r="O44" s="7" t="str">
        <f t="shared" si="3"/>
        <v/>
      </c>
    </row>
    <row r="45" spans="1:15" x14ac:dyDescent="0.3">
      <c r="A45" s="2">
        <v>38</v>
      </c>
      <c r="B45" s="6">
        <f>IF(SISWA!B45=0,"",SISWA!B45)</f>
        <v>4162</v>
      </c>
      <c r="C45" s="6" t="str">
        <f>IF(SISWA!C45=0,"",SISWA!C45)</f>
        <v>0055341921</v>
      </c>
      <c r="D45" s="6" t="str">
        <f>IF(SISWA!D45=0,"",SISWA!D45)</f>
        <v>80-162-038-3</v>
      </c>
      <c r="E45" s="195" t="str">
        <f>IF(SISWA!E45=0,"",SISWA!E45)</f>
        <v>LAILA AFIFAHTUR ROHMAH</v>
      </c>
      <c r="F45" s="157">
        <v>83</v>
      </c>
      <c r="G45" s="157">
        <v>85</v>
      </c>
      <c r="H45" s="157">
        <v>80</v>
      </c>
      <c r="I45" s="157">
        <v>81</v>
      </c>
      <c r="J45" s="157">
        <v>91</v>
      </c>
      <c r="K45" s="157">
        <f t="shared" si="0"/>
        <v>84</v>
      </c>
      <c r="L45" s="157"/>
      <c r="M45" s="157">
        <f t="shared" si="1"/>
        <v>84</v>
      </c>
      <c r="N45" s="353">
        <f t="shared" si="2"/>
        <v>84</v>
      </c>
      <c r="O45" s="7" t="str">
        <f t="shared" si="3"/>
        <v/>
      </c>
    </row>
    <row r="46" spans="1:15" x14ac:dyDescent="0.3">
      <c r="A46" s="2">
        <v>39</v>
      </c>
      <c r="B46" s="6">
        <f>IF(SISWA!B46=0,"",SISWA!B46)</f>
        <v>4163</v>
      </c>
      <c r="C46" s="6" t="str">
        <f>IF(SISWA!C46=0,"",SISWA!C46)</f>
        <v>0049724648</v>
      </c>
      <c r="D46" s="6" t="str">
        <f>IF(SISWA!D46=0,"",SISWA!D46)</f>
        <v>80-162-039-2</v>
      </c>
      <c r="E46" s="195" t="str">
        <f>IF(SISWA!E46=0,"",SISWA!E46)</f>
        <v>LIA DAHLIA</v>
      </c>
      <c r="F46" s="157">
        <v>79</v>
      </c>
      <c r="G46" s="157">
        <v>78</v>
      </c>
      <c r="H46" s="157">
        <v>80</v>
      </c>
      <c r="I46" s="157">
        <v>79</v>
      </c>
      <c r="J46" s="157">
        <v>89</v>
      </c>
      <c r="K46" s="157">
        <f t="shared" si="0"/>
        <v>81</v>
      </c>
      <c r="L46" s="157"/>
      <c r="M46" s="157">
        <f t="shared" si="1"/>
        <v>81</v>
      </c>
      <c r="N46" s="353">
        <f t="shared" si="2"/>
        <v>81</v>
      </c>
      <c r="O46" s="7" t="str">
        <f t="shared" si="3"/>
        <v/>
      </c>
    </row>
    <row r="47" spans="1:15" x14ac:dyDescent="0.3">
      <c r="A47" s="2">
        <v>40</v>
      </c>
      <c r="B47" s="6">
        <f>IF(SISWA!B47=0,"",SISWA!B47)</f>
        <v>4164</v>
      </c>
      <c r="C47" s="6" t="str">
        <f>IF(SISWA!C47=0,"",SISWA!C47)</f>
        <v>0042308111</v>
      </c>
      <c r="D47" s="6" t="str">
        <f>IF(SISWA!D47=0,"",SISWA!D47)</f>
        <v>80-162-040-9</v>
      </c>
      <c r="E47" s="195" t="str">
        <f>IF(SISWA!E47=0,"",SISWA!E47)</f>
        <v>MIFTAKHUS SURUR</v>
      </c>
      <c r="F47" s="157">
        <v>80</v>
      </c>
      <c r="G47" s="157">
        <v>80</v>
      </c>
      <c r="H47" s="157">
        <v>83</v>
      </c>
      <c r="I47" s="157">
        <v>79</v>
      </c>
      <c r="J47" s="157">
        <v>88</v>
      </c>
      <c r="K47" s="157">
        <f t="shared" si="0"/>
        <v>82</v>
      </c>
      <c r="L47" s="157"/>
      <c r="M47" s="157">
        <f t="shared" si="1"/>
        <v>82</v>
      </c>
      <c r="N47" s="353">
        <f t="shared" si="2"/>
        <v>82</v>
      </c>
      <c r="O47" s="7" t="str">
        <f t="shared" si="3"/>
        <v/>
      </c>
    </row>
    <row r="48" spans="1:15" x14ac:dyDescent="0.3">
      <c r="A48" s="2">
        <v>41</v>
      </c>
      <c r="B48" s="6">
        <f>IF(SISWA!B48=0,"",SISWA!B48)</f>
        <v>4194</v>
      </c>
      <c r="C48" s="6" t="str">
        <f>IF(SISWA!C48=0,"",SISWA!C48)</f>
        <v>0048571340</v>
      </c>
      <c r="D48" s="6" t="str">
        <f>IF(SISWA!D48=0,"",SISWA!D48)</f>
        <v>80-162-041-8</v>
      </c>
      <c r="E48" s="195" t="str">
        <f>IF(SISWA!E48=0,"",SISWA!E48)</f>
        <v>MOCHAMAD ALIFAMADIO DWI ANANTA</v>
      </c>
      <c r="F48" s="157">
        <v>70</v>
      </c>
      <c r="G48" s="157">
        <v>78</v>
      </c>
      <c r="H48" s="157">
        <v>77</v>
      </c>
      <c r="I48" s="157">
        <v>76</v>
      </c>
      <c r="J48" s="157">
        <v>82</v>
      </c>
      <c r="K48" s="157">
        <f t="shared" si="0"/>
        <v>76.599999999999994</v>
      </c>
      <c r="L48" s="157"/>
      <c r="M48" s="157">
        <f t="shared" si="1"/>
        <v>76.599999999999994</v>
      </c>
      <c r="N48" s="353">
        <f t="shared" si="2"/>
        <v>76.599999999999994</v>
      </c>
      <c r="O48" s="7" t="str">
        <f t="shared" si="3"/>
        <v/>
      </c>
    </row>
    <row r="49" spans="1:15" x14ac:dyDescent="0.3">
      <c r="A49" s="2">
        <v>42</v>
      </c>
      <c r="B49" s="6">
        <f>IF(SISWA!B49=0,"",SISWA!B49)</f>
        <v>4195</v>
      </c>
      <c r="C49" s="6" t="str">
        <f>IF(SISWA!C49=0,"",SISWA!C49)</f>
        <v>0049668688</v>
      </c>
      <c r="D49" s="6" t="str">
        <f>IF(SISWA!D49=0,"",SISWA!D49)</f>
        <v>80-162-042-7</v>
      </c>
      <c r="E49" s="195" t="str">
        <f>IF(SISWA!E49=0,"",SISWA!E49)</f>
        <v>MOHAMAD RIZKY ARDIANTO</v>
      </c>
      <c r="F49" s="157">
        <v>69</v>
      </c>
      <c r="G49" s="157">
        <v>77</v>
      </c>
      <c r="H49" s="157">
        <v>82</v>
      </c>
      <c r="I49" s="157">
        <v>78</v>
      </c>
      <c r="J49" s="157">
        <v>88</v>
      </c>
      <c r="K49" s="157">
        <f t="shared" si="0"/>
        <v>78.8</v>
      </c>
      <c r="L49" s="157"/>
      <c r="M49" s="157">
        <f t="shared" si="1"/>
        <v>78.8</v>
      </c>
      <c r="N49" s="353">
        <f t="shared" si="2"/>
        <v>78.8</v>
      </c>
      <c r="O49" s="7" t="str">
        <f t="shared" si="3"/>
        <v/>
      </c>
    </row>
    <row r="50" spans="1:15" x14ac:dyDescent="0.3">
      <c r="A50" s="2">
        <v>43</v>
      </c>
      <c r="B50" s="6">
        <f>IF(SISWA!B50=0,"",SISWA!B50)</f>
        <v>4196</v>
      </c>
      <c r="C50" s="6" t="str">
        <f>IF(SISWA!C50=0,"",SISWA!C50)</f>
        <v>0053373334</v>
      </c>
      <c r="D50" s="6" t="str">
        <f>IF(SISWA!D50=0,"",SISWA!D50)</f>
        <v>80-162-043-6</v>
      </c>
      <c r="E50" s="195" t="str">
        <f>IF(SISWA!E50=0,"",SISWA!E50)</f>
        <v>MUHAMAD YOGA HALIM AKBAR</v>
      </c>
      <c r="F50" s="157"/>
      <c r="G50" s="157"/>
      <c r="H50" s="157">
        <v>77</v>
      </c>
      <c r="I50" s="157">
        <v>78</v>
      </c>
      <c r="J50" s="157">
        <v>84</v>
      </c>
      <c r="K50" s="157">
        <f t="shared" si="0"/>
        <v>79.666666666666671</v>
      </c>
      <c r="L50" s="157"/>
      <c r="M50" s="157">
        <f t="shared" si="1"/>
        <v>79.666666666666671</v>
      </c>
      <c r="N50" s="353">
        <f t="shared" si="2"/>
        <v>79.666666666666671</v>
      </c>
    </row>
    <row r="51" spans="1:15" x14ac:dyDescent="0.3">
      <c r="A51" s="2">
        <v>44</v>
      </c>
      <c r="B51" s="6">
        <f>IF(SISWA!B51=0,"",SISWA!B51)</f>
        <v>4165</v>
      </c>
      <c r="C51" s="6" t="str">
        <f>IF(SISWA!C51=0,"",SISWA!C51)</f>
        <v>0045389451</v>
      </c>
      <c r="D51" s="6" t="str">
        <f>IF(SISWA!D51=0,"",SISWA!D51)</f>
        <v>80-162-044-5</v>
      </c>
      <c r="E51" s="195" t="str">
        <f>IF(SISWA!E51=0,"",SISWA!E51)</f>
        <v>MUHAMMAD AKBAR MAULANA ISKHAQ</v>
      </c>
      <c r="F51" s="157">
        <v>68</v>
      </c>
      <c r="G51" s="157">
        <v>78</v>
      </c>
      <c r="H51" s="157">
        <v>79</v>
      </c>
      <c r="I51" s="157"/>
      <c r="J51" s="157">
        <v>84</v>
      </c>
      <c r="K51" s="157">
        <f t="shared" si="0"/>
        <v>77.25</v>
      </c>
      <c r="L51" s="157"/>
      <c r="M51" s="157">
        <f t="shared" si="1"/>
        <v>77.25</v>
      </c>
      <c r="N51" s="353">
        <f t="shared" si="2"/>
        <v>77.25</v>
      </c>
    </row>
    <row r="52" spans="1:15" x14ac:dyDescent="0.3">
      <c r="A52" s="2">
        <v>45</v>
      </c>
      <c r="B52" s="6">
        <f>IF(SISWA!B52=0,"",SISWA!B52)</f>
        <v>4166</v>
      </c>
      <c r="C52" s="6" t="str">
        <f>IF(SISWA!C52=0,"",SISWA!C52)</f>
        <v>0056992985</v>
      </c>
      <c r="D52" s="6" t="str">
        <f>IF(SISWA!D52=0,"",SISWA!D52)</f>
        <v>80-162-045-4</v>
      </c>
      <c r="E52" s="195" t="str">
        <f>IF(SISWA!E52=0,"",SISWA!E52)</f>
        <v>MUHAMMAD ARIS MAHENDRA</v>
      </c>
      <c r="F52" s="157">
        <v>69</v>
      </c>
      <c r="G52" s="157">
        <v>75</v>
      </c>
      <c r="H52" s="157">
        <v>78</v>
      </c>
      <c r="I52" s="157">
        <v>76</v>
      </c>
      <c r="J52" s="157">
        <v>82</v>
      </c>
      <c r="K52" s="157">
        <f t="shared" si="0"/>
        <v>76</v>
      </c>
      <c r="L52" s="157"/>
      <c r="M52" s="157">
        <f t="shared" si="1"/>
        <v>76</v>
      </c>
      <c r="N52" s="353">
        <f t="shared" si="2"/>
        <v>76</v>
      </c>
    </row>
    <row r="53" spans="1:15" x14ac:dyDescent="0.3">
      <c r="A53" s="2">
        <v>46</v>
      </c>
      <c r="B53" s="6">
        <f>IF(SISWA!B53=0,"",SISWA!B53)</f>
        <v>4167</v>
      </c>
      <c r="C53" s="6" t="str">
        <f>IF(SISWA!C53=0,"",SISWA!C53)</f>
        <v>0043548840</v>
      </c>
      <c r="D53" s="6" t="str">
        <f>IF(SISWA!D53=0,"",SISWA!D53)</f>
        <v>80-162-046-3</v>
      </c>
      <c r="E53" s="195" t="str">
        <f>IF(SISWA!E53=0,"",SISWA!E53)</f>
        <v>MUHAMMAD REZA NURDIANSYAH</v>
      </c>
      <c r="F53" s="157">
        <v>70</v>
      </c>
      <c r="G53" s="157">
        <v>76</v>
      </c>
      <c r="H53" s="157">
        <v>79</v>
      </c>
      <c r="I53" s="157">
        <v>76</v>
      </c>
      <c r="J53" s="157">
        <v>83</v>
      </c>
      <c r="K53" s="157">
        <f t="shared" si="0"/>
        <v>76.8</v>
      </c>
      <c r="L53" s="157"/>
      <c r="M53" s="157">
        <f t="shared" si="1"/>
        <v>76.8</v>
      </c>
      <c r="N53" s="353">
        <f t="shared" si="2"/>
        <v>76.8</v>
      </c>
    </row>
    <row r="54" spans="1:15" x14ac:dyDescent="0.3">
      <c r="A54" s="2">
        <v>47</v>
      </c>
      <c r="B54" s="6">
        <f>IF(SISWA!B54=0,"",SISWA!B54)</f>
        <v>4168</v>
      </c>
      <c r="C54" s="6" t="str">
        <f>IF(SISWA!C54=0,"",SISWA!C54)</f>
        <v>0042281947</v>
      </c>
      <c r="D54" s="6" t="str">
        <f>IF(SISWA!D54=0,"",SISWA!D54)</f>
        <v>80-162-047-2</v>
      </c>
      <c r="E54" s="195" t="str">
        <f>IF(SISWA!E54=0,"",SISWA!E54)</f>
        <v>MUHAMMAD SONI</v>
      </c>
      <c r="F54" s="157">
        <v>65</v>
      </c>
      <c r="G54" s="157">
        <v>74</v>
      </c>
      <c r="H54" s="157">
        <v>75</v>
      </c>
      <c r="I54" s="157">
        <v>75</v>
      </c>
      <c r="J54" s="157">
        <v>62</v>
      </c>
      <c r="K54" s="157">
        <f t="shared" si="0"/>
        <v>70.2</v>
      </c>
      <c r="L54" s="157"/>
      <c r="M54" s="157">
        <f t="shared" si="1"/>
        <v>70.2</v>
      </c>
      <c r="N54" s="353">
        <f t="shared" si="2"/>
        <v>70.2</v>
      </c>
    </row>
    <row r="55" spans="1:15" x14ac:dyDescent="0.3">
      <c r="A55" s="2">
        <v>48</v>
      </c>
      <c r="B55" s="6">
        <f>IF(SISWA!B55=0,"",SISWA!B55)</f>
        <v>4169</v>
      </c>
      <c r="C55" s="6" t="str">
        <f>IF(SISWA!C55=0,"",SISWA!C55)</f>
        <v>0047171711</v>
      </c>
      <c r="D55" s="6" t="str">
        <f>IF(SISWA!D55=0,"",SISWA!D55)</f>
        <v>80-162-048-9</v>
      </c>
      <c r="E55" s="195" t="str">
        <f>IF(SISWA!E55=0,"",SISWA!E55)</f>
        <v>MUHAMMAD YUSUF ABDILLAH</v>
      </c>
      <c r="F55" s="157">
        <v>80</v>
      </c>
      <c r="G55" s="157">
        <v>79</v>
      </c>
      <c r="H55" s="157">
        <v>83</v>
      </c>
      <c r="I55" s="157">
        <v>81</v>
      </c>
      <c r="J55" s="157">
        <v>86</v>
      </c>
      <c r="K55" s="157">
        <f t="shared" si="0"/>
        <v>81.8</v>
      </c>
      <c r="L55" s="157"/>
      <c r="M55" s="157">
        <f t="shared" si="1"/>
        <v>81.8</v>
      </c>
      <c r="N55" s="353">
        <f t="shared" si="2"/>
        <v>81.8</v>
      </c>
    </row>
    <row r="56" spans="1:15" x14ac:dyDescent="0.3">
      <c r="A56" s="2">
        <v>49</v>
      </c>
      <c r="B56" s="6">
        <f>IF(SISWA!B56=0,"",SISWA!B56)</f>
        <v>4197</v>
      </c>
      <c r="C56" s="6" t="str">
        <f>IF(SISWA!C56=0,"",SISWA!C56)</f>
        <v>0053900236</v>
      </c>
      <c r="D56" s="6" t="str">
        <f>IF(SISWA!D56=0,"",SISWA!D56)</f>
        <v>80-162-049-8</v>
      </c>
      <c r="E56" s="195" t="str">
        <f>IF(SISWA!E56=0,"",SISWA!E56)</f>
        <v>MUHAMMAD ZAYIN FADHLILLAH</v>
      </c>
      <c r="F56" s="157">
        <v>73</v>
      </c>
      <c r="G56" s="157">
        <v>78</v>
      </c>
      <c r="H56" s="157">
        <v>81</v>
      </c>
      <c r="I56" s="157">
        <v>78</v>
      </c>
      <c r="J56" s="157">
        <v>89</v>
      </c>
      <c r="K56" s="157">
        <f t="shared" si="0"/>
        <v>79.8</v>
      </c>
      <c r="L56" s="157"/>
      <c r="M56" s="157">
        <f t="shared" si="1"/>
        <v>79.8</v>
      </c>
      <c r="N56" s="353">
        <f t="shared" si="2"/>
        <v>79.8</v>
      </c>
    </row>
    <row r="57" spans="1:15" x14ac:dyDescent="0.3">
      <c r="A57" s="2">
        <v>50</v>
      </c>
      <c r="B57" s="6">
        <f>IF(SISWA!B57=0,"",SISWA!B57)</f>
        <v>4170</v>
      </c>
      <c r="C57" s="6" t="str">
        <f>IF(SISWA!C57=0,"",SISWA!C57)</f>
        <v>0059424115</v>
      </c>
      <c r="D57" s="6" t="str">
        <f>IF(SISWA!D57=0,"",SISWA!D57)</f>
        <v>80-162-050-7</v>
      </c>
      <c r="E57" s="195" t="str">
        <f>IF(SISWA!E57=0,"",SISWA!E57)</f>
        <v>NURUL ISLAKHATUL MAGHFIROH</v>
      </c>
      <c r="F57" s="157">
        <v>78</v>
      </c>
      <c r="G57" s="157">
        <v>81</v>
      </c>
      <c r="H57" s="157">
        <v>81</v>
      </c>
      <c r="I57" s="157">
        <v>77</v>
      </c>
      <c r="J57" s="157">
        <v>86</v>
      </c>
      <c r="K57" s="157">
        <f t="shared" si="0"/>
        <v>80.599999999999994</v>
      </c>
      <c r="L57" s="157"/>
      <c r="M57" s="157">
        <f t="shared" si="1"/>
        <v>80.599999999999994</v>
      </c>
      <c r="N57" s="353">
        <f t="shared" si="2"/>
        <v>80.599999999999994</v>
      </c>
    </row>
    <row r="58" spans="1:15" x14ac:dyDescent="0.3">
      <c r="A58" s="2">
        <v>51</v>
      </c>
      <c r="B58" s="6">
        <f>IF(SISWA!B58=0,"",SISWA!B58)</f>
        <v>4171</v>
      </c>
      <c r="C58" s="6" t="str">
        <f>IF(SISWA!C58=0,"",SISWA!C58)</f>
        <v>0047462155</v>
      </c>
      <c r="D58" s="6" t="str">
        <f>IF(SISWA!D58=0,"",SISWA!D58)</f>
        <v>80-162-051-6</v>
      </c>
      <c r="E58" s="195" t="str">
        <f>IF(SISWA!E58=0,"",SISWA!E58)</f>
        <v>SALIFA IHDAHLIA</v>
      </c>
      <c r="F58" s="157">
        <v>75</v>
      </c>
      <c r="G58" s="157">
        <v>79</v>
      </c>
      <c r="H58" s="157">
        <v>80</v>
      </c>
      <c r="I58" s="157">
        <v>77</v>
      </c>
      <c r="J58" s="157">
        <v>85</v>
      </c>
      <c r="K58" s="157">
        <f t="shared" si="0"/>
        <v>79.2</v>
      </c>
      <c r="L58" s="157"/>
      <c r="M58" s="157">
        <f t="shared" si="1"/>
        <v>79.2</v>
      </c>
      <c r="N58" s="353">
        <f t="shared" si="2"/>
        <v>79.2</v>
      </c>
    </row>
    <row r="59" spans="1:15" x14ac:dyDescent="0.3">
      <c r="A59" s="2">
        <v>52</v>
      </c>
      <c r="B59" s="6">
        <f>IF(SISWA!B59=0,"",SISWA!B59)</f>
        <v>4056</v>
      </c>
      <c r="C59" s="6" t="str">
        <f>IF(SISWA!C59=0,"",SISWA!C59)</f>
        <v>0025417842</v>
      </c>
      <c r="D59" s="6" t="str">
        <f>IF(SISWA!D59=0,"",SISWA!D59)</f>
        <v>80-162-052-5</v>
      </c>
      <c r="E59" s="195" t="str">
        <f>IF(SISWA!E59=0,"",SISWA!E59)</f>
        <v>YUNITA WARDATUL CHOIRIYAH</v>
      </c>
      <c r="F59" s="157">
        <v>70</v>
      </c>
      <c r="G59" s="157">
        <v>85</v>
      </c>
      <c r="H59" s="157">
        <v>84</v>
      </c>
      <c r="I59" s="157">
        <v>82</v>
      </c>
      <c r="J59" s="157">
        <v>92</v>
      </c>
      <c r="K59" s="157">
        <f t="shared" si="0"/>
        <v>82.6</v>
      </c>
      <c r="L59" s="157"/>
      <c r="M59" s="157">
        <f t="shared" si="1"/>
        <v>82.6</v>
      </c>
      <c r="N59" s="353">
        <f t="shared" si="2"/>
        <v>82.6</v>
      </c>
    </row>
    <row r="60" spans="1:15" x14ac:dyDescent="0.3">
      <c r="A60" s="2">
        <v>53</v>
      </c>
      <c r="B60" s="6">
        <f>IF(SISWA!B60=0,"",SISWA!B60)</f>
        <v>4172</v>
      </c>
      <c r="C60" s="6" t="str">
        <f>IF(SISWA!C60=0,"",SISWA!C60)</f>
        <v>0041942834</v>
      </c>
      <c r="D60" s="6" t="str">
        <f>IF(SISWA!D60=0,"",SISWA!D60)</f>
        <v>80-162-053-4</v>
      </c>
      <c r="E60" s="195" t="str">
        <f>IF(SISWA!E60=0,"",SISWA!E60)</f>
        <v>YUSFI RIZKY AZIZAH</v>
      </c>
      <c r="F60" s="157">
        <v>82</v>
      </c>
      <c r="G60" s="157">
        <v>87</v>
      </c>
      <c r="H60" s="157">
        <v>86</v>
      </c>
      <c r="I60" s="157">
        <v>82</v>
      </c>
      <c r="J60" s="157">
        <v>91</v>
      </c>
      <c r="K60" s="157">
        <f t="shared" si="0"/>
        <v>85.6</v>
      </c>
      <c r="L60" s="157"/>
      <c r="M60" s="157">
        <f t="shared" si="1"/>
        <v>85.6</v>
      </c>
      <c r="N60" s="353">
        <f t="shared" si="2"/>
        <v>85.6</v>
      </c>
    </row>
    <row r="61" spans="1:15" x14ac:dyDescent="0.3">
      <c r="A61" s="2">
        <v>54</v>
      </c>
      <c r="B61" s="6" t="str">
        <f>IF(SISWA!B61=0,"",SISWA!B61)</f>
        <v/>
      </c>
      <c r="C61" s="6" t="str">
        <f>IF(SISWA!C61=0,"",SISWA!C61)</f>
        <v/>
      </c>
      <c r="D61" s="6" t="str">
        <f>IF(SISWA!D61=0,"",SISWA!D61)</f>
        <v/>
      </c>
      <c r="E61" s="195" t="str">
        <f>IF(SISWA!E61=0,"",SISWA!E61)</f>
        <v/>
      </c>
      <c r="F61" s="157"/>
      <c r="G61" s="157"/>
      <c r="H61" s="157"/>
      <c r="I61" s="157"/>
      <c r="J61" s="157"/>
      <c r="K61" s="157" t="e">
        <f t="shared" si="0"/>
        <v>#DIV/0!</v>
      </c>
      <c r="L61" s="157"/>
      <c r="M61" s="157" t="e">
        <f t="shared" si="1"/>
        <v>#DIV/0!</v>
      </c>
      <c r="N61" s="353" t="e">
        <f t="shared" si="2"/>
        <v>#DIV/0!</v>
      </c>
    </row>
    <row r="62" spans="1:15" x14ac:dyDescent="0.3">
      <c r="A62" s="2">
        <v>55</v>
      </c>
      <c r="B62" s="6" t="str">
        <f>IF(SISWA!B62=0,"",SISWA!B62)</f>
        <v/>
      </c>
      <c r="C62" s="6" t="str">
        <f>IF(SISWA!C62=0,"",SISWA!C62)</f>
        <v/>
      </c>
      <c r="D62" s="6" t="str">
        <f>IF(SISWA!D62=0,"",SISWA!D62)</f>
        <v/>
      </c>
      <c r="E62" s="195" t="str">
        <f>IF(SISWA!E62=0,"",SISWA!E62)</f>
        <v/>
      </c>
      <c r="F62" s="157"/>
      <c r="G62" s="157"/>
      <c r="H62" s="157"/>
      <c r="I62" s="157"/>
      <c r="J62" s="157"/>
      <c r="K62" s="157" t="e">
        <f t="shared" si="0"/>
        <v>#DIV/0!</v>
      </c>
      <c r="L62" s="157"/>
      <c r="M62" s="157" t="e">
        <f t="shared" si="1"/>
        <v>#DIV/0!</v>
      </c>
      <c r="N62" s="353" t="e">
        <f t="shared" si="2"/>
        <v>#DIV/0!</v>
      </c>
    </row>
    <row r="63" spans="1:15" x14ac:dyDescent="0.3">
      <c r="A63" s="2">
        <v>56</v>
      </c>
      <c r="B63" s="6" t="str">
        <f>IF(SISWA!B63=0,"",SISWA!B63)</f>
        <v/>
      </c>
      <c r="C63" s="6" t="str">
        <f>IF(SISWA!C63=0,"",SISWA!C63)</f>
        <v/>
      </c>
      <c r="D63" s="6" t="str">
        <f>IF(SISWA!D63=0,"",SISWA!D63)</f>
        <v/>
      </c>
      <c r="E63" s="195" t="str">
        <f>IF(SISWA!E63=0,"",SISWA!E63)</f>
        <v/>
      </c>
      <c r="F63" s="157"/>
      <c r="G63" s="157"/>
      <c r="H63" s="157"/>
      <c r="I63" s="157"/>
      <c r="J63" s="157"/>
      <c r="K63" s="157" t="e">
        <f t="shared" si="0"/>
        <v>#DIV/0!</v>
      </c>
      <c r="L63" s="157"/>
      <c r="M63" s="157" t="e">
        <f t="shared" si="1"/>
        <v>#DIV/0!</v>
      </c>
      <c r="N63" s="353" t="e">
        <f t="shared" si="2"/>
        <v>#DIV/0!</v>
      </c>
    </row>
    <row r="64" spans="1:15" x14ac:dyDescent="0.3">
      <c r="A64" s="2">
        <v>57</v>
      </c>
      <c r="B64" s="6" t="str">
        <f>IF(SISWA!B64=0,"",SISWA!B64)</f>
        <v/>
      </c>
      <c r="C64" s="6" t="str">
        <f>IF(SISWA!C64=0,"",SISWA!C64)</f>
        <v/>
      </c>
      <c r="D64" s="6" t="str">
        <f>IF(SISWA!D64=0,"",SISWA!D64)</f>
        <v/>
      </c>
      <c r="E64" s="195" t="str">
        <f>IF(SISWA!E64=0,"",SISWA!E64)</f>
        <v/>
      </c>
      <c r="F64" s="157"/>
      <c r="G64" s="157"/>
      <c r="H64" s="157"/>
      <c r="I64" s="157"/>
      <c r="J64" s="157"/>
      <c r="K64" s="157" t="e">
        <f t="shared" si="0"/>
        <v>#DIV/0!</v>
      </c>
      <c r="L64" s="157"/>
      <c r="M64" s="157" t="e">
        <f t="shared" si="1"/>
        <v>#DIV/0!</v>
      </c>
      <c r="N64" s="353" t="e">
        <f t="shared" si="2"/>
        <v>#DIV/0!</v>
      </c>
    </row>
    <row r="65" spans="1:14" x14ac:dyDescent="0.3">
      <c r="A65" s="2">
        <v>58</v>
      </c>
      <c r="B65" s="6" t="str">
        <f>IF(SISWA!B65=0,"",SISWA!B65)</f>
        <v/>
      </c>
      <c r="C65" s="6" t="str">
        <f>IF(SISWA!C65=0,"",SISWA!C65)</f>
        <v/>
      </c>
      <c r="D65" s="6" t="str">
        <f>IF(SISWA!D65=0,"",SISWA!D65)</f>
        <v/>
      </c>
      <c r="E65" s="195" t="str">
        <f>IF(SISWA!E65=0,"",SISWA!E65)</f>
        <v/>
      </c>
      <c r="F65" s="157"/>
      <c r="G65" s="157"/>
      <c r="H65" s="157"/>
      <c r="I65" s="157"/>
      <c r="J65" s="157"/>
      <c r="K65" s="157" t="e">
        <f t="shared" si="0"/>
        <v>#DIV/0!</v>
      </c>
      <c r="L65" s="157"/>
      <c r="M65" s="157"/>
      <c r="N65" s="353" t="e">
        <f t="shared" si="2"/>
        <v>#DIV/0!</v>
      </c>
    </row>
    <row r="66" spans="1:14" x14ac:dyDescent="0.3">
      <c r="A66" s="2">
        <v>59</v>
      </c>
      <c r="B66" s="6" t="str">
        <f>IF(SISWA!B66=0,"",SISWA!B66)</f>
        <v/>
      </c>
      <c r="C66" s="6" t="str">
        <f>IF(SISWA!C66=0,"",SISWA!C66)</f>
        <v/>
      </c>
      <c r="D66" s="6" t="str">
        <f>IF(SISWA!D66=0,"",SISWA!D66)</f>
        <v/>
      </c>
      <c r="E66" s="195" t="str">
        <f>IF(SISWA!E66=0,"",SISWA!E66)</f>
        <v/>
      </c>
      <c r="F66" s="157"/>
      <c r="G66" s="157"/>
      <c r="H66" s="157"/>
      <c r="I66" s="157"/>
      <c r="J66" s="157"/>
      <c r="K66" s="157" t="e">
        <f t="shared" si="0"/>
        <v>#DIV/0!</v>
      </c>
      <c r="L66" s="157"/>
      <c r="M66" s="157"/>
      <c r="N66" s="353" t="e">
        <f t="shared" si="2"/>
        <v>#DIV/0!</v>
      </c>
    </row>
    <row r="67" spans="1:14" x14ac:dyDescent="0.3">
      <c r="A67" s="2">
        <v>60</v>
      </c>
      <c r="B67" s="6" t="str">
        <f>IF(SISWA!B67=0,"",SISWA!B67)</f>
        <v/>
      </c>
      <c r="C67" s="6" t="str">
        <f>IF(SISWA!C67=0,"",SISWA!C67)</f>
        <v/>
      </c>
      <c r="D67" s="6" t="str">
        <f>IF(SISWA!D67=0,"",SISWA!D67)</f>
        <v/>
      </c>
      <c r="E67" s="195" t="str">
        <f>IF(SISWA!E67=0,"",SISWA!E67)</f>
        <v/>
      </c>
      <c r="F67" s="157"/>
      <c r="G67" s="157"/>
      <c r="H67" s="157"/>
      <c r="I67" s="157"/>
      <c r="J67" s="157"/>
      <c r="K67" s="157" t="e">
        <f t="shared" si="0"/>
        <v>#DIV/0!</v>
      </c>
      <c r="L67" s="157"/>
      <c r="M67" s="157"/>
      <c r="N67" s="353" t="e">
        <f t="shared" si="2"/>
        <v>#DIV/0!</v>
      </c>
    </row>
    <row r="68" spans="1:14" x14ac:dyDescent="0.3">
      <c r="A68" s="2">
        <v>61</v>
      </c>
      <c r="B68" s="6" t="str">
        <f>IF(SISWA!B68=0,"",SISWA!B68)</f>
        <v/>
      </c>
      <c r="C68" s="6" t="str">
        <f>IF(SISWA!C68=0,"",SISWA!C68)</f>
        <v/>
      </c>
      <c r="D68" s="6" t="str">
        <f>IF(SISWA!D68=0,"",SISWA!D68)</f>
        <v/>
      </c>
      <c r="E68" s="195" t="str">
        <f>IF(SISWA!E68=0,"",SISWA!E68)</f>
        <v/>
      </c>
      <c r="F68" s="157"/>
      <c r="G68" s="157"/>
      <c r="H68" s="157"/>
      <c r="I68" s="157"/>
      <c r="J68" s="157"/>
      <c r="K68" s="157" t="e">
        <f t="shared" si="0"/>
        <v>#DIV/0!</v>
      </c>
      <c r="L68" s="157"/>
      <c r="M68" s="157"/>
      <c r="N68" s="353" t="e">
        <f t="shared" si="2"/>
        <v>#DIV/0!</v>
      </c>
    </row>
    <row r="69" spans="1:14" x14ac:dyDescent="0.3">
      <c r="A69" s="2">
        <v>62</v>
      </c>
      <c r="B69" s="6" t="str">
        <f>IF(SISWA!B69=0,"",SISWA!B69)</f>
        <v/>
      </c>
      <c r="C69" s="6" t="str">
        <f>IF(SISWA!C69=0,"",SISWA!C69)</f>
        <v/>
      </c>
      <c r="D69" s="6" t="str">
        <f>IF(SISWA!D69=0,"",SISWA!D69)</f>
        <v/>
      </c>
      <c r="E69" s="195" t="str">
        <f>IF(SISWA!E69=0,"",SISWA!E69)</f>
        <v/>
      </c>
      <c r="F69" s="157"/>
      <c r="G69" s="157"/>
      <c r="H69" s="157"/>
      <c r="I69" s="157"/>
      <c r="J69" s="157"/>
      <c r="K69" s="157" t="e">
        <f t="shared" si="0"/>
        <v>#DIV/0!</v>
      </c>
      <c r="L69" s="157"/>
      <c r="M69" s="157"/>
      <c r="N69" s="353" t="e">
        <f t="shared" si="2"/>
        <v>#DIV/0!</v>
      </c>
    </row>
    <row r="70" spans="1:14" x14ac:dyDescent="0.3">
      <c r="A70" s="2">
        <v>63</v>
      </c>
      <c r="B70" s="6" t="str">
        <f>IF(SISWA!B70=0,"",SISWA!B70)</f>
        <v/>
      </c>
      <c r="C70" s="6" t="str">
        <f>IF(SISWA!C70=0,"",SISWA!C70)</f>
        <v/>
      </c>
      <c r="D70" s="6" t="str">
        <f>IF(SISWA!D70=0,"",SISWA!D70)</f>
        <v/>
      </c>
      <c r="E70" s="195" t="str">
        <f>IF(SISWA!E70=0,"",SISWA!E70)</f>
        <v/>
      </c>
      <c r="F70" s="157"/>
      <c r="G70" s="157"/>
      <c r="H70" s="157"/>
      <c r="I70" s="157"/>
      <c r="J70" s="157"/>
      <c r="K70" s="157" t="e">
        <f t="shared" si="0"/>
        <v>#DIV/0!</v>
      </c>
      <c r="L70" s="157"/>
      <c r="M70" s="157"/>
      <c r="N70" s="353" t="e">
        <f t="shared" si="2"/>
        <v>#DIV/0!</v>
      </c>
    </row>
    <row r="71" spans="1:14" x14ac:dyDescent="0.3">
      <c r="A71" s="2">
        <v>64</v>
      </c>
      <c r="B71" s="6" t="str">
        <f>IF(SISWA!B71=0,"",SISWA!B71)</f>
        <v/>
      </c>
      <c r="C71" s="6" t="str">
        <f>IF(SISWA!C71=0,"",SISWA!C71)</f>
        <v/>
      </c>
      <c r="D71" s="6" t="str">
        <f>IF(SISWA!D71=0,"",SISWA!D71)</f>
        <v/>
      </c>
      <c r="E71" s="195" t="str">
        <f>IF(SISWA!E71=0,"",SISWA!E71)</f>
        <v/>
      </c>
      <c r="F71" s="157"/>
      <c r="G71" s="157"/>
      <c r="H71" s="157"/>
      <c r="I71" s="157"/>
      <c r="J71" s="157"/>
      <c r="K71" s="157" t="e">
        <f t="shared" si="0"/>
        <v>#DIV/0!</v>
      </c>
      <c r="L71" s="157"/>
      <c r="M71" s="157"/>
      <c r="N71" s="353" t="e">
        <f t="shared" si="2"/>
        <v>#DIV/0!</v>
      </c>
    </row>
    <row r="72" spans="1:14" x14ac:dyDescent="0.3">
      <c r="A72" s="2">
        <v>65</v>
      </c>
      <c r="B72" s="6" t="str">
        <f>IF(SISWA!B72=0,"",SISWA!B72)</f>
        <v/>
      </c>
      <c r="C72" s="6" t="str">
        <f>IF(SISWA!C72=0,"",SISWA!C72)</f>
        <v/>
      </c>
      <c r="D72" s="6" t="str">
        <f>IF(SISWA!D72=0,"",SISWA!D72)</f>
        <v/>
      </c>
      <c r="E72" s="195" t="str">
        <f>IF(SISWA!E72=0,"",SISWA!E72)</f>
        <v/>
      </c>
      <c r="F72" s="157"/>
      <c r="G72" s="157"/>
      <c r="H72" s="157"/>
      <c r="I72" s="157"/>
      <c r="J72" s="157"/>
      <c r="K72" s="157" t="e">
        <f t="shared" si="0"/>
        <v>#DIV/0!</v>
      </c>
      <c r="L72" s="157"/>
      <c r="M72" s="157"/>
      <c r="N72" s="353" t="e">
        <f t="shared" si="2"/>
        <v>#DIV/0!</v>
      </c>
    </row>
    <row r="73" spans="1:14" x14ac:dyDescent="0.3">
      <c r="A73" s="2">
        <v>66</v>
      </c>
      <c r="B73" s="6" t="str">
        <f>IF(SISWA!B73=0,"",SISWA!B73)</f>
        <v/>
      </c>
      <c r="C73" s="6" t="str">
        <f>IF(SISWA!C73=0,"",SISWA!C73)</f>
        <v/>
      </c>
      <c r="D73" s="6" t="str">
        <f>IF(SISWA!D73=0,"",SISWA!D73)</f>
        <v/>
      </c>
      <c r="E73" s="195" t="str">
        <f>IF(SISWA!E73=0,"",SISWA!E73)</f>
        <v/>
      </c>
      <c r="F73" s="157"/>
      <c r="G73" s="157"/>
      <c r="H73" s="157"/>
      <c r="I73" s="157"/>
      <c r="J73" s="157"/>
      <c r="K73" s="157" t="e">
        <f t="shared" ref="K73:K136" si="4">AVERAGE(F73:J73)</f>
        <v>#DIV/0!</v>
      </c>
      <c r="L73" s="157"/>
      <c r="M73" s="157"/>
      <c r="N73" s="353" t="e">
        <f t="shared" ref="N73:N136" si="5">AVERAGE(K73:L73)</f>
        <v>#DIV/0!</v>
      </c>
    </row>
    <row r="74" spans="1:14" x14ac:dyDescent="0.3">
      <c r="A74" s="2">
        <v>67</v>
      </c>
      <c r="B74" s="6" t="str">
        <f>IF(SISWA!B74=0,"",SISWA!B74)</f>
        <v/>
      </c>
      <c r="C74" s="6" t="str">
        <f>IF(SISWA!C74=0,"",SISWA!C74)</f>
        <v/>
      </c>
      <c r="D74" s="6" t="str">
        <f>IF(SISWA!D74=0,"",SISWA!D74)</f>
        <v/>
      </c>
      <c r="E74" s="195" t="str">
        <f>IF(SISWA!E74=0,"",SISWA!E74)</f>
        <v/>
      </c>
      <c r="F74" s="157"/>
      <c r="G74" s="157"/>
      <c r="H74" s="157"/>
      <c r="I74" s="157"/>
      <c r="J74" s="157"/>
      <c r="K74" s="157" t="e">
        <f t="shared" si="4"/>
        <v>#DIV/0!</v>
      </c>
      <c r="L74" s="157"/>
      <c r="M74" s="157"/>
      <c r="N74" s="353" t="e">
        <f t="shared" si="5"/>
        <v>#DIV/0!</v>
      </c>
    </row>
    <row r="75" spans="1:14" x14ac:dyDescent="0.3">
      <c r="A75" s="2">
        <v>68</v>
      </c>
      <c r="B75" s="6" t="str">
        <f>IF(SISWA!B75=0,"",SISWA!B75)</f>
        <v/>
      </c>
      <c r="C75" s="6" t="str">
        <f>IF(SISWA!C75=0,"",SISWA!C75)</f>
        <v/>
      </c>
      <c r="D75" s="6" t="str">
        <f>IF(SISWA!D75=0,"",SISWA!D75)</f>
        <v/>
      </c>
      <c r="E75" s="195" t="str">
        <f>IF(SISWA!E75=0,"",SISWA!E75)</f>
        <v/>
      </c>
      <c r="F75" s="157"/>
      <c r="G75" s="157"/>
      <c r="H75" s="157"/>
      <c r="I75" s="157"/>
      <c r="J75" s="157"/>
      <c r="K75" s="157" t="e">
        <f t="shared" si="4"/>
        <v>#DIV/0!</v>
      </c>
      <c r="L75" s="157"/>
      <c r="M75" s="157"/>
      <c r="N75" s="353" t="e">
        <f t="shared" si="5"/>
        <v>#DIV/0!</v>
      </c>
    </row>
    <row r="76" spans="1:14" x14ac:dyDescent="0.3">
      <c r="A76" s="2">
        <v>69</v>
      </c>
      <c r="B76" s="6" t="str">
        <f>IF(SISWA!B76=0,"",SISWA!B76)</f>
        <v/>
      </c>
      <c r="C76" s="6" t="str">
        <f>IF(SISWA!C76=0,"",SISWA!C76)</f>
        <v/>
      </c>
      <c r="D76" s="6" t="str">
        <f>IF(SISWA!D76=0,"",SISWA!D76)</f>
        <v/>
      </c>
      <c r="E76" s="195" t="str">
        <f>IF(SISWA!E76=0,"",SISWA!E76)</f>
        <v/>
      </c>
      <c r="F76" s="157"/>
      <c r="G76" s="157"/>
      <c r="H76" s="157"/>
      <c r="I76" s="157"/>
      <c r="J76" s="157"/>
      <c r="K76" s="157" t="e">
        <f t="shared" si="4"/>
        <v>#DIV/0!</v>
      </c>
      <c r="L76" s="157"/>
      <c r="M76" s="157"/>
      <c r="N76" s="353" t="e">
        <f t="shared" si="5"/>
        <v>#DIV/0!</v>
      </c>
    </row>
    <row r="77" spans="1:14" x14ac:dyDescent="0.3">
      <c r="A77" s="2">
        <v>70</v>
      </c>
      <c r="B77" s="6" t="str">
        <f>IF(SISWA!B77=0,"",SISWA!B77)</f>
        <v/>
      </c>
      <c r="C77" s="6" t="str">
        <f>IF(SISWA!C77=0,"",SISWA!C77)</f>
        <v/>
      </c>
      <c r="D77" s="6" t="str">
        <f>IF(SISWA!D77=0,"",SISWA!D77)</f>
        <v/>
      </c>
      <c r="E77" s="195" t="str">
        <f>IF(SISWA!E77=0,"",SISWA!E77)</f>
        <v/>
      </c>
      <c r="F77" s="157"/>
      <c r="G77" s="157"/>
      <c r="H77" s="157"/>
      <c r="I77" s="157"/>
      <c r="J77" s="157"/>
      <c r="K77" s="157" t="e">
        <f t="shared" si="4"/>
        <v>#DIV/0!</v>
      </c>
      <c r="L77" s="157"/>
      <c r="M77" s="157"/>
      <c r="N77" s="353" t="e">
        <f t="shared" si="5"/>
        <v>#DIV/0!</v>
      </c>
    </row>
    <row r="78" spans="1:14" x14ac:dyDescent="0.3">
      <c r="A78" s="2">
        <v>71</v>
      </c>
      <c r="B78" s="6" t="str">
        <f>IF(SISWA!B78=0,"",SISWA!B78)</f>
        <v/>
      </c>
      <c r="C78" s="6" t="str">
        <f>IF(SISWA!C78=0,"",SISWA!C78)</f>
        <v/>
      </c>
      <c r="D78" s="6" t="str">
        <f>IF(SISWA!D78=0,"",SISWA!D78)</f>
        <v/>
      </c>
      <c r="E78" s="195" t="str">
        <f>IF(SISWA!E78=0,"",SISWA!E78)</f>
        <v/>
      </c>
      <c r="F78" s="157"/>
      <c r="G78" s="157"/>
      <c r="H78" s="157"/>
      <c r="I78" s="157"/>
      <c r="J78" s="157"/>
      <c r="K78" s="157" t="e">
        <f t="shared" si="4"/>
        <v>#DIV/0!</v>
      </c>
      <c r="L78" s="157"/>
      <c r="M78" s="157"/>
      <c r="N78" s="353" t="e">
        <f t="shared" si="5"/>
        <v>#DIV/0!</v>
      </c>
    </row>
    <row r="79" spans="1:14" x14ac:dyDescent="0.3">
      <c r="A79" s="2">
        <v>72</v>
      </c>
      <c r="B79" s="6" t="str">
        <f>IF(SISWA!B79=0,"",SISWA!B79)</f>
        <v/>
      </c>
      <c r="C79" s="6" t="str">
        <f>IF(SISWA!C79=0,"",SISWA!C79)</f>
        <v/>
      </c>
      <c r="D79" s="6" t="str">
        <f>IF(SISWA!D79=0,"",SISWA!D79)</f>
        <v/>
      </c>
      <c r="E79" s="195" t="str">
        <f>IF(SISWA!E79=0,"",SISWA!E79)</f>
        <v/>
      </c>
      <c r="F79" s="157"/>
      <c r="G79" s="157"/>
      <c r="H79" s="157"/>
      <c r="I79" s="157"/>
      <c r="J79" s="157"/>
      <c r="K79" s="157" t="e">
        <f t="shared" si="4"/>
        <v>#DIV/0!</v>
      </c>
      <c r="L79" s="157"/>
      <c r="M79" s="157"/>
      <c r="N79" s="353" t="e">
        <f t="shared" si="5"/>
        <v>#DIV/0!</v>
      </c>
    </row>
    <row r="80" spans="1:14" x14ac:dyDescent="0.3">
      <c r="A80" s="2">
        <v>73</v>
      </c>
      <c r="B80" s="6" t="str">
        <f>IF(SISWA!B80=0,"",SISWA!B80)</f>
        <v/>
      </c>
      <c r="C80" s="6" t="str">
        <f>IF(SISWA!C80=0,"",SISWA!C80)</f>
        <v/>
      </c>
      <c r="D80" s="6" t="str">
        <f>IF(SISWA!D80=0,"",SISWA!D80)</f>
        <v/>
      </c>
      <c r="E80" s="195" t="str">
        <f>IF(SISWA!E80=0,"",SISWA!E80)</f>
        <v/>
      </c>
      <c r="F80" s="157"/>
      <c r="G80" s="157"/>
      <c r="H80" s="157"/>
      <c r="I80" s="157"/>
      <c r="J80" s="157"/>
      <c r="K80" s="157" t="e">
        <f t="shared" si="4"/>
        <v>#DIV/0!</v>
      </c>
      <c r="L80" s="157"/>
      <c r="M80" s="157"/>
      <c r="N80" s="353" t="e">
        <f t="shared" si="5"/>
        <v>#DIV/0!</v>
      </c>
    </row>
    <row r="81" spans="1:14" x14ac:dyDescent="0.3">
      <c r="A81" s="2">
        <v>74</v>
      </c>
      <c r="B81" s="6" t="str">
        <f>IF(SISWA!B81=0,"",SISWA!B81)</f>
        <v/>
      </c>
      <c r="C81" s="6" t="str">
        <f>IF(SISWA!C81=0,"",SISWA!C81)</f>
        <v/>
      </c>
      <c r="D81" s="6" t="str">
        <f>IF(SISWA!D81=0,"",SISWA!D81)</f>
        <v/>
      </c>
      <c r="E81" s="195" t="str">
        <f>IF(SISWA!E81=0,"",SISWA!E81)</f>
        <v/>
      </c>
      <c r="F81" s="157"/>
      <c r="G81" s="157"/>
      <c r="H81" s="157"/>
      <c r="I81" s="157"/>
      <c r="J81" s="157"/>
      <c r="K81" s="157" t="e">
        <f t="shared" si="4"/>
        <v>#DIV/0!</v>
      </c>
      <c r="L81" s="157"/>
      <c r="M81" s="157"/>
      <c r="N81" s="353" t="e">
        <f t="shared" si="5"/>
        <v>#DIV/0!</v>
      </c>
    </row>
    <row r="82" spans="1:14" x14ac:dyDescent="0.3">
      <c r="A82" s="2">
        <v>75</v>
      </c>
      <c r="B82" s="6" t="str">
        <f>IF(SISWA!B82=0,"",SISWA!B82)</f>
        <v/>
      </c>
      <c r="C82" s="6" t="str">
        <f>IF(SISWA!C82=0,"",SISWA!C82)</f>
        <v/>
      </c>
      <c r="D82" s="6" t="str">
        <f>IF(SISWA!D82=0,"",SISWA!D82)</f>
        <v/>
      </c>
      <c r="E82" s="195" t="str">
        <f>IF(SISWA!E82=0,"",SISWA!E82)</f>
        <v/>
      </c>
      <c r="F82" s="157"/>
      <c r="G82" s="157"/>
      <c r="H82" s="157"/>
      <c r="I82" s="157"/>
      <c r="J82" s="157"/>
      <c r="K82" s="157" t="e">
        <f t="shared" si="4"/>
        <v>#DIV/0!</v>
      </c>
      <c r="L82" s="157"/>
      <c r="M82" s="157"/>
      <c r="N82" s="353" t="e">
        <f t="shared" si="5"/>
        <v>#DIV/0!</v>
      </c>
    </row>
    <row r="83" spans="1:14" x14ac:dyDescent="0.3">
      <c r="A83" s="2">
        <v>76</v>
      </c>
      <c r="B83" s="6" t="str">
        <f>IF(SISWA!B83=0,"",SISWA!B83)</f>
        <v/>
      </c>
      <c r="C83" s="6" t="str">
        <f>IF(SISWA!C83=0,"",SISWA!C83)</f>
        <v/>
      </c>
      <c r="D83" s="6" t="str">
        <f>IF(SISWA!D83=0,"",SISWA!D83)</f>
        <v/>
      </c>
      <c r="E83" s="195" t="str">
        <f>IF(SISWA!E83=0,"",SISWA!E83)</f>
        <v/>
      </c>
      <c r="F83" s="157"/>
      <c r="G83" s="157"/>
      <c r="H83" s="157"/>
      <c r="I83" s="157"/>
      <c r="J83" s="157"/>
      <c r="K83" s="157" t="e">
        <f t="shared" si="4"/>
        <v>#DIV/0!</v>
      </c>
      <c r="L83" s="157"/>
      <c r="M83" s="157"/>
      <c r="N83" s="353" t="e">
        <f t="shared" si="5"/>
        <v>#DIV/0!</v>
      </c>
    </row>
    <row r="84" spans="1:14" x14ac:dyDescent="0.3">
      <c r="A84" s="2">
        <v>77</v>
      </c>
      <c r="B84" s="6" t="str">
        <f>IF(SISWA!B84=0,"",SISWA!B84)</f>
        <v/>
      </c>
      <c r="C84" s="6" t="str">
        <f>IF(SISWA!C84=0,"",SISWA!C84)</f>
        <v/>
      </c>
      <c r="D84" s="6" t="str">
        <f>IF(SISWA!D84=0,"",SISWA!D84)</f>
        <v/>
      </c>
      <c r="E84" s="195" t="str">
        <f>IF(SISWA!E84=0,"",SISWA!E84)</f>
        <v/>
      </c>
      <c r="F84" s="157"/>
      <c r="G84" s="157"/>
      <c r="H84" s="157"/>
      <c r="I84" s="157"/>
      <c r="J84" s="157"/>
      <c r="K84" s="157" t="e">
        <f t="shared" si="4"/>
        <v>#DIV/0!</v>
      </c>
      <c r="L84" s="157"/>
      <c r="M84" s="157"/>
      <c r="N84" s="353" t="e">
        <f t="shared" si="5"/>
        <v>#DIV/0!</v>
      </c>
    </row>
    <row r="85" spans="1:14" x14ac:dyDescent="0.3">
      <c r="A85" s="2">
        <v>78</v>
      </c>
      <c r="B85" s="6" t="str">
        <f>IF(SISWA!B85=0,"",SISWA!B85)</f>
        <v/>
      </c>
      <c r="C85" s="6" t="str">
        <f>IF(SISWA!C85=0,"",SISWA!C85)</f>
        <v/>
      </c>
      <c r="D85" s="6" t="str">
        <f>IF(SISWA!D85=0,"",SISWA!D85)</f>
        <v/>
      </c>
      <c r="E85" s="195" t="str">
        <f>IF(SISWA!E85=0,"",SISWA!E85)</f>
        <v/>
      </c>
      <c r="F85" s="157"/>
      <c r="G85" s="157"/>
      <c r="H85" s="157"/>
      <c r="I85" s="157"/>
      <c r="J85" s="157"/>
      <c r="K85" s="157" t="e">
        <f t="shared" si="4"/>
        <v>#DIV/0!</v>
      </c>
      <c r="L85" s="157"/>
      <c r="M85" s="157"/>
      <c r="N85" s="353" t="e">
        <f t="shared" si="5"/>
        <v>#DIV/0!</v>
      </c>
    </row>
    <row r="86" spans="1:14" x14ac:dyDescent="0.3">
      <c r="A86" s="2">
        <v>79</v>
      </c>
      <c r="B86" s="6" t="str">
        <f>IF(SISWA!B86=0,"",SISWA!B86)</f>
        <v/>
      </c>
      <c r="C86" s="6" t="str">
        <f>IF(SISWA!C86=0,"",SISWA!C86)</f>
        <v/>
      </c>
      <c r="D86" s="6" t="str">
        <f>IF(SISWA!D86=0,"",SISWA!D86)</f>
        <v/>
      </c>
      <c r="E86" s="195" t="str">
        <f>IF(SISWA!E86=0,"",SISWA!E86)</f>
        <v/>
      </c>
      <c r="F86" s="157"/>
      <c r="G86" s="157"/>
      <c r="H86" s="157"/>
      <c r="I86" s="157"/>
      <c r="J86" s="157"/>
      <c r="K86" s="157" t="e">
        <f t="shared" si="4"/>
        <v>#DIV/0!</v>
      </c>
      <c r="L86" s="157"/>
      <c r="M86" s="157"/>
      <c r="N86" s="353" t="e">
        <f t="shared" si="5"/>
        <v>#DIV/0!</v>
      </c>
    </row>
    <row r="87" spans="1:14" x14ac:dyDescent="0.3">
      <c r="A87" s="2">
        <v>80</v>
      </c>
      <c r="B87" s="6" t="str">
        <f>IF(SISWA!B87=0,"",SISWA!B87)</f>
        <v/>
      </c>
      <c r="C87" s="6" t="str">
        <f>IF(SISWA!C87=0,"",SISWA!C87)</f>
        <v/>
      </c>
      <c r="D87" s="6" t="str">
        <f>IF(SISWA!D87=0,"",SISWA!D87)</f>
        <v/>
      </c>
      <c r="E87" s="195" t="str">
        <f>IF(SISWA!E87=0,"",SISWA!E87)</f>
        <v/>
      </c>
      <c r="F87" s="157"/>
      <c r="G87" s="157"/>
      <c r="H87" s="157"/>
      <c r="I87" s="157"/>
      <c r="J87" s="157"/>
      <c r="K87" s="157" t="e">
        <f t="shared" si="4"/>
        <v>#DIV/0!</v>
      </c>
      <c r="L87" s="157"/>
      <c r="M87" s="157"/>
      <c r="N87" s="353" t="e">
        <f t="shared" si="5"/>
        <v>#DIV/0!</v>
      </c>
    </row>
    <row r="88" spans="1:14" x14ac:dyDescent="0.3">
      <c r="A88" s="2">
        <v>81</v>
      </c>
      <c r="B88" s="6" t="str">
        <f>IF(SISWA!B88=0,"",SISWA!B88)</f>
        <v/>
      </c>
      <c r="C88" s="6" t="str">
        <f>IF(SISWA!C88=0,"",SISWA!C88)</f>
        <v/>
      </c>
      <c r="D88" s="6" t="str">
        <f>IF(SISWA!D88=0,"",SISWA!D88)</f>
        <v/>
      </c>
      <c r="E88" s="195" t="str">
        <f>IF(SISWA!E88=0,"",SISWA!E88)</f>
        <v/>
      </c>
      <c r="F88" s="157"/>
      <c r="G88" s="157"/>
      <c r="H88" s="157"/>
      <c r="I88" s="157"/>
      <c r="J88" s="157"/>
      <c r="K88" s="157" t="e">
        <f t="shared" si="4"/>
        <v>#DIV/0!</v>
      </c>
      <c r="L88" s="157"/>
      <c r="M88" s="157"/>
      <c r="N88" s="353" t="e">
        <f t="shared" si="5"/>
        <v>#DIV/0!</v>
      </c>
    </row>
    <row r="89" spans="1:14" x14ac:dyDescent="0.3">
      <c r="A89" s="2">
        <v>82</v>
      </c>
      <c r="B89" s="6" t="str">
        <f>IF(SISWA!B89=0,"",SISWA!B89)</f>
        <v/>
      </c>
      <c r="C89" s="6" t="str">
        <f>IF(SISWA!C89=0,"",SISWA!C89)</f>
        <v/>
      </c>
      <c r="D89" s="6" t="str">
        <f>IF(SISWA!D89=0,"",SISWA!D89)</f>
        <v/>
      </c>
      <c r="E89" s="195" t="str">
        <f>IF(SISWA!E89=0,"",SISWA!E89)</f>
        <v/>
      </c>
      <c r="F89" s="157"/>
      <c r="G89" s="157"/>
      <c r="H89" s="157"/>
      <c r="I89" s="157"/>
      <c r="J89" s="157"/>
      <c r="K89" s="157" t="e">
        <f t="shared" si="4"/>
        <v>#DIV/0!</v>
      </c>
      <c r="L89" s="157"/>
      <c r="M89" s="157"/>
      <c r="N89" s="353" t="e">
        <f t="shared" si="5"/>
        <v>#DIV/0!</v>
      </c>
    </row>
    <row r="90" spans="1:14" x14ac:dyDescent="0.3">
      <c r="A90" s="2">
        <v>83</v>
      </c>
      <c r="B90" s="6" t="str">
        <f>IF(SISWA!B90=0,"",SISWA!B90)</f>
        <v/>
      </c>
      <c r="C90" s="6" t="str">
        <f>IF(SISWA!C90=0,"",SISWA!C90)</f>
        <v/>
      </c>
      <c r="D90" s="6" t="str">
        <f>IF(SISWA!D90=0,"",SISWA!D90)</f>
        <v/>
      </c>
      <c r="E90" s="195" t="str">
        <f>IF(SISWA!E90=0,"",SISWA!E90)</f>
        <v/>
      </c>
      <c r="F90" s="157"/>
      <c r="G90" s="157"/>
      <c r="H90" s="157"/>
      <c r="I90" s="157"/>
      <c r="J90" s="157"/>
      <c r="K90" s="157" t="e">
        <f t="shared" si="4"/>
        <v>#DIV/0!</v>
      </c>
      <c r="L90" s="157"/>
      <c r="M90" s="157"/>
      <c r="N90" s="353" t="e">
        <f t="shared" si="5"/>
        <v>#DIV/0!</v>
      </c>
    </row>
    <row r="91" spans="1:14" x14ac:dyDescent="0.3">
      <c r="A91" s="2">
        <v>84</v>
      </c>
      <c r="B91" s="6" t="str">
        <f>IF(SISWA!B91=0,"",SISWA!B91)</f>
        <v/>
      </c>
      <c r="C91" s="6" t="str">
        <f>IF(SISWA!C91=0,"",SISWA!C91)</f>
        <v/>
      </c>
      <c r="D91" s="6" t="str">
        <f>IF(SISWA!D91=0,"",SISWA!D91)</f>
        <v/>
      </c>
      <c r="E91" s="195" t="str">
        <f>IF(SISWA!E91=0,"",SISWA!E91)</f>
        <v/>
      </c>
      <c r="F91" s="157"/>
      <c r="G91" s="157"/>
      <c r="H91" s="157"/>
      <c r="I91" s="157"/>
      <c r="J91" s="157"/>
      <c r="K91" s="157" t="e">
        <f t="shared" si="4"/>
        <v>#DIV/0!</v>
      </c>
      <c r="L91" s="157"/>
      <c r="M91" s="157"/>
      <c r="N91" s="353" t="e">
        <f t="shared" si="5"/>
        <v>#DIV/0!</v>
      </c>
    </row>
    <row r="92" spans="1:14" x14ac:dyDescent="0.3">
      <c r="A92" s="2">
        <v>85</v>
      </c>
      <c r="B92" s="6" t="str">
        <f>IF(SISWA!B92=0,"",SISWA!B92)</f>
        <v/>
      </c>
      <c r="C92" s="6" t="str">
        <f>IF(SISWA!C92=0,"",SISWA!C92)</f>
        <v/>
      </c>
      <c r="D92" s="6" t="str">
        <f>IF(SISWA!D92=0,"",SISWA!D92)</f>
        <v/>
      </c>
      <c r="E92" s="195" t="str">
        <f>IF(SISWA!E92=0,"",SISWA!E92)</f>
        <v/>
      </c>
      <c r="F92" s="157"/>
      <c r="G92" s="157"/>
      <c r="H92" s="157"/>
      <c r="I92" s="157"/>
      <c r="J92" s="157"/>
      <c r="K92" s="157" t="e">
        <f t="shared" si="4"/>
        <v>#DIV/0!</v>
      </c>
      <c r="L92" s="157"/>
      <c r="M92" s="157"/>
      <c r="N92" s="353" t="e">
        <f t="shared" si="5"/>
        <v>#DIV/0!</v>
      </c>
    </row>
    <row r="93" spans="1:14" x14ac:dyDescent="0.3">
      <c r="A93" s="2">
        <v>86</v>
      </c>
      <c r="B93" s="6" t="str">
        <f>IF(SISWA!B93=0,"",SISWA!B93)</f>
        <v/>
      </c>
      <c r="C93" s="6" t="str">
        <f>IF(SISWA!C93=0,"",SISWA!C93)</f>
        <v/>
      </c>
      <c r="D93" s="6" t="str">
        <f>IF(SISWA!D93=0,"",SISWA!D93)</f>
        <v/>
      </c>
      <c r="E93" s="195" t="str">
        <f>IF(SISWA!E93=0,"",SISWA!E93)</f>
        <v/>
      </c>
      <c r="F93" s="157"/>
      <c r="G93" s="157"/>
      <c r="H93" s="157"/>
      <c r="I93" s="157"/>
      <c r="J93" s="157"/>
      <c r="K93" s="157" t="e">
        <f t="shared" si="4"/>
        <v>#DIV/0!</v>
      </c>
      <c r="L93" s="157"/>
      <c r="M93" s="157"/>
      <c r="N93" s="353" t="e">
        <f t="shared" si="5"/>
        <v>#DIV/0!</v>
      </c>
    </row>
    <row r="94" spans="1:14" x14ac:dyDescent="0.3">
      <c r="A94" s="2">
        <v>87</v>
      </c>
      <c r="B94" s="6" t="str">
        <f>IF(SISWA!B94=0,"",SISWA!B94)</f>
        <v/>
      </c>
      <c r="C94" s="6" t="str">
        <f>IF(SISWA!C94=0,"",SISWA!C94)</f>
        <v/>
      </c>
      <c r="D94" s="6" t="str">
        <f>IF(SISWA!D94=0,"",SISWA!D94)</f>
        <v/>
      </c>
      <c r="E94" s="195" t="str">
        <f>IF(SISWA!E94=0,"",SISWA!E94)</f>
        <v/>
      </c>
      <c r="F94" s="157"/>
      <c r="G94" s="157"/>
      <c r="H94" s="157"/>
      <c r="I94" s="157"/>
      <c r="J94" s="157"/>
      <c r="K94" s="157" t="e">
        <f t="shared" si="4"/>
        <v>#DIV/0!</v>
      </c>
      <c r="L94" s="157"/>
      <c r="M94" s="157"/>
      <c r="N94" s="353" t="e">
        <f t="shared" si="5"/>
        <v>#DIV/0!</v>
      </c>
    </row>
    <row r="95" spans="1:14" x14ac:dyDescent="0.3">
      <c r="A95" s="2">
        <v>88</v>
      </c>
      <c r="B95" s="6" t="str">
        <f>IF(SISWA!B95=0,"",SISWA!B95)</f>
        <v/>
      </c>
      <c r="C95" s="6" t="str">
        <f>IF(SISWA!C95=0,"",SISWA!C95)</f>
        <v/>
      </c>
      <c r="D95" s="6" t="str">
        <f>IF(SISWA!D95=0,"",SISWA!D95)</f>
        <v/>
      </c>
      <c r="E95" s="195" t="str">
        <f>IF(SISWA!E95=0,"",SISWA!E95)</f>
        <v/>
      </c>
      <c r="F95" s="157"/>
      <c r="G95" s="157"/>
      <c r="H95" s="157"/>
      <c r="I95" s="157"/>
      <c r="J95" s="157"/>
      <c r="K95" s="157" t="e">
        <f t="shared" si="4"/>
        <v>#DIV/0!</v>
      </c>
      <c r="L95" s="157"/>
      <c r="M95" s="157"/>
      <c r="N95" s="353" t="e">
        <f t="shared" si="5"/>
        <v>#DIV/0!</v>
      </c>
    </row>
    <row r="96" spans="1:14" x14ac:dyDescent="0.3">
      <c r="A96" s="2">
        <v>89</v>
      </c>
      <c r="B96" s="6" t="str">
        <f>IF(SISWA!B96=0,"",SISWA!B96)</f>
        <v/>
      </c>
      <c r="C96" s="6" t="str">
        <f>IF(SISWA!C96=0,"",SISWA!C96)</f>
        <v/>
      </c>
      <c r="D96" s="6" t="str">
        <f>IF(SISWA!D96=0,"",SISWA!D96)</f>
        <v/>
      </c>
      <c r="E96" s="195" t="str">
        <f>IF(SISWA!E96=0,"",SISWA!E96)</f>
        <v/>
      </c>
      <c r="F96" s="157"/>
      <c r="G96" s="157"/>
      <c r="H96" s="157"/>
      <c r="I96" s="157"/>
      <c r="J96" s="157"/>
      <c r="K96" s="157" t="e">
        <f t="shared" si="4"/>
        <v>#DIV/0!</v>
      </c>
      <c r="L96" s="157"/>
      <c r="M96" s="157"/>
      <c r="N96" s="353" t="e">
        <f t="shared" si="5"/>
        <v>#DIV/0!</v>
      </c>
    </row>
    <row r="97" spans="1:14" x14ac:dyDescent="0.3">
      <c r="A97" s="2">
        <v>90</v>
      </c>
      <c r="B97" s="6" t="str">
        <f>IF(SISWA!B97=0,"",SISWA!B97)</f>
        <v/>
      </c>
      <c r="C97" s="6" t="str">
        <f>IF(SISWA!C97=0,"",SISWA!C97)</f>
        <v/>
      </c>
      <c r="D97" s="6" t="str">
        <f>IF(SISWA!D97=0,"",SISWA!D97)</f>
        <v/>
      </c>
      <c r="E97" s="195" t="str">
        <f>IF(SISWA!E97=0,"",SISWA!E97)</f>
        <v/>
      </c>
      <c r="F97" s="157"/>
      <c r="G97" s="157"/>
      <c r="H97" s="157"/>
      <c r="I97" s="157"/>
      <c r="J97" s="157"/>
      <c r="K97" s="157" t="e">
        <f t="shared" si="4"/>
        <v>#DIV/0!</v>
      </c>
      <c r="L97" s="157"/>
      <c r="M97" s="157"/>
      <c r="N97" s="353" t="e">
        <f t="shared" si="5"/>
        <v>#DIV/0!</v>
      </c>
    </row>
    <row r="98" spans="1:14" x14ac:dyDescent="0.3">
      <c r="A98" s="2">
        <v>91</v>
      </c>
      <c r="B98" s="6" t="str">
        <f>IF(SISWA!B98=0,"",SISWA!B98)</f>
        <v/>
      </c>
      <c r="C98" s="6" t="str">
        <f>IF(SISWA!C98=0,"",SISWA!C98)</f>
        <v/>
      </c>
      <c r="D98" s="6" t="str">
        <f>IF(SISWA!D98=0,"",SISWA!D98)</f>
        <v/>
      </c>
      <c r="E98" s="195" t="str">
        <f>IF(SISWA!E98=0,"",SISWA!E98)</f>
        <v/>
      </c>
      <c r="F98" s="157"/>
      <c r="G98" s="157"/>
      <c r="H98" s="157"/>
      <c r="I98" s="157"/>
      <c r="J98" s="157"/>
      <c r="K98" s="157" t="e">
        <f t="shared" si="4"/>
        <v>#DIV/0!</v>
      </c>
      <c r="L98" s="157"/>
      <c r="M98" s="157"/>
      <c r="N98" s="353" t="e">
        <f t="shared" si="5"/>
        <v>#DIV/0!</v>
      </c>
    </row>
    <row r="99" spans="1:14" x14ac:dyDescent="0.3">
      <c r="A99" s="2">
        <v>92</v>
      </c>
      <c r="B99" s="6" t="str">
        <f>IF(SISWA!B99=0,"",SISWA!B99)</f>
        <v/>
      </c>
      <c r="C99" s="6" t="str">
        <f>IF(SISWA!C99=0,"",SISWA!C99)</f>
        <v/>
      </c>
      <c r="D99" s="6" t="str">
        <f>IF(SISWA!D99=0,"",SISWA!D99)</f>
        <v/>
      </c>
      <c r="E99" s="195" t="str">
        <f>IF(SISWA!E99=0,"",SISWA!E99)</f>
        <v/>
      </c>
      <c r="F99" s="157"/>
      <c r="G99" s="157"/>
      <c r="H99" s="157"/>
      <c r="I99" s="157"/>
      <c r="J99" s="157"/>
      <c r="K99" s="157" t="e">
        <f t="shared" si="4"/>
        <v>#DIV/0!</v>
      </c>
      <c r="L99" s="157"/>
      <c r="M99" s="157"/>
      <c r="N99" s="353" t="e">
        <f t="shared" si="5"/>
        <v>#DIV/0!</v>
      </c>
    </row>
    <row r="100" spans="1:14" x14ac:dyDescent="0.3">
      <c r="A100" s="2">
        <v>93</v>
      </c>
      <c r="B100" s="6" t="str">
        <f>IF(SISWA!B100=0,"",SISWA!B100)</f>
        <v/>
      </c>
      <c r="C100" s="6" t="str">
        <f>IF(SISWA!C100=0,"",SISWA!C100)</f>
        <v/>
      </c>
      <c r="D100" s="6" t="str">
        <f>IF(SISWA!D100=0,"",SISWA!D100)</f>
        <v/>
      </c>
      <c r="E100" s="195" t="str">
        <f>IF(SISWA!E100=0,"",SISWA!E100)</f>
        <v/>
      </c>
      <c r="F100" s="157"/>
      <c r="G100" s="157"/>
      <c r="H100" s="157"/>
      <c r="I100" s="157"/>
      <c r="J100" s="157"/>
      <c r="K100" s="157" t="e">
        <f t="shared" si="4"/>
        <v>#DIV/0!</v>
      </c>
      <c r="L100" s="157"/>
      <c r="M100" s="157"/>
      <c r="N100" s="353" t="e">
        <f t="shared" si="5"/>
        <v>#DIV/0!</v>
      </c>
    </row>
    <row r="101" spans="1:14" x14ac:dyDescent="0.3">
      <c r="A101" s="2">
        <v>94</v>
      </c>
      <c r="B101" s="6" t="str">
        <f>IF(SISWA!B101=0,"",SISWA!B101)</f>
        <v/>
      </c>
      <c r="C101" s="6" t="str">
        <f>IF(SISWA!C101=0,"",SISWA!C101)</f>
        <v/>
      </c>
      <c r="D101" s="6" t="str">
        <f>IF(SISWA!D101=0,"",SISWA!D101)</f>
        <v/>
      </c>
      <c r="E101" s="195" t="str">
        <f>IF(SISWA!E101=0,"",SISWA!E101)</f>
        <v/>
      </c>
      <c r="F101" s="157"/>
      <c r="G101" s="157"/>
      <c r="H101" s="157"/>
      <c r="I101" s="157"/>
      <c r="J101" s="157"/>
      <c r="K101" s="157" t="e">
        <f t="shared" si="4"/>
        <v>#DIV/0!</v>
      </c>
      <c r="L101" s="157"/>
      <c r="M101" s="157"/>
      <c r="N101" s="353" t="e">
        <f t="shared" si="5"/>
        <v>#DIV/0!</v>
      </c>
    </row>
    <row r="102" spans="1:14" x14ac:dyDescent="0.3">
      <c r="A102" s="2">
        <v>95</v>
      </c>
      <c r="B102" s="6" t="str">
        <f>IF(SISWA!B102=0,"",SISWA!B102)</f>
        <v/>
      </c>
      <c r="C102" s="6" t="str">
        <f>IF(SISWA!C102=0,"",SISWA!C102)</f>
        <v/>
      </c>
      <c r="D102" s="6" t="str">
        <f>IF(SISWA!D102=0,"",SISWA!D102)</f>
        <v/>
      </c>
      <c r="E102" s="195" t="str">
        <f>IF(SISWA!E102=0,"",SISWA!E102)</f>
        <v/>
      </c>
      <c r="F102" s="157"/>
      <c r="G102" s="157"/>
      <c r="H102" s="157"/>
      <c r="I102" s="157"/>
      <c r="J102" s="157"/>
      <c r="K102" s="157" t="e">
        <f t="shared" si="4"/>
        <v>#DIV/0!</v>
      </c>
      <c r="L102" s="157"/>
      <c r="M102" s="157"/>
      <c r="N102" s="353" t="e">
        <f t="shared" si="5"/>
        <v>#DIV/0!</v>
      </c>
    </row>
    <row r="103" spans="1:14" x14ac:dyDescent="0.3">
      <c r="A103" s="2">
        <v>96</v>
      </c>
      <c r="B103" s="6" t="str">
        <f>IF(SISWA!B103=0,"",SISWA!B103)</f>
        <v/>
      </c>
      <c r="C103" s="6" t="str">
        <f>IF(SISWA!C103=0,"",SISWA!C103)</f>
        <v/>
      </c>
      <c r="D103" s="6" t="str">
        <f>IF(SISWA!D103=0,"",SISWA!D103)</f>
        <v/>
      </c>
      <c r="E103" s="195" t="str">
        <f>IF(SISWA!E103=0,"",SISWA!E103)</f>
        <v/>
      </c>
      <c r="F103" s="157"/>
      <c r="G103" s="157"/>
      <c r="H103" s="157"/>
      <c r="I103" s="157"/>
      <c r="J103" s="157"/>
      <c r="K103" s="157" t="e">
        <f t="shared" si="4"/>
        <v>#DIV/0!</v>
      </c>
      <c r="L103" s="157"/>
      <c r="M103" s="157"/>
      <c r="N103" s="353" t="e">
        <f t="shared" si="5"/>
        <v>#DIV/0!</v>
      </c>
    </row>
    <row r="104" spans="1:14" x14ac:dyDescent="0.3">
      <c r="A104" s="2">
        <v>97</v>
      </c>
      <c r="B104" s="6" t="str">
        <f>IF(SISWA!B104=0,"",SISWA!B104)</f>
        <v/>
      </c>
      <c r="C104" s="6" t="str">
        <f>IF(SISWA!C104=0,"",SISWA!C104)</f>
        <v/>
      </c>
      <c r="D104" s="6" t="str">
        <f>IF(SISWA!D104=0,"",SISWA!D104)</f>
        <v/>
      </c>
      <c r="E104" s="195" t="str">
        <f>IF(SISWA!E104=0,"",SISWA!E104)</f>
        <v/>
      </c>
      <c r="F104" s="157"/>
      <c r="G104" s="157"/>
      <c r="H104" s="157"/>
      <c r="I104" s="157"/>
      <c r="J104" s="157"/>
      <c r="K104" s="157" t="e">
        <f t="shared" si="4"/>
        <v>#DIV/0!</v>
      </c>
      <c r="L104" s="157"/>
      <c r="M104" s="157"/>
      <c r="N104" s="353" t="e">
        <f t="shared" si="5"/>
        <v>#DIV/0!</v>
      </c>
    </row>
    <row r="105" spans="1:14" x14ac:dyDescent="0.3">
      <c r="A105" s="2">
        <v>98</v>
      </c>
      <c r="B105" s="6" t="str">
        <f>IF(SISWA!B105=0,"",SISWA!B105)</f>
        <v/>
      </c>
      <c r="C105" s="6" t="str">
        <f>IF(SISWA!C105=0,"",SISWA!C105)</f>
        <v/>
      </c>
      <c r="D105" s="6" t="str">
        <f>IF(SISWA!D105=0,"",SISWA!D105)</f>
        <v/>
      </c>
      <c r="E105" s="195" t="str">
        <f>IF(SISWA!E105=0,"",SISWA!E105)</f>
        <v/>
      </c>
      <c r="F105" s="157"/>
      <c r="G105" s="157"/>
      <c r="H105" s="157"/>
      <c r="I105" s="157"/>
      <c r="J105" s="157"/>
      <c r="K105" s="157" t="e">
        <f t="shared" si="4"/>
        <v>#DIV/0!</v>
      </c>
      <c r="L105" s="157"/>
      <c r="M105" s="157"/>
      <c r="N105" s="353" t="e">
        <f t="shared" si="5"/>
        <v>#DIV/0!</v>
      </c>
    </row>
    <row r="106" spans="1:14" x14ac:dyDescent="0.3">
      <c r="A106" s="2">
        <v>99</v>
      </c>
      <c r="B106" s="6" t="str">
        <f>IF(SISWA!B106=0,"",SISWA!B106)</f>
        <v/>
      </c>
      <c r="C106" s="6" t="str">
        <f>IF(SISWA!C106=0,"",SISWA!C106)</f>
        <v/>
      </c>
      <c r="D106" s="6" t="str">
        <f>IF(SISWA!D106=0,"",SISWA!D106)</f>
        <v/>
      </c>
      <c r="E106" s="195" t="str">
        <f>IF(SISWA!E106=0,"",SISWA!E106)</f>
        <v/>
      </c>
      <c r="F106" s="157"/>
      <c r="G106" s="157"/>
      <c r="H106" s="157"/>
      <c r="I106" s="157"/>
      <c r="J106" s="157"/>
      <c r="K106" s="157" t="e">
        <f t="shared" si="4"/>
        <v>#DIV/0!</v>
      </c>
      <c r="L106" s="157"/>
      <c r="M106" s="157"/>
      <c r="N106" s="353" t="e">
        <f t="shared" si="5"/>
        <v>#DIV/0!</v>
      </c>
    </row>
    <row r="107" spans="1:14" x14ac:dyDescent="0.3">
      <c r="A107" s="2">
        <v>100</v>
      </c>
      <c r="B107" s="6" t="str">
        <f>IF(SISWA!B107=0,"",SISWA!B107)</f>
        <v/>
      </c>
      <c r="C107" s="6" t="str">
        <f>IF(SISWA!C107=0,"",SISWA!C107)</f>
        <v/>
      </c>
      <c r="D107" s="6" t="str">
        <f>IF(SISWA!D107=0,"",SISWA!D107)</f>
        <v/>
      </c>
      <c r="E107" s="195" t="str">
        <f>IF(SISWA!E107=0,"",SISWA!E107)</f>
        <v/>
      </c>
      <c r="F107" s="157"/>
      <c r="G107" s="157"/>
      <c r="H107" s="157"/>
      <c r="I107" s="157"/>
      <c r="J107" s="157"/>
      <c r="K107" s="157" t="e">
        <f t="shared" si="4"/>
        <v>#DIV/0!</v>
      </c>
      <c r="L107" s="157"/>
      <c r="M107" s="157"/>
      <c r="N107" s="353" t="e">
        <f t="shared" si="5"/>
        <v>#DIV/0!</v>
      </c>
    </row>
    <row r="108" spans="1:14" x14ac:dyDescent="0.3">
      <c r="A108" s="2">
        <v>101</v>
      </c>
      <c r="B108" s="6" t="str">
        <f>IF(SISWA!B108=0,"",SISWA!B108)</f>
        <v/>
      </c>
      <c r="C108" s="6" t="str">
        <f>IF(SISWA!C108=0,"",SISWA!C108)</f>
        <v/>
      </c>
      <c r="D108" s="6" t="str">
        <f>IF(SISWA!D108=0,"",SISWA!D108)</f>
        <v/>
      </c>
      <c r="E108" s="195" t="str">
        <f>IF(SISWA!E108=0,"",SISWA!E108)</f>
        <v/>
      </c>
      <c r="F108" s="157"/>
      <c r="G108" s="157"/>
      <c r="H108" s="157"/>
      <c r="I108" s="157"/>
      <c r="J108" s="157"/>
      <c r="K108" s="157" t="e">
        <f t="shared" si="4"/>
        <v>#DIV/0!</v>
      </c>
      <c r="L108" s="157"/>
      <c r="M108" s="157"/>
      <c r="N108" s="353" t="e">
        <f t="shared" si="5"/>
        <v>#DIV/0!</v>
      </c>
    </row>
    <row r="109" spans="1:14" x14ac:dyDescent="0.3">
      <c r="A109" s="2">
        <v>102</v>
      </c>
      <c r="B109" s="6" t="str">
        <f>IF(SISWA!B109=0,"",SISWA!B109)</f>
        <v/>
      </c>
      <c r="C109" s="6" t="str">
        <f>IF(SISWA!C109=0,"",SISWA!C109)</f>
        <v/>
      </c>
      <c r="D109" s="6" t="str">
        <f>IF(SISWA!D109=0,"",SISWA!D109)</f>
        <v/>
      </c>
      <c r="E109" s="195" t="str">
        <f>IF(SISWA!E109=0,"",SISWA!E109)</f>
        <v/>
      </c>
      <c r="F109" s="157"/>
      <c r="G109" s="157"/>
      <c r="H109" s="157"/>
      <c r="I109" s="157"/>
      <c r="J109" s="157"/>
      <c r="K109" s="157" t="e">
        <f t="shared" si="4"/>
        <v>#DIV/0!</v>
      </c>
      <c r="L109" s="157"/>
      <c r="M109" s="157"/>
      <c r="N109" s="353" t="e">
        <f t="shared" si="5"/>
        <v>#DIV/0!</v>
      </c>
    </row>
    <row r="110" spans="1:14" x14ac:dyDescent="0.3">
      <c r="A110" s="2">
        <v>103</v>
      </c>
      <c r="B110" s="6" t="str">
        <f>IF(SISWA!B110=0,"",SISWA!B110)</f>
        <v/>
      </c>
      <c r="C110" s="6" t="str">
        <f>IF(SISWA!C110=0,"",SISWA!C110)</f>
        <v/>
      </c>
      <c r="D110" s="6" t="str">
        <f>IF(SISWA!D110=0,"",SISWA!D110)</f>
        <v/>
      </c>
      <c r="E110" s="195" t="str">
        <f>IF(SISWA!E110=0,"",SISWA!E110)</f>
        <v/>
      </c>
      <c r="F110" s="157"/>
      <c r="G110" s="157"/>
      <c r="H110" s="157"/>
      <c r="I110" s="157"/>
      <c r="J110" s="157"/>
      <c r="K110" s="157" t="e">
        <f t="shared" si="4"/>
        <v>#DIV/0!</v>
      </c>
      <c r="L110" s="157"/>
      <c r="M110" s="157"/>
      <c r="N110" s="353" t="e">
        <f t="shared" si="5"/>
        <v>#DIV/0!</v>
      </c>
    </row>
    <row r="111" spans="1:14" x14ac:dyDescent="0.3">
      <c r="A111" s="2">
        <v>104</v>
      </c>
      <c r="B111" s="6" t="str">
        <f>IF(SISWA!B111=0,"",SISWA!B111)</f>
        <v/>
      </c>
      <c r="C111" s="6" t="str">
        <f>IF(SISWA!C111=0,"",SISWA!C111)</f>
        <v/>
      </c>
      <c r="D111" s="6" t="str">
        <f>IF(SISWA!D111=0,"",SISWA!D111)</f>
        <v/>
      </c>
      <c r="E111" s="195" t="str">
        <f>IF(SISWA!E111=0,"",SISWA!E111)</f>
        <v/>
      </c>
      <c r="F111" s="157"/>
      <c r="G111" s="157"/>
      <c r="H111" s="157"/>
      <c r="I111" s="157"/>
      <c r="J111" s="157"/>
      <c r="K111" s="157" t="e">
        <f t="shared" si="4"/>
        <v>#DIV/0!</v>
      </c>
      <c r="L111" s="157"/>
      <c r="M111" s="157"/>
      <c r="N111" s="353" t="e">
        <f t="shared" si="5"/>
        <v>#DIV/0!</v>
      </c>
    </row>
    <row r="112" spans="1:14" x14ac:dyDescent="0.3">
      <c r="A112" s="2">
        <v>105</v>
      </c>
      <c r="B112" s="6" t="str">
        <f>IF(SISWA!B112=0,"",SISWA!B112)</f>
        <v/>
      </c>
      <c r="C112" s="6" t="str">
        <f>IF(SISWA!C112=0,"",SISWA!C112)</f>
        <v/>
      </c>
      <c r="D112" s="6" t="str">
        <f>IF(SISWA!D112=0,"",SISWA!D112)</f>
        <v/>
      </c>
      <c r="E112" s="195" t="str">
        <f>IF(SISWA!E112=0,"",SISWA!E112)</f>
        <v/>
      </c>
      <c r="F112" s="157"/>
      <c r="G112" s="157"/>
      <c r="H112" s="157"/>
      <c r="I112" s="157"/>
      <c r="J112" s="157"/>
      <c r="K112" s="157" t="e">
        <f t="shared" si="4"/>
        <v>#DIV/0!</v>
      </c>
      <c r="L112" s="157"/>
      <c r="M112" s="157"/>
      <c r="N112" s="353" t="e">
        <f t="shared" si="5"/>
        <v>#DIV/0!</v>
      </c>
    </row>
    <row r="113" spans="1:14" x14ac:dyDescent="0.3">
      <c r="A113" s="2">
        <v>106</v>
      </c>
      <c r="B113" s="6" t="str">
        <f>IF(SISWA!B113=0,"",SISWA!B113)</f>
        <v/>
      </c>
      <c r="C113" s="6" t="str">
        <f>IF(SISWA!C113=0,"",SISWA!C113)</f>
        <v/>
      </c>
      <c r="D113" s="6" t="str">
        <f>IF(SISWA!D113=0,"",SISWA!D113)</f>
        <v/>
      </c>
      <c r="E113" s="195" t="str">
        <f>IF(SISWA!E113=0,"",SISWA!E113)</f>
        <v/>
      </c>
      <c r="F113" s="157"/>
      <c r="G113" s="157"/>
      <c r="H113" s="157"/>
      <c r="I113" s="157"/>
      <c r="J113" s="157"/>
      <c r="K113" s="157" t="e">
        <f t="shared" si="4"/>
        <v>#DIV/0!</v>
      </c>
      <c r="L113" s="157"/>
      <c r="M113" s="157"/>
      <c r="N113" s="353" t="e">
        <f t="shared" si="5"/>
        <v>#DIV/0!</v>
      </c>
    </row>
    <row r="114" spans="1:14" x14ac:dyDescent="0.3">
      <c r="A114" s="2">
        <v>107</v>
      </c>
      <c r="B114" s="6" t="str">
        <f>IF(SISWA!B114=0,"",SISWA!B114)</f>
        <v/>
      </c>
      <c r="C114" s="6" t="str">
        <f>IF(SISWA!C114=0,"",SISWA!C114)</f>
        <v/>
      </c>
      <c r="D114" s="6" t="str">
        <f>IF(SISWA!D114=0,"",SISWA!D114)</f>
        <v/>
      </c>
      <c r="E114" s="195" t="str">
        <f>IF(SISWA!E114=0,"",SISWA!E114)</f>
        <v/>
      </c>
      <c r="F114" s="157"/>
      <c r="G114" s="157"/>
      <c r="H114" s="157"/>
      <c r="I114" s="157"/>
      <c r="J114" s="157"/>
      <c r="K114" s="157" t="e">
        <f t="shared" si="4"/>
        <v>#DIV/0!</v>
      </c>
      <c r="L114" s="157"/>
      <c r="M114" s="157"/>
      <c r="N114" s="353" t="e">
        <f t="shared" si="5"/>
        <v>#DIV/0!</v>
      </c>
    </row>
    <row r="115" spans="1:14" x14ac:dyDescent="0.3">
      <c r="A115" s="2">
        <v>108</v>
      </c>
      <c r="B115" s="6" t="str">
        <f>IF(SISWA!B115=0,"",SISWA!B115)</f>
        <v/>
      </c>
      <c r="C115" s="6" t="str">
        <f>IF(SISWA!C115=0,"",SISWA!C115)</f>
        <v/>
      </c>
      <c r="D115" s="6" t="str">
        <f>IF(SISWA!D115=0,"",SISWA!D115)</f>
        <v/>
      </c>
      <c r="E115" s="195" t="str">
        <f>IF(SISWA!E115=0,"",SISWA!E115)</f>
        <v/>
      </c>
      <c r="F115" s="157"/>
      <c r="G115" s="157"/>
      <c r="H115" s="157"/>
      <c r="I115" s="157"/>
      <c r="J115" s="157"/>
      <c r="K115" s="157" t="e">
        <f t="shared" si="4"/>
        <v>#DIV/0!</v>
      </c>
      <c r="L115" s="157"/>
      <c r="M115" s="157"/>
      <c r="N115" s="353" t="e">
        <f t="shared" si="5"/>
        <v>#DIV/0!</v>
      </c>
    </row>
    <row r="116" spans="1:14" x14ac:dyDescent="0.3">
      <c r="A116" s="2">
        <v>109</v>
      </c>
      <c r="B116" s="6" t="str">
        <f>IF(SISWA!B116=0,"",SISWA!B116)</f>
        <v/>
      </c>
      <c r="C116" s="6" t="str">
        <f>IF(SISWA!C116=0,"",SISWA!C116)</f>
        <v/>
      </c>
      <c r="D116" s="6" t="str">
        <f>IF(SISWA!D116=0,"",SISWA!D116)</f>
        <v/>
      </c>
      <c r="E116" s="195" t="str">
        <f>IF(SISWA!E116=0,"",SISWA!E116)</f>
        <v/>
      </c>
      <c r="F116" s="157"/>
      <c r="G116" s="157"/>
      <c r="H116" s="157"/>
      <c r="I116" s="157"/>
      <c r="J116" s="157"/>
      <c r="K116" s="157" t="e">
        <f t="shared" si="4"/>
        <v>#DIV/0!</v>
      </c>
      <c r="L116" s="157"/>
      <c r="M116" s="157"/>
      <c r="N116" s="353" t="e">
        <f t="shared" si="5"/>
        <v>#DIV/0!</v>
      </c>
    </row>
    <row r="117" spans="1:14" x14ac:dyDescent="0.3">
      <c r="A117" s="2">
        <v>110</v>
      </c>
      <c r="B117" s="6" t="str">
        <f>IF(SISWA!B117=0,"",SISWA!B117)</f>
        <v/>
      </c>
      <c r="C117" s="6" t="str">
        <f>IF(SISWA!C117=0,"",SISWA!C117)</f>
        <v/>
      </c>
      <c r="D117" s="6" t="str">
        <f>IF(SISWA!D117=0,"",SISWA!D117)</f>
        <v/>
      </c>
      <c r="E117" s="195" t="str">
        <f>IF(SISWA!E117=0,"",SISWA!E117)</f>
        <v/>
      </c>
      <c r="F117" s="157"/>
      <c r="G117" s="157"/>
      <c r="H117" s="157"/>
      <c r="I117" s="157"/>
      <c r="J117" s="157"/>
      <c r="K117" s="157" t="e">
        <f t="shared" si="4"/>
        <v>#DIV/0!</v>
      </c>
      <c r="L117" s="157"/>
      <c r="M117" s="157"/>
      <c r="N117" s="353" t="e">
        <f t="shared" si="5"/>
        <v>#DIV/0!</v>
      </c>
    </row>
    <row r="118" spans="1:14" x14ac:dyDescent="0.3">
      <c r="A118" s="2">
        <v>111</v>
      </c>
      <c r="B118" s="6" t="str">
        <f>IF(SISWA!B118=0,"",SISWA!B118)</f>
        <v/>
      </c>
      <c r="C118" s="6" t="str">
        <f>IF(SISWA!C118=0,"",SISWA!C118)</f>
        <v/>
      </c>
      <c r="D118" s="6" t="str">
        <f>IF(SISWA!D118=0,"",SISWA!D118)</f>
        <v/>
      </c>
      <c r="E118" s="195" t="str">
        <f>IF(SISWA!E118=0,"",SISWA!E118)</f>
        <v/>
      </c>
      <c r="F118" s="157"/>
      <c r="G118" s="157"/>
      <c r="H118" s="157"/>
      <c r="I118" s="157"/>
      <c r="J118" s="157"/>
      <c r="K118" s="157" t="e">
        <f t="shared" si="4"/>
        <v>#DIV/0!</v>
      </c>
      <c r="L118" s="157"/>
      <c r="M118" s="157"/>
      <c r="N118" s="353" t="e">
        <f t="shared" si="5"/>
        <v>#DIV/0!</v>
      </c>
    </row>
    <row r="119" spans="1:14" x14ac:dyDescent="0.3">
      <c r="A119" s="2">
        <v>112</v>
      </c>
      <c r="B119" s="6" t="str">
        <f>IF(SISWA!B119=0,"",SISWA!B119)</f>
        <v/>
      </c>
      <c r="C119" s="6" t="str">
        <f>IF(SISWA!C119=0,"",SISWA!C119)</f>
        <v/>
      </c>
      <c r="D119" s="6" t="str">
        <f>IF(SISWA!D119=0,"",SISWA!D119)</f>
        <v/>
      </c>
      <c r="E119" s="195" t="str">
        <f>IF(SISWA!E119=0,"",SISWA!E119)</f>
        <v/>
      </c>
      <c r="F119" s="157"/>
      <c r="G119" s="157"/>
      <c r="H119" s="157"/>
      <c r="I119" s="157"/>
      <c r="J119" s="157"/>
      <c r="K119" s="157" t="e">
        <f t="shared" si="4"/>
        <v>#DIV/0!</v>
      </c>
      <c r="L119" s="157"/>
      <c r="M119" s="157"/>
      <c r="N119" s="353" t="e">
        <f t="shared" si="5"/>
        <v>#DIV/0!</v>
      </c>
    </row>
    <row r="120" spans="1:14" x14ac:dyDescent="0.3">
      <c r="A120" s="2">
        <v>113</v>
      </c>
      <c r="B120" s="6" t="str">
        <f>IF(SISWA!B120=0,"",SISWA!B120)</f>
        <v/>
      </c>
      <c r="C120" s="6" t="str">
        <f>IF(SISWA!C120=0,"",SISWA!C120)</f>
        <v/>
      </c>
      <c r="D120" s="6" t="str">
        <f>IF(SISWA!D120=0,"",SISWA!D120)</f>
        <v/>
      </c>
      <c r="E120" s="195" t="str">
        <f>IF(SISWA!E120=0,"",SISWA!E120)</f>
        <v/>
      </c>
      <c r="F120" s="157"/>
      <c r="G120" s="157"/>
      <c r="H120" s="157"/>
      <c r="I120" s="157"/>
      <c r="J120" s="157"/>
      <c r="K120" s="157" t="e">
        <f t="shared" si="4"/>
        <v>#DIV/0!</v>
      </c>
      <c r="L120" s="157"/>
      <c r="M120" s="157"/>
      <c r="N120" s="353" t="e">
        <f t="shared" si="5"/>
        <v>#DIV/0!</v>
      </c>
    </row>
    <row r="121" spans="1:14" x14ac:dyDescent="0.3">
      <c r="A121" s="2">
        <v>114</v>
      </c>
      <c r="B121" s="6" t="str">
        <f>IF(SISWA!B121=0,"",SISWA!B121)</f>
        <v/>
      </c>
      <c r="C121" s="6" t="str">
        <f>IF(SISWA!C121=0,"",SISWA!C121)</f>
        <v/>
      </c>
      <c r="D121" s="6" t="str">
        <f>IF(SISWA!D121=0,"",SISWA!D121)</f>
        <v/>
      </c>
      <c r="E121" s="195" t="str">
        <f>IF(SISWA!E121=0,"",SISWA!E121)</f>
        <v/>
      </c>
      <c r="F121" s="157"/>
      <c r="G121" s="157"/>
      <c r="H121" s="157"/>
      <c r="I121" s="157"/>
      <c r="J121" s="157"/>
      <c r="K121" s="157" t="e">
        <f t="shared" si="4"/>
        <v>#DIV/0!</v>
      </c>
      <c r="L121" s="157"/>
      <c r="M121" s="157"/>
      <c r="N121" s="353" t="e">
        <f t="shared" si="5"/>
        <v>#DIV/0!</v>
      </c>
    </row>
    <row r="122" spans="1:14" x14ac:dyDescent="0.3">
      <c r="A122" s="2">
        <v>115</v>
      </c>
      <c r="B122" s="6" t="str">
        <f>IF(SISWA!B122=0,"",SISWA!B122)</f>
        <v/>
      </c>
      <c r="C122" s="6" t="str">
        <f>IF(SISWA!C122=0,"",SISWA!C122)</f>
        <v/>
      </c>
      <c r="D122" s="6" t="str">
        <f>IF(SISWA!D122=0,"",SISWA!D122)</f>
        <v/>
      </c>
      <c r="E122" s="195" t="str">
        <f>IF(SISWA!E122=0,"",SISWA!E122)</f>
        <v/>
      </c>
      <c r="F122" s="157"/>
      <c r="G122" s="157"/>
      <c r="H122" s="157"/>
      <c r="I122" s="157"/>
      <c r="J122" s="157"/>
      <c r="K122" s="157" t="e">
        <f t="shared" si="4"/>
        <v>#DIV/0!</v>
      </c>
      <c r="L122" s="157"/>
      <c r="M122" s="157"/>
      <c r="N122" s="353" t="e">
        <f t="shared" si="5"/>
        <v>#DIV/0!</v>
      </c>
    </row>
    <row r="123" spans="1:14" x14ac:dyDescent="0.3">
      <c r="A123" s="2">
        <v>116</v>
      </c>
      <c r="B123" s="6" t="str">
        <f>IF(SISWA!B123=0,"",SISWA!B123)</f>
        <v/>
      </c>
      <c r="C123" s="6" t="str">
        <f>IF(SISWA!C123=0,"",SISWA!C123)</f>
        <v/>
      </c>
      <c r="D123" s="6" t="str">
        <f>IF(SISWA!D123=0,"",SISWA!D123)</f>
        <v/>
      </c>
      <c r="E123" s="195" t="str">
        <f>IF(SISWA!E123=0,"",SISWA!E123)</f>
        <v/>
      </c>
      <c r="F123" s="157"/>
      <c r="G123" s="157"/>
      <c r="H123" s="157"/>
      <c r="I123" s="157"/>
      <c r="J123" s="157"/>
      <c r="K123" s="157" t="e">
        <f t="shared" si="4"/>
        <v>#DIV/0!</v>
      </c>
      <c r="L123" s="157"/>
      <c r="M123" s="157"/>
      <c r="N123" s="353" t="e">
        <f t="shared" si="5"/>
        <v>#DIV/0!</v>
      </c>
    </row>
    <row r="124" spans="1:14" x14ac:dyDescent="0.3">
      <c r="A124" s="2">
        <v>117</v>
      </c>
      <c r="B124" s="6" t="str">
        <f>IF(SISWA!B124=0,"",SISWA!B124)</f>
        <v/>
      </c>
      <c r="C124" s="6" t="str">
        <f>IF(SISWA!C124=0,"",SISWA!C124)</f>
        <v/>
      </c>
      <c r="D124" s="6" t="str">
        <f>IF(SISWA!D124=0,"",SISWA!D124)</f>
        <v/>
      </c>
      <c r="E124" s="195" t="str">
        <f>IF(SISWA!E124=0,"",SISWA!E124)</f>
        <v/>
      </c>
      <c r="F124" s="157"/>
      <c r="G124" s="157"/>
      <c r="H124" s="157"/>
      <c r="I124" s="157"/>
      <c r="J124" s="157"/>
      <c r="K124" s="157" t="e">
        <f t="shared" si="4"/>
        <v>#DIV/0!</v>
      </c>
      <c r="L124" s="157"/>
      <c r="M124" s="157"/>
      <c r="N124" s="353" t="e">
        <f t="shared" si="5"/>
        <v>#DIV/0!</v>
      </c>
    </row>
    <row r="125" spans="1:14" x14ac:dyDescent="0.3">
      <c r="A125" s="2">
        <v>118</v>
      </c>
      <c r="B125" s="6" t="str">
        <f>IF(SISWA!B125=0,"",SISWA!B125)</f>
        <v/>
      </c>
      <c r="C125" s="6" t="str">
        <f>IF(SISWA!C125=0,"",SISWA!C125)</f>
        <v/>
      </c>
      <c r="D125" s="6" t="str">
        <f>IF(SISWA!D125=0,"",SISWA!D125)</f>
        <v/>
      </c>
      <c r="E125" s="195" t="str">
        <f>IF(SISWA!E125=0,"",SISWA!E125)</f>
        <v/>
      </c>
      <c r="F125" s="157"/>
      <c r="G125" s="157"/>
      <c r="H125" s="157"/>
      <c r="I125" s="157"/>
      <c r="J125" s="157"/>
      <c r="K125" s="157" t="e">
        <f t="shared" si="4"/>
        <v>#DIV/0!</v>
      </c>
      <c r="L125" s="157"/>
      <c r="M125" s="157"/>
      <c r="N125" s="353" t="e">
        <f t="shared" si="5"/>
        <v>#DIV/0!</v>
      </c>
    </row>
    <row r="126" spans="1:14" x14ac:dyDescent="0.3">
      <c r="A126" s="2">
        <v>119</v>
      </c>
      <c r="B126" s="6" t="str">
        <f>IF(SISWA!B126=0,"",SISWA!B126)</f>
        <v/>
      </c>
      <c r="C126" s="6" t="str">
        <f>IF(SISWA!C126=0,"",SISWA!C126)</f>
        <v/>
      </c>
      <c r="D126" s="6" t="str">
        <f>IF(SISWA!D126=0,"",SISWA!D126)</f>
        <v/>
      </c>
      <c r="E126" s="195" t="str">
        <f>IF(SISWA!E126=0,"",SISWA!E126)</f>
        <v/>
      </c>
      <c r="F126" s="157"/>
      <c r="G126" s="157"/>
      <c r="H126" s="157"/>
      <c r="I126" s="157"/>
      <c r="J126" s="157"/>
      <c r="K126" s="157" t="e">
        <f t="shared" si="4"/>
        <v>#DIV/0!</v>
      </c>
      <c r="L126" s="157"/>
      <c r="M126" s="157"/>
      <c r="N126" s="353" t="e">
        <f t="shared" si="5"/>
        <v>#DIV/0!</v>
      </c>
    </row>
    <row r="127" spans="1:14" x14ac:dyDescent="0.3">
      <c r="A127" s="2">
        <v>120</v>
      </c>
      <c r="B127" s="6" t="str">
        <f>IF(SISWA!B127=0,"",SISWA!B127)</f>
        <v/>
      </c>
      <c r="C127" s="6" t="str">
        <f>IF(SISWA!C127=0,"",SISWA!C127)</f>
        <v/>
      </c>
      <c r="D127" s="6" t="str">
        <f>IF(SISWA!D127=0,"",SISWA!D127)</f>
        <v/>
      </c>
      <c r="E127" s="195" t="str">
        <f>IF(SISWA!E127=0,"",SISWA!E127)</f>
        <v/>
      </c>
      <c r="F127" s="157"/>
      <c r="G127" s="157"/>
      <c r="H127" s="157"/>
      <c r="I127" s="157"/>
      <c r="J127" s="157"/>
      <c r="K127" s="157" t="e">
        <f t="shared" si="4"/>
        <v>#DIV/0!</v>
      </c>
      <c r="L127" s="157"/>
      <c r="M127" s="157"/>
      <c r="N127" s="353" t="e">
        <f t="shared" si="5"/>
        <v>#DIV/0!</v>
      </c>
    </row>
    <row r="128" spans="1:14" x14ac:dyDescent="0.3">
      <c r="A128" s="2">
        <v>121</v>
      </c>
      <c r="B128" s="6" t="str">
        <f>IF(SISWA!B128=0,"",SISWA!B128)</f>
        <v/>
      </c>
      <c r="C128" s="6" t="str">
        <f>IF(SISWA!C128=0,"",SISWA!C128)</f>
        <v/>
      </c>
      <c r="D128" s="6" t="str">
        <f>IF(SISWA!D128=0,"",SISWA!D128)</f>
        <v/>
      </c>
      <c r="E128" s="195" t="str">
        <f>IF(SISWA!E128=0,"",SISWA!E128)</f>
        <v/>
      </c>
      <c r="F128" s="157"/>
      <c r="G128" s="157"/>
      <c r="H128" s="157"/>
      <c r="I128" s="157"/>
      <c r="J128" s="157"/>
      <c r="K128" s="157" t="e">
        <f t="shared" si="4"/>
        <v>#DIV/0!</v>
      </c>
      <c r="L128" s="157"/>
      <c r="M128" s="157"/>
      <c r="N128" s="353" t="e">
        <f t="shared" si="5"/>
        <v>#DIV/0!</v>
      </c>
    </row>
    <row r="129" spans="1:14" x14ac:dyDescent="0.3">
      <c r="A129" s="2">
        <v>122</v>
      </c>
      <c r="B129" s="6" t="str">
        <f>IF(SISWA!B129=0,"",SISWA!B129)</f>
        <v/>
      </c>
      <c r="C129" s="6" t="str">
        <f>IF(SISWA!C129=0,"",SISWA!C129)</f>
        <v/>
      </c>
      <c r="D129" s="6" t="str">
        <f>IF(SISWA!D129=0,"",SISWA!D129)</f>
        <v/>
      </c>
      <c r="E129" s="195" t="str">
        <f>IF(SISWA!E129=0,"",SISWA!E129)</f>
        <v/>
      </c>
      <c r="F129" s="157"/>
      <c r="G129" s="157"/>
      <c r="H129" s="157"/>
      <c r="I129" s="157"/>
      <c r="J129" s="157"/>
      <c r="K129" s="157" t="e">
        <f t="shared" si="4"/>
        <v>#DIV/0!</v>
      </c>
      <c r="L129" s="157"/>
      <c r="M129" s="157"/>
      <c r="N129" s="353" t="e">
        <f t="shared" si="5"/>
        <v>#DIV/0!</v>
      </c>
    </row>
    <row r="130" spans="1:14" x14ac:dyDescent="0.3">
      <c r="A130" s="2">
        <v>123</v>
      </c>
      <c r="B130" s="6" t="str">
        <f>IF(SISWA!B130=0,"",SISWA!B130)</f>
        <v/>
      </c>
      <c r="C130" s="6" t="str">
        <f>IF(SISWA!C130=0,"",SISWA!C130)</f>
        <v/>
      </c>
      <c r="D130" s="6" t="str">
        <f>IF(SISWA!D130=0,"",SISWA!D130)</f>
        <v/>
      </c>
      <c r="E130" s="195" t="str">
        <f>IF(SISWA!E130=0,"",SISWA!E130)</f>
        <v/>
      </c>
      <c r="F130" s="157"/>
      <c r="G130" s="157"/>
      <c r="H130" s="157"/>
      <c r="I130" s="157"/>
      <c r="J130" s="157"/>
      <c r="K130" s="157" t="e">
        <f t="shared" si="4"/>
        <v>#DIV/0!</v>
      </c>
      <c r="L130" s="157"/>
      <c r="M130" s="157"/>
      <c r="N130" s="353" t="e">
        <f t="shared" si="5"/>
        <v>#DIV/0!</v>
      </c>
    </row>
    <row r="131" spans="1:14" x14ac:dyDescent="0.3">
      <c r="A131" s="2">
        <v>124</v>
      </c>
      <c r="B131" s="6" t="str">
        <f>IF(SISWA!B131=0,"",SISWA!B131)</f>
        <v/>
      </c>
      <c r="C131" s="6" t="str">
        <f>IF(SISWA!C131=0,"",SISWA!C131)</f>
        <v/>
      </c>
      <c r="D131" s="6" t="str">
        <f>IF(SISWA!D131=0,"",SISWA!D131)</f>
        <v/>
      </c>
      <c r="E131" s="195" t="str">
        <f>IF(SISWA!E131=0,"",SISWA!E131)</f>
        <v/>
      </c>
      <c r="F131" s="157"/>
      <c r="G131" s="157"/>
      <c r="H131" s="157"/>
      <c r="I131" s="157"/>
      <c r="J131" s="157"/>
      <c r="K131" s="157" t="e">
        <f t="shared" si="4"/>
        <v>#DIV/0!</v>
      </c>
      <c r="L131" s="157"/>
      <c r="M131" s="157"/>
      <c r="N131" s="353" t="e">
        <f t="shared" si="5"/>
        <v>#DIV/0!</v>
      </c>
    </row>
    <row r="132" spans="1:14" x14ac:dyDescent="0.3">
      <c r="A132" s="2">
        <v>125</v>
      </c>
      <c r="B132" s="6" t="str">
        <f>IF(SISWA!B132=0,"",SISWA!B132)</f>
        <v/>
      </c>
      <c r="C132" s="6" t="str">
        <f>IF(SISWA!C132=0,"",SISWA!C132)</f>
        <v/>
      </c>
      <c r="D132" s="6" t="str">
        <f>IF(SISWA!D132=0,"",SISWA!D132)</f>
        <v/>
      </c>
      <c r="E132" s="195" t="str">
        <f>IF(SISWA!E132=0,"",SISWA!E132)</f>
        <v/>
      </c>
      <c r="F132" s="157"/>
      <c r="G132" s="157"/>
      <c r="H132" s="157"/>
      <c r="I132" s="157"/>
      <c r="J132" s="157"/>
      <c r="K132" s="157" t="e">
        <f t="shared" si="4"/>
        <v>#DIV/0!</v>
      </c>
      <c r="L132" s="157"/>
      <c r="M132" s="157"/>
      <c r="N132" s="353" t="e">
        <f t="shared" si="5"/>
        <v>#DIV/0!</v>
      </c>
    </row>
    <row r="133" spans="1:14" x14ac:dyDescent="0.3">
      <c r="A133" s="2">
        <v>126</v>
      </c>
      <c r="B133" s="6" t="str">
        <f>IF(SISWA!B133=0,"",SISWA!B133)</f>
        <v/>
      </c>
      <c r="C133" s="6" t="str">
        <f>IF(SISWA!C133=0,"",SISWA!C133)</f>
        <v/>
      </c>
      <c r="D133" s="6" t="str">
        <f>IF(SISWA!D133=0,"",SISWA!D133)</f>
        <v/>
      </c>
      <c r="E133" s="195" t="str">
        <f>IF(SISWA!E133=0,"",SISWA!E133)</f>
        <v/>
      </c>
      <c r="F133" s="157"/>
      <c r="G133" s="157"/>
      <c r="H133" s="157"/>
      <c r="I133" s="157"/>
      <c r="J133" s="157"/>
      <c r="K133" s="157" t="e">
        <f t="shared" si="4"/>
        <v>#DIV/0!</v>
      </c>
      <c r="L133" s="157"/>
      <c r="M133" s="157"/>
      <c r="N133" s="353" t="e">
        <f t="shared" si="5"/>
        <v>#DIV/0!</v>
      </c>
    </row>
    <row r="134" spans="1:14" x14ac:dyDescent="0.3">
      <c r="A134" s="2">
        <v>127</v>
      </c>
      <c r="B134" s="6" t="str">
        <f>IF(SISWA!B134=0,"",SISWA!B134)</f>
        <v/>
      </c>
      <c r="C134" s="6" t="str">
        <f>IF(SISWA!C134=0,"",SISWA!C134)</f>
        <v/>
      </c>
      <c r="D134" s="6" t="str">
        <f>IF(SISWA!D134=0,"",SISWA!D134)</f>
        <v/>
      </c>
      <c r="E134" s="195" t="str">
        <f>IF(SISWA!E134=0,"",SISWA!E134)</f>
        <v/>
      </c>
      <c r="F134" s="157"/>
      <c r="G134" s="157"/>
      <c r="H134" s="157"/>
      <c r="I134" s="157"/>
      <c r="J134" s="157"/>
      <c r="K134" s="157" t="e">
        <f t="shared" si="4"/>
        <v>#DIV/0!</v>
      </c>
      <c r="L134" s="157"/>
      <c r="M134" s="157"/>
      <c r="N134" s="353" t="e">
        <f t="shared" si="5"/>
        <v>#DIV/0!</v>
      </c>
    </row>
    <row r="135" spans="1:14" x14ac:dyDescent="0.3">
      <c r="A135" s="2">
        <v>128</v>
      </c>
      <c r="B135" s="6" t="str">
        <f>IF(SISWA!B135=0,"",SISWA!B135)</f>
        <v/>
      </c>
      <c r="C135" s="6" t="str">
        <f>IF(SISWA!C135=0,"",SISWA!C135)</f>
        <v/>
      </c>
      <c r="D135" s="6" t="str">
        <f>IF(SISWA!D135=0,"",SISWA!D135)</f>
        <v/>
      </c>
      <c r="E135" s="195" t="str">
        <f>IF(SISWA!E135=0,"",SISWA!E135)</f>
        <v/>
      </c>
      <c r="F135" s="157"/>
      <c r="G135" s="157"/>
      <c r="H135" s="157"/>
      <c r="I135" s="157"/>
      <c r="J135" s="157"/>
      <c r="K135" s="157" t="e">
        <f t="shared" si="4"/>
        <v>#DIV/0!</v>
      </c>
      <c r="L135" s="157"/>
      <c r="M135" s="157"/>
      <c r="N135" s="353" t="e">
        <f t="shared" si="5"/>
        <v>#DIV/0!</v>
      </c>
    </row>
    <row r="136" spans="1:14" x14ac:dyDescent="0.3">
      <c r="A136" s="2">
        <v>129</v>
      </c>
      <c r="B136" s="6" t="str">
        <f>IF(SISWA!B136=0,"",SISWA!B136)</f>
        <v/>
      </c>
      <c r="C136" s="6" t="str">
        <f>IF(SISWA!C136=0,"",SISWA!C136)</f>
        <v/>
      </c>
      <c r="D136" s="6" t="str">
        <f>IF(SISWA!D136=0,"",SISWA!D136)</f>
        <v/>
      </c>
      <c r="E136" s="195" t="str">
        <f>IF(SISWA!E136=0,"",SISWA!E136)</f>
        <v/>
      </c>
      <c r="F136" s="157"/>
      <c r="G136" s="157"/>
      <c r="H136" s="157"/>
      <c r="I136" s="157"/>
      <c r="J136" s="157"/>
      <c r="K136" s="157" t="e">
        <f t="shared" si="4"/>
        <v>#DIV/0!</v>
      </c>
      <c r="L136" s="157"/>
      <c r="M136" s="157"/>
      <c r="N136" s="353" t="e">
        <f t="shared" si="5"/>
        <v>#DIV/0!</v>
      </c>
    </row>
    <row r="137" spans="1:14" x14ac:dyDescent="0.3">
      <c r="A137" s="2">
        <v>130</v>
      </c>
      <c r="B137" s="6" t="str">
        <f>IF(SISWA!B137=0,"",SISWA!B137)</f>
        <v/>
      </c>
      <c r="C137" s="6" t="str">
        <f>IF(SISWA!C137=0,"",SISWA!C137)</f>
        <v/>
      </c>
      <c r="D137" s="6" t="str">
        <f>IF(SISWA!D137=0,"",SISWA!D137)</f>
        <v/>
      </c>
      <c r="E137" s="195" t="str">
        <f>IF(SISWA!E137=0,"",SISWA!E137)</f>
        <v/>
      </c>
      <c r="F137" s="157"/>
      <c r="G137" s="157"/>
      <c r="H137" s="157"/>
      <c r="I137" s="157"/>
      <c r="J137" s="157"/>
      <c r="K137" s="157" t="e">
        <f t="shared" ref="K137:K200" si="6">AVERAGE(F137:J137)</f>
        <v>#DIV/0!</v>
      </c>
      <c r="L137" s="157"/>
      <c r="M137" s="157"/>
      <c r="N137" s="353" t="e">
        <f t="shared" ref="N137:N200" si="7">AVERAGE(K137:L137)</f>
        <v>#DIV/0!</v>
      </c>
    </row>
    <row r="138" spans="1:14" x14ac:dyDescent="0.3">
      <c r="A138" s="2">
        <v>131</v>
      </c>
      <c r="B138" s="6" t="str">
        <f>IF(SISWA!B138=0,"",SISWA!B138)</f>
        <v/>
      </c>
      <c r="C138" s="6" t="str">
        <f>IF(SISWA!C138=0,"",SISWA!C138)</f>
        <v/>
      </c>
      <c r="D138" s="6" t="str">
        <f>IF(SISWA!D138=0,"",SISWA!D138)</f>
        <v/>
      </c>
      <c r="E138" s="195" t="str">
        <f>IF(SISWA!E138=0,"",SISWA!E138)</f>
        <v/>
      </c>
      <c r="F138" s="157"/>
      <c r="G138" s="157"/>
      <c r="H138" s="157"/>
      <c r="I138" s="157"/>
      <c r="J138" s="157"/>
      <c r="K138" s="157" t="e">
        <f t="shared" si="6"/>
        <v>#DIV/0!</v>
      </c>
      <c r="L138" s="157"/>
      <c r="M138" s="157"/>
      <c r="N138" s="353" t="e">
        <f t="shared" si="7"/>
        <v>#DIV/0!</v>
      </c>
    </row>
    <row r="139" spans="1:14" x14ac:dyDescent="0.3">
      <c r="A139" s="2">
        <v>132</v>
      </c>
      <c r="B139" s="6" t="str">
        <f>IF(SISWA!B139=0,"",SISWA!B139)</f>
        <v/>
      </c>
      <c r="C139" s="6" t="str">
        <f>IF(SISWA!C139=0,"",SISWA!C139)</f>
        <v/>
      </c>
      <c r="D139" s="6" t="str">
        <f>IF(SISWA!D139=0,"",SISWA!D139)</f>
        <v/>
      </c>
      <c r="E139" s="195" t="str">
        <f>IF(SISWA!E139=0,"",SISWA!E139)</f>
        <v/>
      </c>
      <c r="F139" s="157"/>
      <c r="G139" s="157"/>
      <c r="H139" s="157"/>
      <c r="I139" s="157"/>
      <c r="J139" s="157"/>
      <c r="K139" s="157" t="e">
        <f t="shared" si="6"/>
        <v>#DIV/0!</v>
      </c>
      <c r="L139" s="157"/>
      <c r="M139" s="157"/>
      <c r="N139" s="353" t="e">
        <f t="shared" si="7"/>
        <v>#DIV/0!</v>
      </c>
    </row>
    <row r="140" spans="1:14" x14ac:dyDescent="0.3">
      <c r="A140" s="2">
        <v>133</v>
      </c>
      <c r="B140" s="6" t="str">
        <f>IF(SISWA!B140=0,"",SISWA!B140)</f>
        <v/>
      </c>
      <c r="C140" s="6" t="str">
        <f>IF(SISWA!C140=0,"",SISWA!C140)</f>
        <v/>
      </c>
      <c r="D140" s="6" t="str">
        <f>IF(SISWA!D140=0,"",SISWA!D140)</f>
        <v/>
      </c>
      <c r="E140" s="195" t="str">
        <f>IF(SISWA!E140=0,"",SISWA!E140)</f>
        <v/>
      </c>
      <c r="F140" s="157"/>
      <c r="G140" s="157"/>
      <c r="H140" s="157"/>
      <c r="I140" s="157"/>
      <c r="J140" s="157"/>
      <c r="K140" s="157" t="e">
        <f t="shared" si="6"/>
        <v>#DIV/0!</v>
      </c>
      <c r="L140" s="157"/>
      <c r="M140" s="157"/>
      <c r="N140" s="353" t="e">
        <f t="shared" si="7"/>
        <v>#DIV/0!</v>
      </c>
    </row>
    <row r="141" spans="1:14" x14ac:dyDescent="0.3">
      <c r="A141" s="2">
        <v>134</v>
      </c>
      <c r="B141" s="6" t="str">
        <f>IF(SISWA!B141=0,"",SISWA!B141)</f>
        <v/>
      </c>
      <c r="C141" s="6" t="str">
        <f>IF(SISWA!C141=0,"",SISWA!C141)</f>
        <v/>
      </c>
      <c r="D141" s="6" t="str">
        <f>IF(SISWA!D141=0,"",SISWA!D141)</f>
        <v/>
      </c>
      <c r="E141" s="195" t="str">
        <f>IF(SISWA!E141=0,"",SISWA!E141)</f>
        <v/>
      </c>
      <c r="F141" s="157"/>
      <c r="G141" s="157"/>
      <c r="H141" s="157"/>
      <c r="I141" s="157"/>
      <c r="J141" s="157"/>
      <c r="K141" s="157" t="e">
        <f t="shared" si="6"/>
        <v>#DIV/0!</v>
      </c>
      <c r="L141" s="157"/>
      <c r="M141" s="157"/>
      <c r="N141" s="353" t="e">
        <f t="shared" si="7"/>
        <v>#DIV/0!</v>
      </c>
    </row>
    <row r="142" spans="1:14" x14ac:dyDescent="0.3">
      <c r="A142" s="2">
        <v>135</v>
      </c>
      <c r="B142" s="6" t="str">
        <f>IF(SISWA!B142=0,"",SISWA!B142)</f>
        <v/>
      </c>
      <c r="C142" s="6" t="str">
        <f>IF(SISWA!C142=0,"",SISWA!C142)</f>
        <v/>
      </c>
      <c r="D142" s="6" t="str">
        <f>IF(SISWA!D142=0,"",SISWA!D142)</f>
        <v/>
      </c>
      <c r="E142" s="195" t="str">
        <f>IF(SISWA!E142=0,"",SISWA!E142)</f>
        <v/>
      </c>
      <c r="F142" s="157"/>
      <c r="G142" s="157"/>
      <c r="H142" s="157"/>
      <c r="I142" s="157"/>
      <c r="J142" s="157"/>
      <c r="K142" s="157" t="e">
        <f t="shared" si="6"/>
        <v>#DIV/0!</v>
      </c>
      <c r="L142" s="157"/>
      <c r="M142" s="157"/>
      <c r="N142" s="353" t="e">
        <f t="shared" si="7"/>
        <v>#DIV/0!</v>
      </c>
    </row>
    <row r="143" spans="1:14" x14ac:dyDescent="0.3">
      <c r="A143" s="2">
        <v>136</v>
      </c>
      <c r="B143" s="6" t="str">
        <f>IF(SISWA!B143=0,"",SISWA!B143)</f>
        <v/>
      </c>
      <c r="C143" s="6" t="str">
        <f>IF(SISWA!C143=0,"",SISWA!C143)</f>
        <v/>
      </c>
      <c r="D143" s="6" t="str">
        <f>IF(SISWA!D143=0,"",SISWA!D143)</f>
        <v/>
      </c>
      <c r="E143" s="195" t="str">
        <f>IF(SISWA!E143=0,"",SISWA!E143)</f>
        <v/>
      </c>
      <c r="F143" s="157"/>
      <c r="G143" s="157"/>
      <c r="H143" s="157"/>
      <c r="I143" s="157"/>
      <c r="J143" s="157"/>
      <c r="K143" s="157" t="e">
        <f t="shared" si="6"/>
        <v>#DIV/0!</v>
      </c>
      <c r="L143" s="157"/>
      <c r="M143" s="157"/>
      <c r="N143" s="353" t="e">
        <f t="shared" si="7"/>
        <v>#DIV/0!</v>
      </c>
    </row>
    <row r="144" spans="1:14" x14ac:dyDescent="0.3">
      <c r="A144" s="2">
        <v>137</v>
      </c>
      <c r="B144" s="6" t="str">
        <f>IF(SISWA!B144=0,"",SISWA!B144)</f>
        <v/>
      </c>
      <c r="C144" s="6" t="str">
        <f>IF(SISWA!C144=0,"",SISWA!C144)</f>
        <v/>
      </c>
      <c r="D144" s="6" t="str">
        <f>IF(SISWA!D144=0,"",SISWA!D144)</f>
        <v/>
      </c>
      <c r="E144" s="195" t="str">
        <f>IF(SISWA!E144=0,"",SISWA!E144)</f>
        <v/>
      </c>
      <c r="F144" s="157"/>
      <c r="G144" s="157"/>
      <c r="H144" s="157"/>
      <c r="I144" s="157"/>
      <c r="J144" s="157"/>
      <c r="K144" s="157" t="e">
        <f t="shared" si="6"/>
        <v>#DIV/0!</v>
      </c>
      <c r="L144" s="157"/>
      <c r="M144" s="157"/>
      <c r="N144" s="353" t="e">
        <f t="shared" si="7"/>
        <v>#DIV/0!</v>
      </c>
    </row>
    <row r="145" spans="1:14" x14ac:dyDescent="0.3">
      <c r="A145" s="2">
        <v>138</v>
      </c>
      <c r="B145" s="6" t="str">
        <f>IF(SISWA!B145=0,"",SISWA!B145)</f>
        <v/>
      </c>
      <c r="C145" s="6" t="str">
        <f>IF(SISWA!C145=0,"",SISWA!C145)</f>
        <v/>
      </c>
      <c r="D145" s="6" t="str">
        <f>IF(SISWA!D145=0,"",SISWA!D145)</f>
        <v/>
      </c>
      <c r="E145" s="195" t="str">
        <f>IF(SISWA!E145=0,"",SISWA!E145)</f>
        <v/>
      </c>
      <c r="F145" s="157"/>
      <c r="G145" s="157"/>
      <c r="H145" s="157"/>
      <c r="I145" s="157"/>
      <c r="J145" s="157"/>
      <c r="K145" s="157" t="e">
        <f t="shared" si="6"/>
        <v>#DIV/0!</v>
      </c>
      <c r="L145" s="157"/>
      <c r="M145" s="157"/>
      <c r="N145" s="353" t="e">
        <f t="shared" si="7"/>
        <v>#DIV/0!</v>
      </c>
    </row>
    <row r="146" spans="1:14" x14ac:dyDescent="0.3">
      <c r="A146" s="2">
        <v>139</v>
      </c>
      <c r="B146" s="6" t="str">
        <f>IF(SISWA!B146=0,"",SISWA!B146)</f>
        <v/>
      </c>
      <c r="C146" s="6" t="str">
        <f>IF(SISWA!C146=0,"",SISWA!C146)</f>
        <v/>
      </c>
      <c r="D146" s="6" t="str">
        <f>IF(SISWA!D146=0,"",SISWA!D146)</f>
        <v/>
      </c>
      <c r="E146" s="195" t="str">
        <f>IF(SISWA!E146=0,"",SISWA!E146)</f>
        <v/>
      </c>
      <c r="F146" s="157"/>
      <c r="G146" s="157"/>
      <c r="H146" s="157"/>
      <c r="I146" s="157"/>
      <c r="J146" s="157"/>
      <c r="K146" s="157" t="e">
        <f t="shared" si="6"/>
        <v>#DIV/0!</v>
      </c>
      <c r="L146" s="157"/>
      <c r="M146" s="157"/>
      <c r="N146" s="353" t="e">
        <f t="shared" si="7"/>
        <v>#DIV/0!</v>
      </c>
    </row>
    <row r="147" spans="1:14" x14ac:dyDescent="0.3">
      <c r="A147" s="2">
        <v>140</v>
      </c>
      <c r="B147" s="6" t="str">
        <f>IF(SISWA!B147=0,"",SISWA!B147)</f>
        <v/>
      </c>
      <c r="C147" s="6" t="str">
        <f>IF(SISWA!C147=0,"",SISWA!C147)</f>
        <v/>
      </c>
      <c r="D147" s="6" t="str">
        <f>IF(SISWA!D147=0,"",SISWA!D147)</f>
        <v/>
      </c>
      <c r="E147" s="195" t="str">
        <f>IF(SISWA!E147=0,"",SISWA!E147)</f>
        <v/>
      </c>
      <c r="F147" s="157"/>
      <c r="G147" s="157"/>
      <c r="H147" s="157"/>
      <c r="I147" s="157"/>
      <c r="J147" s="157"/>
      <c r="K147" s="157" t="e">
        <f t="shared" si="6"/>
        <v>#DIV/0!</v>
      </c>
      <c r="L147" s="157"/>
      <c r="M147" s="157"/>
      <c r="N147" s="353" t="e">
        <f t="shared" si="7"/>
        <v>#DIV/0!</v>
      </c>
    </row>
    <row r="148" spans="1:14" x14ac:dyDescent="0.3">
      <c r="A148" s="2">
        <v>141</v>
      </c>
      <c r="B148" s="6" t="str">
        <f>IF(SISWA!B148=0,"",SISWA!B148)</f>
        <v/>
      </c>
      <c r="C148" s="6" t="str">
        <f>IF(SISWA!C148=0,"",SISWA!C148)</f>
        <v/>
      </c>
      <c r="D148" s="6" t="str">
        <f>IF(SISWA!D148=0,"",SISWA!D148)</f>
        <v/>
      </c>
      <c r="E148" s="195" t="str">
        <f>IF(SISWA!E148=0,"",SISWA!E148)</f>
        <v/>
      </c>
      <c r="F148" s="157"/>
      <c r="G148" s="157"/>
      <c r="H148" s="157"/>
      <c r="I148" s="157"/>
      <c r="J148" s="157"/>
      <c r="K148" s="157" t="e">
        <f t="shared" si="6"/>
        <v>#DIV/0!</v>
      </c>
      <c r="L148" s="157"/>
      <c r="M148" s="157"/>
      <c r="N148" s="353" t="e">
        <f t="shared" si="7"/>
        <v>#DIV/0!</v>
      </c>
    </row>
    <row r="149" spans="1:14" x14ac:dyDescent="0.3">
      <c r="A149" s="2">
        <v>142</v>
      </c>
      <c r="B149" s="6" t="str">
        <f>IF(SISWA!B149=0,"",SISWA!B149)</f>
        <v/>
      </c>
      <c r="C149" s="6" t="str">
        <f>IF(SISWA!C149=0,"",SISWA!C149)</f>
        <v/>
      </c>
      <c r="D149" s="6" t="str">
        <f>IF(SISWA!D149=0,"",SISWA!D149)</f>
        <v/>
      </c>
      <c r="E149" s="195" t="str">
        <f>IF(SISWA!E149=0,"",SISWA!E149)</f>
        <v/>
      </c>
      <c r="F149" s="157"/>
      <c r="G149" s="157"/>
      <c r="H149" s="157"/>
      <c r="I149" s="157"/>
      <c r="J149" s="157"/>
      <c r="K149" s="157" t="e">
        <f t="shared" si="6"/>
        <v>#DIV/0!</v>
      </c>
      <c r="L149" s="157"/>
      <c r="M149" s="157"/>
      <c r="N149" s="353" t="e">
        <f t="shared" si="7"/>
        <v>#DIV/0!</v>
      </c>
    </row>
    <row r="150" spans="1:14" x14ac:dyDescent="0.3">
      <c r="A150" s="2">
        <v>143</v>
      </c>
      <c r="B150" s="6" t="str">
        <f>IF(SISWA!B150=0,"",SISWA!B150)</f>
        <v/>
      </c>
      <c r="C150" s="6" t="str">
        <f>IF(SISWA!C150=0,"",SISWA!C150)</f>
        <v/>
      </c>
      <c r="D150" s="6" t="str">
        <f>IF(SISWA!D150=0,"",SISWA!D150)</f>
        <v/>
      </c>
      <c r="E150" s="195" t="str">
        <f>IF(SISWA!E150=0,"",SISWA!E150)</f>
        <v/>
      </c>
      <c r="F150" s="157"/>
      <c r="G150" s="157"/>
      <c r="H150" s="157"/>
      <c r="I150" s="157"/>
      <c r="J150" s="157"/>
      <c r="K150" s="157" t="e">
        <f t="shared" si="6"/>
        <v>#DIV/0!</v>
      </c>
      <c r="L150" s="157"/>
      <c r="M150" s="157"/>
      <c r="N150" s="353" t="e">
        <f t="shared" si="7"/>
        <v>#DIV/0!</v>
      </c>
    </row>
    <row r="151" spans="1:14" x14ac:dyDescent="0.3">
      <c r="A151" s="2">
        <v>144</v>
      </c>
      <c r="B151" s="6" t="str">
        <f>IF(SISWA!B151=0,"",SISWA!B151)</f>
        <v/>
      </c>
      <c r="C151" s="6" t="str">
        <f>IF(SISWA!C151=0,"",SISWA!C151)</f>
        <v/>
      </c>
      <c r="D151" s="6" t="str">
        <f>IF(SISWA!D151=0,"",SISWA!D151)</f>
        <v/>
      </c>
      <c r="E151" s="195" t="str">
        <f>IF(SISWA!E151=0,"",SISWA!E151)</f>
        <v/>
      </c>
      <c r="F151" s="157"/>
      <c r="G151" s="157"/>
      <c r="H151" s="157"/>
      <c r="I151" s="157"/>
      <c r="J151" s="157"/>
      <c r="K151" s="157" t="e">
        <f t="shared" si="6"/>
        <v>#DIV/0!</v>
      </c>
      <c r="L151" s="157"/>
      <c r="M151" s="157"/>
      <c r="N151" s="353" t="e">
        <f t="shared" si="7"/>
        <v>#DIV/0!</v>
      </c>
    </row>
    <row r="152" spans="1:14" x14ac:dyDescent="0.3">
      <c r="A152" s="2">
        <v>145</v>
      </c>
      <c r="B152" s="6" t="str">
        <f>IF(SISWA!B152=0,"",SISWA!B152)</f>
        <v/>
      </c>
      <c r="C152" s="6" t="str">
        <f>IF(SISWA!C152=0,"",SISWA!C152)</f>
        <v/>
      </c>
      <c r="D152" s="6" t="str">
        <f>IF(SISWA!D152=0,"",SISWA!D152)</f>
        <v/>
      </c>
      <c r="E152" s="195" t="str">
        <f>IF(SISWA!E152=0,"",SISWA!E152)</f>
        <v/>
      </c>
      <c r="F152" s="157"/>
      <c r="G152" s="157"/>
      <c r="H152" s="157"/>
      <c r="I152" s="157"/>
      <c r="J152" s="157"/>
      <c r="K152" s="157" t="e">
        <f t="shared" si="6"/>
        <v>#DIV/0!</v>
      </c>
      <c r="L152" s="157"/>
      <c r="M152" s="157"/>
      <c r="N152" s="353" t="e">
        <f t="shared" si="7"/>
        <v>#DIV/0!</v>
      </c>
    </row>
    <row r="153" spans="1:14" x14ac:dyDescent="0.3">
      <c r="A153" s="2">
        <v>146</v>
      </c>
      <c r="B153" s="6" t="str">
        <f>IF(SISWA!B153=0,"",SISWA!B153)</f>
        <v/>
      </c>
      <c r="C153" s="6" t="str">
        <f>IF(SISWA!C153=0,"",SISWA!C153)</f>
        <v/>
      </c>
      <c r="D153" s="6" t="str">
        <f>IF(SISWA!D153=0,"",SISWA!D153)</f>
        <v/>
      </c>
      <c r="E153" s="195" t="str">
        <f>IF(SISWA!E153=0,"",SISWA!E153)</f>
        <v/>
      </c>
      <c r="F153" s="157"/>
      <c r="G153" s="157"/>
      <c r="H153" s="157"/>
      <c r="I153" s="157"/>
      <c r="J153" s="157"/>
      <c r="K153" s="157" t="e">
        <f t="shared" si="6"/>
        <v>#DIV/0!</v>
      </c>
      <c r="L153" s="157"/>
      <c r="M153" s="157"/>
      <c r="N153" s="353" t="e">
        <f t="shared" si="7"/>
        <v>#DIV/0!</v>
      </c>
    </row>
    <row r="154" spans="1:14" x14ac:dyDescent="0.3">
      <c r="A154" s="2">
        <v>147</v>
      </c>
      <c r="B154" s="6" t="str">
        <f>IF(SISWA!B154=0,"",SISWA!B154)</f>
        <v/>
      </c>
      <c r="C154" s="6" t="str">
        <f>IF(SISWA!C154=0,"",SISWA!C154)</f>
        <v/>
      </c>
      <c r="D154" s="6" t="str">
        <f>IF(SISWA!D154=0,"",SISWA!D154)</f>
        <v/>
      </c>
      <c r="E154" s="195" t="str">
        <f>IF(SISWA!E154=0,"",SISWA!E154)</f>
        <v/>
      </c>
      <c r="F154" s="157"/>
      <c r="G154" s="157"/>
      <c r="H154" s="157"/>
      <c r="I154" s="157"/>
      <c r="J154" s="157"/>
      <c r="K154" s="157" t="e">
        <f t="shared" si="6"/>
        <v>#DIV/0!</v>
      </c>
      <c r="L154" s="157"/>
      <c r="M154" s="157"/>
      <c r="N154" s="353" t="e">
        <f t="shared" si="7"/>
        <v>#DIV/0!</v>
      </c>
    </row>
    <row r="155" spans="1:14" x14ac:dyDescent="0.3">
      <c r="A155" s="2">
        <v>148</v>
      </c>
      <c r="B155" s="6" t="str">
        <f>IF(SISWA!B155=0,"",SISWA!B155)</f>
        <v/>
      </c>
      <c r="C155" s="6" t="str">
        <f>IF(SISWA!C155=0,"",SISWA!C155)</f>
        <v/>
      </c>
      <c r="D155" s="6" t="str">
        <f>IF(SISWA!D155=0,"",SISWA!D155)</f>
        <v/>
      </c>
      <c r="E155" s="195" t="str">
        <f>IF(SISWA!E155=0,"",SISWA!E155)</f>
        <v/>
      </c>
      <c r="F155" s="157"/>
      <c r="G155" s="157"/>
      <c r="H155" s="157"/>
      <c r="I155" s="157"/>
      <c r="J155" s="157"/>
      <c r="K155" s="157" t="e">
        <f t="shared" si="6"/>
        <v>#DIV/0!</v>
      </c>
      <c r="L155" s="157"/>
      <c r="M155" s="157"/>
      <c r="N155" s="353" t="e">
        <f t="shared" si="7"/>
        <v>#DIV/0!</v>
      </c>
    </row>
    <row r="156" spans="1:14" x14ac:dyDescent="0.3">
      <c r="A156" s="2">
        <v>149</v>
      </c>
      <c r="B156" s="6" t="str">
        <f>IF(SISWA!B156=0,"",SISWA!B156)</f>
        <v/>
      </c>
      <c r="C156" s="6" t="str">
        <f>IF(SISWA!C156=0,"",SISWA!C156)</f>
        <v/>
      </c>
      <c r="D156" s="6" t="str">
        <f>IF(SISWA!D156=0,"",SISWA!D156)</f>
        <v/>
      </c>
      <c r="E156" s="195" t="str">
        <f>IF(SISWA!E156=0,"",SISWA!E156)</f>
        <v/>
      </c>
      <c r="F156" s="157"/>
      <c r="G156" s="157"/>
      <c r="H156" s="157"/>
      <c r="I156" s="157"/>
      <c r="J156" s="157"/>
      <c r="K156" s="157" t="e">
        <f t="shared" si="6"/>
        <v>#DIV/0!</v>
      </c>
      <c r="L156" s="157"/>
      <c r="M156" s="157"/>
      <c r="N156" s="353" t="e">
        <f t="shared" si="7"/>
        <v>#DIV/0!</v>
      </c>
    </row>
    <row r="157" spans="1:14" x14ac:dyDescent="0.3">
      <c r="A157" s="2">
        <v>150</v>
      </c>
      <c r="B157" s="6" t="str">
        <f>IF(SISWA!B157=0,"",SISWA!B157)</f>
        <v/>
      </c>
      <c r="C157" s="6" t="str">
        <f>IF(SISWA!C157=0,"",SISWA!C157)</f>
        <v/>
      </c>
      <c r="D157" s="6" t="str">
        <f>IF(SISWA!D157=0,"",SISWA!D157)</f>
        <v/>
      </c>
      <c r="E157" s="195" t="str">
        <f>IF(SISWA!E157=0,"",SISWA!E157)</f>
        <v/>
      </c>
      <c r="F157" s="157"/>
      <c r="G157" s="157"/>
      <c r="H157" s="157"/>
      <c r="I157" s="157"/>
      <c r="J157" s="157"/>
      <c r="K157" s="157" t="e">
        <f t="shared" si="6"/>
        <v>#DIV/0!</v>
      </c>
      <c r="L157" s="157"/>
      <c r="M157" s="157"/>
      <c r="N157" s="353" t="e">
        <f t="shared" si="7"/>
        <v>#DIV/0!</v>
      </c>
    </row>
    <row r="158" spans="1:14" x14ac:dyDescent="0.3">
      <c r="A158" s="2">
        <v>151</v>
      </c>
      <c r="B158" s="6" t="str">
        <f>IF(SISWA!B158=0,"",SISWA!B158)</f>
        <v/>
      </c>
      <c r="C158" s="6" t="str">
        <f>IF(SISWA!C158=0,"",SISWA!C158)</f>
        <v/>
      </c>
      <c r="D158" s="6" t="str">
        <f>IF(SISWA!D158=0,"",SISWA!D158)</f>
        <v/>
      </c>
      <c r="E158" s="195" t="str">
        <f>IF(SISWA!E158=0,"",SISWA!E158)</f>
        <v/>
      </c>
      <c r="F158" s="157"/>
      <c r="G158" s="157"/>
      <c r="H158" s="157"/>
      <c r="I158" s="157"/>
      <c r="J158" s="157"/>
      <c r="K158" s="157" t="e">
        <f t="shared" si="6"/>
        <v>#DIV/0!</v>
      </c>
      <c r="L158" s="157"/>
      <c r="M158" s="157"/>
      <c r="N158" s="353" t="e">
        <f t="shared" si="7"/>
        <v>#DIV/0!</v>
      </c>
    </row>
    <row r="159" spans="1:14" x14ac:dyDescent="0.3">
      <c r="A159" s="2">
        <v>152</v>
      </c>
      <c r="B159" s="6" t="str">
        <f>IF(SISWA!B159=0,"",SISWA!B159)</f>
        <v/>
      </c>
      <c r="C159" s="6" t="str">
        <f>IF(SISWA!C159=0,"",SISWA!C159)</f>
        <v/>
      </c>
      <c r="D159" s="6" t="str">
        <f>IF(SISWA!D159=0,"",SISWA!D159)</f>
        <v/>
      </c>
      <c r="E159" s="195" t="str">
        <f>IF(SISWA!E159=0,"",SISWA!E159)</f>
        <v/>
      </c>
      <c r="F159" s="157"/>
      <c r="G159" s="157"/>
      <c r="H159" s="157"/>
      <c r="I159" s="157"/>
      <c r="J159" s="157"/>
      <c r="K159" s="157" t="e">
        <f t="shared" si="6"/>
        <v>#DIV/0!</v>
      </c>
      <c r="L159" s="157"/>
      <c r="M159" s="157"/>
      <c r="N159" s="353" t="e">
        <f t="shared" si="7"/>
        <v>#DIV/0!</v>
      </c>
    </row>
    <row r="160" spans="1:14" x14ac:dyDescent="0.3">
      <c r="A160" s="2">
        <v>153</v>
      </c>
      <c r="B160" s="6" t="str">
        <f>IF(SISWA!B160=0,"",SISWA!B160)</f>
        <v/>
      </c>
      <c r="C160" s="6" t="str">
        <f>IF(SISWA!C160=0,"",SISWA!C160)</f>
        <v/>
      </c>
      <c r="D160" s="6" t="str">
        <f>IF(SISWA!D160=0,"",SISWA!D160)</f>
        <v/>
      </c>
      <c r="E160" s="195" t="str">
        <f>IF(SISWA!E160=0,"",SISWA!E160)</f>
        <v/>
      </c>
      <c r="F160" s="157"/>
      <c r="G160" s="157"/>
      <c r="H160" s="157"/>
      <c r="I160" s="157"/>
      <c r="J160" s="157"/>
      <c r="K160" s="157" t="e">
        <f t="shared" si="6"/>
        <v>#DIV/0!</v>
      </c>
      <c r="L160" s="157"/>
      <c r="M160" s="157"/>
      <c r="N160" s="353" t="e">
        <f t="shared" si="7"/>
        <v>#DIV/0!</v>
      </c>
    </row>
    <row r="161" spans="1:14" x14ac:dyDescent="0.3">
      <c r="A161" s="2">
        <v>154</v>
      </c>
      <c r="B161" s="6" t="str">
        <f>IF(SISWA!B161=0,"",SISWA!B161)</f>
        <v/>
      </c>
      <c r="C161" s="6" t="str">
        <f>IF(SISWA!C161=0,"",SISWA!C161)</f>
        <v/>
      </c>
      <c r="D161" s="6" t="str">
        <f>IF(SISWA!D161=0,"",SISWA!D161)</f>
        <v/>
      </c>
      <c r="E161" s="195" t="str">
        <f>IF(SISWA!E161=0,"",SISWA!E161)</f>
        <v/>
      </c>
      <c r="F161" s="157"/>
      <c r="G161" s="157"/>
      <c r="H161" s="157"/>
      <c r="I161" s="157"/>
      <c r="J161" s="157"/>
      <c r="K161" s="157" t="e">
        <f t="shared" si="6"/>
        <v>#DIV/0!</v>
      </c>
      <c r="L161" s="157"/>
      <c r="M161" s="157"/>
      <c r="N161" s="353" t="e">
        <f t="shared" si="7"/>
        <v>#DIV/0!</v>
      </c>
    </row>
    <row r="162" spans="1:14" x14ac:dyDescent="0.3">
      <c r="A162" s="2">
        <v>155</v>
      </c>
      <c r="B162" s="6" t="str">
        <f>IF(SISWA!B162=0,"",SISWA!B162)</f>
        <v/>
      </c>
      <c r="C162" s="6" t="str">
        <f>IF(SISWA!C162=0,"",SISWA!C162)</f>
        <v/>
      </c>
      <c r="D162" s="6" t="str">
        <f>IF(SISWA!D162=0,"",SISWA!D162)</f>
        <v/>
      </c>
      <c r="E162" s="195" t="str">
        <f>IF(SISWA!E162=0,"",SISWA!E162)</f>
        <v/>
      </c>
      <c r="F162" s="157"/>
      <c r="G162" s="157"/>
      <c r="H162" s="157"/>
      <c r="I162" s="157"/>
      <c r="J162" s="157"/>
      <c r="K162" s="157" t="e">
        <f t="shared" si="6"/>
        <v>#DIV/0!</v>
      </c>
      <c r="L162" s="157"/>
      <c r="M162" s="157"/>
      <c r="N162" s="353" t="e">
        <f t="shared" si="7"/>
        <v>#DIV/0!</v>
      </c>
    </row>
    <row r="163" spans="1:14" x14ac:dyDescent="0.3">
      <c r="A163" s="2">
        <v>156</v>
      </c>
      <c r="B163" s="6" t="str">
        <f>IF(SISWA!B163=0,"",SISWA!B163)</f>
        <v/>
      </c>
      <c r="C163" s="6" t="str">
        <f>IF(SISWA!C163=0,"",SISWA!C163)</f>
        <v/>
      </c>
      <c r="D163" s="6" t="str">
        <f>IF(SISWA!D163=0,"",SISWA!D163)</f>
        <v/>
      </c>
      <c r="E163" s="195" t="str">
        <f>IF(SISWA!E163=0,"",SISWA!E163)</f>
        <v/>
      </c>
      <c r="F163" s="157"/>
      <c r="G163" s="157"/>
      <c r="H163" s="157"/>
      <c r="I163" s="157"/>
      <c r="J163" s="157"/>
      <c r="K163" s="157" t="e">
        <f t="shared" si="6"/>
        <v>#DIV/0!</v>
      </c>
      <c r="L163" s="157"/>
      <c r="M163" s="157"/>
      <c r="N163" s="353" t="e">
        <f t="shared" si="7"/>
        <v>#DIV/0!</v>
      </c>
    </row>
    <row r="164" spans="1:14" x14ac:dyDescent="0.3">
      <c r="A164" s="2">
        <v>157</v>
      </c>
      <c r="B164" s="6" t="str">
        <f>IF(SISWA!B164=0,"",SISWA!B164)</f>
        <v/>
      </c>
      <c r="C164" s="6" t="str">
        <f>IF(SISWA!C164=0,"",SISWA!C164)</f>
        <v/>
      </c>
      <c r="D164" s="6" t="str">
        <f>IF(SISWA!D164=0,"",SISWA!D164)</f>
        <v/>
      </c>
      <c r="E164" s="195" t="str">
        <f>IF(SISWA!E164=0,"",SISWA!E164)</f>
        <v/>
      </c>
      <c r="F164" s="157"/>
      <c r="G164" s="157"/>
      <c r="H164" s="157"/>
      <c r="I164" s="157"/>
      <c r="J164" s="157"/>
      <c r="K164" s="157" t="e">
        <f t="shared" si="6"/>
        <v>#DIV/0!</v>
      </c>
      <c r="L164" s="157"/>
      <c r="M164" s="157"/>
      <c r="N164" s="353" t="e">
        <f t="shared" si="7"/>
        <v>#DIV/0!</v>
      </c>
    </row>
    <row r="165" spans="1:14" x14ac:dyDescent="0.3">
      <c r="A165" s="2">
        <v>158</v>
      </c>
      <c r="B165" s="6" t="str">
        <f>IF(SISWA!B165=0,"",SISWA!B165)</f>
        <v/>
      </c>
      <c r="C165" s="6" t="str">
        <f>IF(SISWA!C165=0,"",SISWA!C165)</f>
        <v/>
      </c>
      <c r="D165" s="6" t="str">
        <f>IF(SISWA!D165=0,"",SISWA!D165)</f>
        <v/>
      </c>
      <c r="E165" s="195" t="str">
        <f>IF(SISWA!E165=0,"",SISWA!E165)</f>
        <v/>
      </c>
      <c r="F165" s="157"/>
      <c r="G165" s="157"/>
      <c r="H165" s="157"/>
      <c r="I165" s="157"/>
      <c r="J165" s="157"/>
      <c r="K165" s="157" t="e">
        <f t="shared" si="6"/>
        <v>#DIV/0!</v>
      </c>
      <c r="L165" s="157"/>
      <c r="M165" s="157"/>
      <c r="N165" s="353" t="e">
        <f t="shared" si="7"/>
        <v>#DIV/0!</v>
      </c>
    </row>
    <row r="166" spans="1:14" x14ac:dyDescent="0.3">
      <c r="A166" s="2">
        <v>159</v>
      </c>
      <c r="B166" s="6" t="str">
        <f>IF(SISWA!B166=0,"",SISWA!B166)</f>
        <v/>
      </c>
      <c r="C166" s="6" t="str">
        <f>IF(SISWA!C166=0,"",SISWA!C166)</f>
        <v/>
      </c>
      <c r="D166" s="6" t="str">
        <f>IF(SISWA!D166=0,"",SISWA!D166)</f>
        <v/>
      </c>
      <c r="E166" s="195" t="str">
        <f>IF(SISWA!E166=0,"",SISWA!E166)</f>
        <v/>
      </c>
      <c r="F166" s="157"/>
      <c r="G166" s="157"/>
      <c r="H166" s="157"/>
      <c r="I166" s="157"/>
      <c r="J166" s="157"/>
      <c r="K166" s="157" t="e">
        <f t="shared" si="6"/>
        <v>#DIV/0!</v>
      </c>
      <c r="L166" s="157"/>
      <c r="M166" s="157"/>
      <c r="N166" s="353" t="e">
        <f t="shared" si="7"/>
        <v>#DIV/0!</v>
      </c>
    </row>
    <row r="167" spans="1:14" x14ac:dyDescent="0.3">
      <c r="A167" s="2">
        <v>160</v>
      </c>
      <c r="B167" s="6" t="str">
        <f>IF(SISWA!B167=0,"",SISWA!B167)</f>
        <v/>
      </c>
      <c r="C167" s="6" t="str">
        <f>IF(SISWA!C167=0,"",SISWA!C167)</f>
        <v/>
      </c>
      <c r="D167" s="6" t="str">
        <f>IF(SISWA!D167=0,"",SISWA!D167)</f>
        <v/>
      </c>
      <c r="E167" s="195" t="str">
        <f>IF(SISWA!E167=0,"",SISWA!E167)</f>
        <v/>
      </c>
      <c r="F167" s="157"/>
      <c r="G167" s="157"/>
      <c r="H167" s="157"/>
      <c r="I167" s="157"/>
      <c r="J167" s="157"/>
      <c r="K167" s="157" t="e">
        <f t="shared" si="6"/>
        <v>#DIV/0!</v>
      </c>
      <c r="L167" s="157"/>
      <c r="M167" s="157"/>
      <c r="N167" s="353" t="e">
        <f t="shared" si="7"/>
        <v>#DIV/0!</v>
      </c>
    </row>
    <row r="168" spans="1:14" x14ac:dyDescent="0.3">
      <c r="A168" s="2">
        <v>161</v>
      </c>
      <c r="B168" s="6" t="str">
        <f>IF(SISWA!B168=0,"",SISWA!B168)</f>
        <v/>
      </c>
      <c r="C168" s="6" t="str">
        <f>IF(SISWA!C168=0,"",SISWA!C168)</f>
        <v/>
      </c>
      <c r="D168" s="6" t="str">
        <f>IF(SISWA!D168=0,"",SISWA!D168)</f>
        <v/>
      </c>
      <c r="E168" s="195" t="str">
        <f>IF(SISWA!E168=0,"",SISWA!E168)</f>
        <v/>
      </c>
      <c r="F168" s="157"/>
      <c r="G168" s="157"/>
      <c r="H168" s="157"/>
      <c r="I168" s="157"/>
      <c r="J168" s="157"/>
      <c r="K168" s="157" t="e">
        <f t="shared" si="6"/>
        <v>#DIV/0!</v>
      </c>
      <c r="L168" s="157"/>
      <c r="M168" s="157"/>
      <c r="N168" s="353" t="e">
        <f t="shared" si="7"/>
        <v>#DIV/0!</v>
      </c>
    </row>
    <row r="169" spans="1:14" x14ac:dyDescent="0.3">
      <c r="A169" s="2">
        <v>162</v>
      </c>
      <c r="B169" s="6" t="str">
        <f>IF(SISWA!B169=0,"",SISWA!B169)</f>
        <v/>
      </c>
      <c r="C169" s="6" t="str">
        <f>IF(SISWA!C169=0,"",SISWA!C169)</f>
        <v/>
      </c>
      <c r="D169" s="6" t="str">
        <f>IF(SISWA!D169=0,"",SISWA!D169)</f>
        <v/>
      </c>
      <c r="E169" s="195" t="str">
        <f>IF(SISWA!E169=0,"",SISWA!E169)</f>
        <v/>
      </c>
      <c r="F169" s="157"/>
      <c r="G169" s="157"/>
      <c r="H169" s="157"/>
      <c r="I169" s="157"/>
      <c r="J169" s="157"/>
      <c r="K169" s="157" t="e">
        <f t="shared" si="6"/>
        <v>#DIV/0!</v>
      </c>
      <c r="L169" s="157"/>
      <c r="M169" s="157"/>
      <c r="N169" s="353" t="e">
        <f t="shared" si="7"/>
        <v>#DIV/0!</v>
      </c>
    </row>
    <row r="170" spans="1:14" x14ac:dyDescent="0.3">
      <c r="A170" s="2">
        <v>163</v>
      </c>
      <c r="B170" s="6" t="str">
        <f>IF(SISWA!B170=0,"",SISWA!B170)</f>
        <v/>
      </c>
      <c r="C170" s="6" t="str">
        <f>IF(SISWA!C170=0,"",SISWA!C170)</f>
        <v/>
      </c>
      <c r="D170" s="6" t="str">
        <f>IF(SISWA!D170=0,"",SISWA!D170)</f>
        <v/>
      </c>
      <c r="E170" s="195" t="str">
        <f>IF(SISWA!E170=0,"",SISWA!E170)</f>
        <v/>
      </c>
      <c r="F170" s="157"/>
      <c r="G170" s="157"/>
      <c r="H170" s="157"/>
      <c r="I170" s="157"/>
      <c r="J170" s="157"/>
      <c r="K170" s="157" t="e">
        <f t="shared" si="6"/>
        <v>#DIV/0!</v>
      </c>
      <c r="L170" s="157"/>
      <c r="M170" s="157"/>
      <c r="N170" s="353" t="e">
        <f t="shared" si="7"/>
        <v>#DIV/0!</v>
      </c>
    </row>
    <row r="171" spans="1:14" x14ac:dyDescent="0.3">
      <c r="A171" s="2">
        <v>164</v>
      </c>
      <c r="B171" s="6" t="str">
        <f>IF(SISWA!B171=0,"",SISWA!B171)</f>
        <v/>
      </c>
      <c r="C171" s="6" t="str">
        <f>IF(SISWA!C171=0,"",SISWA!C171)</f>
        <v/>
      </c>
      <c r="D171" s="6" t="str">
        <f>IF(SISWA!D171=0,"",SISWA!D171)</f>
        <v/>
      </c>
      <c r="E171" s="195" t="str">
        <f>IF(SISWA!E171=0,"",SISWA!E171)</f>
        <v/>
      </c>
      <c r="F171" s="157"/>
      <c r="G171" s="157"/>
      <c r="H171" s="157"/>
      <c r="I171" s="157"/>
      <c r="J171" s="157"/>
      <c r="K171" s="157" t="e">
        <f t="shared" si="6"/>
        <v>#DIV/0!</v>
      </c>
      <c r="L171" s="157"/>
      <c r="M171" s="157"/>
      <c r="N171" s="353" t="e">
        <f t="shared" si="7"/>
        <v>#DIV/0!</v>
      </c>
    </row>
    <row r="172" spans="1:14" x14ac:dyDescent="0.3">
      <c r="A172" s="2">
        <v>165</v>
      </c>
      <c r="B172" s="6" t="str">
        <f>IF(SISWA!B172=0,"",SISWA!B172)</f>
        <v/>
      </c>
      <c r="C172" s="6" t="str">
        <f>IF(SISWA!C172=0,"",SISWA!C172)</f>
        <v/>
      </c>
      <c r="D172" s="6" t="str">
        <f>IF(SISWA!D172=0,"",SISWA!D172)</f>
        <v/>
      </c>
      <c r="E172" s="195" t="str">
        <f>IF(SISWA!E172=0,"",SISWA!E172)</f>
        <v/>
      </c>
      <c r="F172" s="157"/>
      <c r="G172" s="157"/>
      <c r="H172" s="157"/>
      <c r="I172" s="157"/>
      <c r="J172" s="157"/>
      <c r="K172" s="157" t="e">
        <f t="shared" si="6"/>
        <v>#DIV/0!</v>
      </c>
      <c r="L172" s="157"/>
      <c r="M172" s="157"/>
      <c r="N172" s="353" t="e">
        <f t="shared" si="7"/>
        <v>#DIV/0!</v>
      </c>
    </row>
    <row r="173" spans="1:14" x14ac:dyDescent="0.3">
      <c r="A173" s="2">
        <v>166</v>
      </c>
      <c r="B173" s="6" t="str">
        <f>IF(SISWA!B173=0,"",SISWA!B173)</f>
        <v/>
      </c>
      <c r="C173" s="6" t="str">
        <f>IF(SISWA!C173=0,"",SISWA!C173)</f>
        <v/>
      </c>
      <c r="D173" s="6" t="str">
        <f>IF(SISWA!D173=0,"",SISWA!D173)</f>
        <v/>
      </c>
      <c r="E173" s="195" t="str">
        <f>IF(SISWA!E173=0,"",SISWA!E173)</f>
        <v/>
      </c>
      <c r="F173" s="157"/>
      <c r="G173" s="157"/>
      <c r="H173" s="157"/>
      <c r="I173" s="157"/>
      <c r="J173" s="157"/>
      <c r="K173" s="157" t="e">
        <f t="shared" si="6"/>
        <v>#DIV/0!</v>
      </c>
      <c r="L173" s="157"/>
      <c r="M173" s="157"/>
      <c r="N173" s="353" t="e">
        <f t="shared" si="7"/>
        <v>#DIV/0!</v>
      </c>
    </row>
    <row r="174" spans="1:14" x14ac:dyDescent="0.3">
      <c r="A174" s="2">
        <v>167</v>
      </c>
      <c r="B174" s="6" t="str">
        <f>IF(SISWA!B174=0,"",SISWA!B174)</f>
        <v/>
      </c>
      <c r="C174" s="6" t="str">
        <f>IF(SISWA!C174=0,"",SISWA!C174)</f>
        <v/>
      </c>
      <c r="D174" s="6" t="str">
        <f>IF(SISWA!D174=0,"",SISWA!D174)</f>
        <v/>
      </c>
      <c r="E174" s="195" t="str">
        <f>IF(SISWA!E174=0,"",SISWA!E174)</f>
        <v/>
      </c>
      <c r="F174" s="157"/>
      <c r="G174" s="157"/>
      <c r="H174" s="157"/>
      <c r="I174" s="157"/>
      <c r="J174" s="157"/>
      <c r="K174" s="157" t="e">
        <f t="shared" si="6"/>
        <v>#DIV/0!</v>
      </c>
      <c r="L174" s="157"/>
      <c r="M174" s="157"/>
      <c r="N174" s="353" t="e">
        <f t="shared" si="7"/>
        <v>#DIV/0!</v>
      </c>
    </row>
    <row r="175" spans="1:14" x14ac:dyDescent="0.3">
      <c r="A175" s="2">
        <v>168</v>
      </c>
      <c r="B175" s="6" t="str">
        <f>IF(SISWA!B175=0,"",SISWA!B175)</f>
        <v/>
      </c>
      <c r="C175" s="6" t="str">
        <f>IF(SISWA!C175=0,"",SISWA!C175)</f>
        <v/>
      </c>
      <c r="D175" s="6" t="str">
        <f>IF(SISWA!D175=0,"",SISWA!D175)</f>
        <v/>
      </c>
      <c r="E175" s="195" t="str">
        <f>IF(SISWA!E175=0,"",SISWA!E175)</f>
        <v/>
      </c>
      <c r="F175" s="157"/>
      <c r="G175" s="157"/>
      <c r="H175" s="157"/>
      <c r="I175" s="157"/>
      <c r="J175" s="157"/>
      <c r="K175" s="157" t="e">
        <f t="shared" si="6"/>
        <v>#DIV/0!</v>
      </c>
      <c r="L175" s="157"/>
      <c r="M175" s="157"/>
      <c r="N175" s="353" t="e">
        <f t="shared" si="7"/>
        <v>#DIV/0!</v>
      </c>
    </row>
    <row r="176" spans="1:14" x14ac:dyDescent="0.3">
      <c r="A176" s="2">
        <v>169</v>
      </c>
      <c r="B176" s="6" t="str">
        <f>IF(SISWA!B176=0,"",SISWA!B176)</f>
        <v/>
      </c>
      <c r="C176" s="6" t="str">
        <f>IF(SISWA!C176=0,"",SISWA!C176)</f>
        <v/>
      </c>
      <c r="D176" s="6" t="str">
        <f>IF(SISWA!D176=0,"",SISWA!D176)</f>
        <v/>
      </c>
      <c r="E176" s="195" t="str">
        <f>IF(SISWA!E176=0,"",SISWA!E176)</f>
        <v/>
      </c>
      <c r="F176" s="157"/>
      <c r="G176" s="157"/>
      <c r="H176" s="157"/>
      <c r="I176" s="157"/>
      <c r="J176" s="157"/>
      <c r="K176" s="157" t="e">
        <f t="shared" si="6"/>
        <v>#DIV/0!</v>
      </c>
      <c r="L176" s="157"/>
      <c r="M176" s="157"/>
      <c r="N176" s="353" t="e">
        <f t="shared" si="7"/>
        <v>#DIV/0!</v>
      </c>
    </row>
    <row r="177" spans="1:14" x14ac:dyDescent="0.3">
      <c r="A177" s="2">
        <v>170</v>
      </c>
      <c r="B177" s="6" t="str">
        <f>IF(SISWA!B177=0,"",SISWA!B177)</f>
        <v/>
      </c>
      <c r="C177" s="6" t="str">
        <f>IF(SISWA!C177=0,"",SISWA!C177)</f>
        <v/>
      </c>
      <c r="D177" s="6" t="str">
        <f>IF(SISWA!D177=0,"",SISWA!D177)</f>
        <v/>
      </c>
      <c r="E177" s="195" t="str">
        <f>IF(SISWA!E177=0,"",SISWA!E177)</f>
        <v/>
      </c>
      <c r="F177" s="157"/>
      <c r="G177" s="157"/>
      <c r="H177" s="157"/>
      <c r="I177" s="157"/>
      <c r="J177" s="157"/>
      <c r="K177" s="157" t="e">
        <f t="shared" si="6"/>
        <v>#DIV/0!</v>
      </c>
      <c r="L177" s="157"/>
      <c r="M177" s="157"/>
      <c r="N177" s="353" t="e">
        <f t="shared" si="7"/>
        <v>#DIV/0!</v>
      </c>
    </row>
    <row r="178" spans="1:14" x14ac:dyDescent="0.3">
      <c r="A178" s="2">
        <v>171</v>
      </c>
      <c r="B178" s="6" t="str">
        <f>IF(SISWA!B178=0,"",SISWA!B178)</f>
        <v/>
      </c>
      <c r="C178" s="6" t="str">
        <f>IF(SISWA!C178=0,"",SISWA!C178)</f>
        <v/>
      </c>
      <c r="D178" s="6" t="str">
        <f>IF(SISWA!D178=0,"",SISWA!D178)</f>
        <v/>
      </c>
      <c r="E178" s="195" t="str">
        <f>IF(SISWA!E178=0,"",SISWA!E178)</f>
        <v/>
      </c>
      <c r="F178" s="157"/>
      <c r="G178" s="157"/>
      <c r="H178" s="157"/>
      <c r="I178" s="157"/>
      <c r="J178" s="157"/>
      <c r="K178" s="157" t="e">
        <f t="shared" si="6"/>
        <v>#DIV/0!</v>
      </c>
      <c r="L178" s="157"/>
      <c r="M178" s="157"/>
      <c r="N178" s="353" t="e">
        <f t="shared" si="7"/>
        <v>#DIV/0!</v>
      </c>
    </row>
    <row r="179" spans="1:14" x14ac:dyDescent="0.3">
      <c r="A179" s="2">
        <v>172</v>
      </c>
      <c r="B179" s="6" t="str">
        <f>IF(SISWA!B179=0,"",SISWA!B179)</f>
        <v/>
      </c>
      <c r="C179" s="6" t="str">
        <f>IF(SISWA!C179=0,"",SISWA!C179)</f>
        <v/>
      </c>
      <c r="D179" s="6" t="str">
        <f>IF(SISWA!D179=0,"",SISWA!D179)</f>
        <v/>
      </c>
      <c r="E179" s="195" t="str">
        <f>IF(SISWA!E179=0,"",SISWA!E179)</f>
        <v/>
      </c>
      <c r="F179" s="157"/>
      <c r="G179" s="157"/>
      <c r="H179" s="157"/>
      <c r="I179" s="157"/>
      <c r="J179" s="157"/>
      <c r="K179" s="157" t="e">
        <f t="shared" si="6"/>
        <v>#DIV/0!</v>
      </c>
      <c r="L179" s="157"/>
      <c r="M179" s="157"/>
      <c r="N179" s="353" t="e">
        <f t="shared" si="7"/>
        <v>#DIV/0!</v>
      </c>
    </row>
    <row r="180" spans="1:14" x14ac:dyDescent="0.3">
      <c r="A180" s="2">
        <v>173</v>
      </c>
      <c r="B180" s="6" t="str">
        <f>IF(SISWA!B180=0,"",SISWA!B180)</f>
        <v/>
      </c>
      <c r="C180" s="6" t="str">
        <f>IF(SISWA!C180=0,"",SISWA!C180)</f>
        <v/>
      </c>
      <c r="D180" s="6" t="str">
        <f>IF(SISWA!D180=0,"",SISWA!D180)</f>
        <v/>
      </c>
      <c r="E180" s="195" t="str">
        <f>IF(SISWA!E180=0,"",SISWA!E180)</f>
        <v/>
      </c>
      <c r="F180" s="157"/>
      <c r="G180" s="157"/>
      <c r="H180" s="157"/>
      <c r="I180" s="157"/>
      <c r="J180" s="157"/>
      <c r="K180" s="157" t="e">
        <f t="shared" si="6"/>
        <v>#DIV/0!</v>
      </c>
      <c r="L180" s="157"/>
      <c r="M180" s="157"/>
      <c r="N180" s="353" t="e">
        <f t="shared" si="7"/>
        <v>#DIV/0!</v>
      </c>
    </row>
    <row r="181" spans="1:14" x14ac:dyDescent="0.3">
      <c r="A181" s="2">
        <v>174</v>
      </c>
      <c r="B181" s="6" t="str">
        <f>IF(SISWA!B181=0,"",SISWA!B181)</f>
        <v/>
      </c>
      <c r="C181" s="6" t="str">
        <f>IF(SISWA!C181=0,"",SISWA!C181)</f>
        <v/>
      </c>
      <c r="D181" s="6" t="str">
        <f>IF(SISWA!D181=0,"",SISWA!D181)</f>
        <v/>
      </c>
      <c r="E181" s="195" t="str">
        <f>IF(SISWA!E181=0,"",SISWA!E181)</f>
        <v/>
      </c>
      <c r="F181" s="157"/>
      <c r="G181" s="157"/>
      <c r="H181" s="157"/>
      <c r="I181" s="157"/>
      <c r="J181" s="157"/>
      <c r="K181" s="157" t="e">
        <f t="shared" si="6"/>
        <v>#DIV/0!</v>
      </c>
      <c r="L181" s="157"/>
      <c r="M181" s="157"/>
      <c r="N181" s="353" t="e">
        <f t="shared" si="7"/>
        <v>#DIV/0!</v>
      </c>
    </row>
    <row r="182" spans="1:14" x14ac:dyDescent="0.3">
      <c r="A182" s="2">
        <v>175</v>
      </c>
      <c r="B182" s="6" t="str">
        <f>IF(SISWA!B182=0,"",SISWA!B182)</f>
        <v/>
      </c>
      <c r="C182" s="6" t="str">
        <f>IF(SISWA!C182=0,"",SISWA!C182)</f>
        <v/>
      </c>
      <c r="D182" s="6" t="str">
        <f>IF(SISWA!D182=0,"",SISWA!D182)</f>
        <v/>
      </c>
      <c r="E182" s="195" t="str">
        <f>IF(SISWA!E182=0,"",SISWA!E182)</f>
        <v/>
      </c>
      <c r="F182" s="157"/>
      <c r="G182" s="157"/>
      <c r="H182" s="157"/>
      <c r="I182" s="157"/>
      <c r="J182" s="157"/>
      <c r="K182" s="157" t="e">
        <f t="shared" si="6"/>
        <v>#DIV/0!</v>
      </c>
      <c r="L182" s="157"/>
      <c r="M182" s="157"/>
      <c r="N182" s="353" t="e">
        <f t="shared" si="7"/>
        <v>#DIV/0!</v>
      </c>
    </row>
    <row r="183" spans="1:14" x14ac:dyDescent="0.3">
      <c r="A183" s="2">
        <v>176</v>
      </c>
      <c r="B183" s="6" t="str">
        <f>IF(SISWA!B183=0,"",SISWA!B183)</f>
        <v/>
      </c>
      <c r="C183" s="6" t="str">
        <f>IF(SISWA!C183=0,"",SISWA!C183)</f>
        <v/>
      </c>
      <c r="D183" s="6" t="str">
        <f>IF(SISWA!D183=0,"",SISWA!D183)</f>
        <v/>
      </c>
      <c r="E183" s="195" t="str">
        <f>IF(SISWA!E183=0,"",SISWA!E183)</f>
        <v/>
      </c>
      <c r="F183" s="157"/>
      <c r="G183" s="157"/>
      <c r="H183" s="157"/>
      <c r="I183" s="157"/>
      <c r="J183" s="157"/>
      <c r="K183" s="157" t="e">
        <f t="shared" si="6"/>
        <v>#DIV/0!</v>
      </c>
      <c r="L183" s="157"/>
      <c r="M183" s="157"/>
      <c r="N183" s="353" t="e">
        <f t="shared" si="7"/>
        <v>#DIV/0!</v>
      </c>
    </row>
    <row r="184" spans="1:14" x14ac:dyDescent="0.3">
      <c r="A184" s="2">
        <v>177</v>
      </c>
      <c r="B184" s="6" t="str">
        <f>IF(SISWA!B184=0,"",SISWA!B184)</f>
        <v/>
      </c>
      <c r="C184" s="6" t="str">
        <f>IF(SISWA!C184=0,"",SISWA!C184)</f>
        <v/>
      </c>
      <c r="D184" s="6" t="str">
        <f>IF(SISWA!D184=0,"",SISWA!D184)</f>
        <v/>
      </c>
      <c r="E184" s="195" t="str">
        <f>IF(SISWA!E184=0,"",SISWA!E184)</f>
        <v/>
      </c>
      <c r="F184" s="157"/>
      <c r="G184" s="157"/>
      <c r="H184" s="157"/>
      <c r="I184" s="157"/>
      <c r="J184" s="157"/>
      <c r="K184" s="157" t="e">
        <f t="shared" si="6"/>
        <v>#DIV/0!</v>
      </c>
      <c r="L184" s="157"/>
      <c r="M184" s="157"/>
      <c r="N184" s="353" t="e">
        <f t="shared" si="7"/>
        <v>#DIV/0!</v>
      </c>
    </row>
    <row r="185" spans="1:14" x14ac:dyDescent="0.3">
      <c r="A185" s="2">
        <v>178</v>
      </c>
      <c r="B185" s="6" t="str">
        <f>IF(SISWA!B185=0,"",SISWA!B185)</f>
        <v/>
      </c>
      <c r="C185" s="6" t="str">
        <f>IF(SISWA!C185=0,"",SISWA!C185)</f>
        <v/>
      </c>
      <c r="D185" s="6" t="str">
        <f>IF(SISWA!D185=0,"",SISWA!D185)</f>
        <v/>
      </c>
      <c r="E185" s="195" t="str">
        <f>IF(SISWA!E185=0,"",SISWA!E185)</f>
        <v/>
      </c>
      <c r="F185" s="157"/>
      <c r="G185" s="157"/>
      <c r="H185" s="157"/>
      <c r="I185" s="157"/>
      <c r="J185" s="157"/>
      <c r="K185" s="157" t="e">
        <f t="shared" si="6"/>
        <v>#DIV/0!</v>
      </c>
      <c r="L185" s="157"/>
      <c r="M185" s="157"/>
      <c r="N185" s="353" t="e">
        <f t="shared" si="7"/>
        <v>#DIV/0!</v>
      </c>
    </row>
    <row r="186" spans="1:14" x14ac:dyDescent="0.3">
      <c r="A186" s="2">
        <v>179</v>
      </c>
      <c r="B186" s="6" t="str">
        <f>IF(SISWA!B186=0,"",SISWA!B186)</f>
        <v/>
      </c>
      <c r="C186" s="6" t="str">
        <f>IF(SISWA!C186=0,"",SISWA!C186)</f>
        <v/>
      </c>
      <c r="D186" s="6" t="str">
        <f>IF(SISWA!D186=0,"",SISWA!D186)</f>
        <v/>
      </c>
      <c r="E186" s="195" t="str">
        <f>IF(SISWA!E186=0,"",SISWA!E186)</f>
        <v/>
      </c>
      <c r="F186" s="157"/>
      <c r="G186" s="157"/>
      <c r="H186" s="157"/>
      <c r="I186" s="157"/>
      <c r="J186" s="157"/>
      <c r="K186" s="157" t="e">
        <f t="shared" si="6"/>
        <v>#DIV/0!</v>
      </c>
      <c r="L186" s="157"/>
      <c r="M186" s="157"/>
      <c r="N186" s="353" t="e">
        <f t="shared" si="7"/>
        <v>#DIV/0!</v>
      </c>
    </row>
    <row r="187" spans="1:14" x14ac:dyDescent="0.3">
      <c r="A187" s="2">
        <v>180</v>
      </c>
      <c r="B187" s="6" t="str">
        <f>IF(SISWA!B187=0,"",SISWA!B187)</f>
        <v/>
      </c>
      <c r="C187" s="6" t="str">
        <f>IF(SISWA!C187=0,"",SISWA!C187)</f>
        <v/>
      </c>
      <c r="D187" s="6" t="str">
        <f>IF(SISWA!D187=0,"",SISWA!D187)</f>
        <v/>
      </c>
      <c r="E187" s="195" t="str">
        <f>IF(SISWA!E187=0,"",SISWA!E187)</f>
        <v/>
      </c>
      <c r="F187" s="157"/>
      <c r="G187" s="157"/>
      <c r="H187" s="157"/>
      <c r="I187" s="157"/>
      <c r="J187" s="157"/>
      <c r="K187" s="157" t="e">
        <f t="shared" si="6"/>
        <v>#DIV/0!</v>
      </c>
      <c r="L187" s="157"/>
      <c r="M187" s="157"/>
      <c r="N187" s="353" t="e">
        <f t="shared" si="7"/>
        <v>#DIV/0!</v>
      </c>
    </row>
    <row r="188" spans="1:14" x14ac:dyDescent="0.3">
      <c r="A188" s="2">
        <v>181</v>
      </c>
      <c r="B188" s="6" t="str">
        <f>IF(SISWA!B188=0,"",SISWA!B188)</f>
        <v/>
      </c>
      <c r="C188" s="6" t="str">
        <f>IF(SISWA!C188=0,"",SISWA!C188)</f>
        <v/>
      </c>
      <c r="D188" s="6" t="str">
        <f>IF(SISWA!D188=0,"",SISWA!D188)</f>
        <v/>
      </c>
      <c r="E188" s="195" t="str">
        <f>IF(SISWA!E188=0,"",SISWA!E188)</f>
        <v/>
      </c>
      <c r="F188" s="157"/>
      <c r="G188" s="157"/>
      <c r="H188" s="157"/>
      <c r="I188" s="157"/>
      <c r="J188" s="157"/>
      <c r="K188" s="157" t="e">
        <f t="shared" si="6"/>
        <v>#DIV/0!</v>
      </c>
      <c r="L188" s="157"/>
      <c r="M188" s="157"/>
      <c r="N188" s="353" t="e">
        <f t="shared" si="7"/>
        <v>#DIV/0!</v>
      </c>
    </row>
    <row r="189" spans="1:14" x14ac:dyDescent="0.3">
      <c r="A189" s="2">
        <v>182</v>
      </c>
      <c r="B189" s="6" t="str">
        <f>IF(SISWA!B189=0,"",SISWA!B189)</f>
        <v/>
      </c>
      <c r="C189" s="6" t="str">
        <f>IF(SISWA!C189=0,"",SISWA!C189)</f>
        <v/>
      </c>
      <c r="D189" s="6" t="str">
        <f>IF(SISWA!D189=0,"",SISWA!D189)</f>
        <v/>
      </c>
      <c r="E189" s="195" t="str">
        <f>IF(SISWA!E189=0,"",SISWA!E189)</f>
        <v/>
      </c>
      <c r="F189" s="157"/>
      <c r="G189" s="157"/>
      <c r="H189" s="157"/>
      <c r="I189" s="157"/>
      <c r="J189" s="157"/>
      <c r="K189" s="157" t="e">
        <f t="shared" si="6"/>
        <v>#DIV/0!</v>
      </c>
      <c r="L189" s="157"/>
      <c r="M189" s="157"/>
      <c r="N189" s="353" t="e">
        <f t="shared" si="7"/>
        <v>#DIV/0!</v>
      </c>
    </row>
    <row r="190" spans="1:14" x14ac:dyDescent="0.3">
      <c r="A190" s="2">
        <v>183</v>
      </c>
      <c r="B190" s="6" t="str">
        <f>IF(SISWA!B190=0,"",SISWA!B190)</f>
        <v/>
      </c>
      <c r="C190" s="6" t="str">
        <f>IF(SISWA!C190=0,"",SISWA!C190)</f>
        <v/>
      </c>
      <c r="D190" s="6" t="str">
        <f>IF(SISWA!D190=0,"",SISWA!D190)</f>
        <v/>
      </c>
      <c r="E190" s="195" t="str">
        <f>IF(SISWA!E190=0,"",SISWA!E190)</f>
        <v/>
      </c>
      <c r="F190" s="157"/>
      <c r="G190" s="157"/>
      <c r="H190" s="157"/>
      <c r="I190" s="157"/>
      <c r="J190" s="157"/>
      <c r="K190" s="157" t="e">
        <f t="shared" si="6"/>
        <v>#DIV/0!</v>
      </c>
      <c r="L190" s="157"/>
      <c r="M190" s="157"/>
      <c r="N190" s="353" t="e">
        <f t="shared" si="7"/>
        <v>#DIV/0!</v>
      </c>
    </row>
    <row r="191" spans="1:14" x14ac:dyDescent="0.3">
      <c r="A191" s="2">
        <v>184</v>
      </c>
      <c r="B191" s="6" t="str">
        <f>IF(SISWA!B191=0,"",SISWA!B191)</f>
        <v/>
      </c>
      <c r="C191" s="6" t="str">
        <f>IF(SISWA!C191=0,"",SISWA!C191)</f>
        <v/>
      </c>
      <c r="D191" s="6" t="str">
        <f>IF(SISWA!D191=0,"",SISWA!D191)</f>
        <v/>
      </c>
      <c r="E191" s="195" t="str">
        <f>IF(SISWA!E191=0,"",SISWA!E191)</f>
        <v/>
      </c>
      <c r="F191" s="157"/>
      <c r="G191" s="157"/>
      <c r="H191" s="157"/>
      <c r="I191" s="157"/>
      <c r="J191" s="157"/>
      <c r="K191" s="157" t="e">
        <f t="shared" si="6"/>
        <v>#DIV/0!</v>
      </c>
      <c r="L191" s="157"/>
      <c r="M191" s="157"/>
      <c r="N191" s="353" t="e">
        <f t="shared" si="7"/>
        <v>#DIV/0!</v>
      </c>
    </row>
    <row r="192" spans="1:14" x14ac:dyDescent="0.3">
      <c r="A192" s="2">
        <v>185</v>
      </c>
      <c r="B192" s="6" t="str">
        <f>IF(SISWA!B192=0,"",SISWA!B192)</f>
        <v/>
      </c>
      <c r="C192" s="6" t="str">
        <f>IF(SISWA!C192=0,"",SISWA!C192)</f>
        <v/>
      </c>
      <c r="D192" s="6" t="str">
        <f>IF(SISWA!D192=0,"",SISWA!D192)</f>
        <v/>
      </c>
      <c r="E192" s="195" t="str">
        <f>IF(SISWA!E192=0,"",SISWA!E192)</f>
        <v/>
      </c>
      <c r="F192" s="157"/>
      <c r="G192" s="157"/>
      <c r="H192" s="157"/>
      <c r="I192" s="157"/>
      <c r="J192" s="157"/>
      <c r="K192" s="157" t="e">
        <f t="shared" si="6"/>
        <v>#DIV/0!</v>
      </c>
      <c r="L192" s="157"/>
      <c r="M192" s="157"/>
      <c r="N192" s="353" t="e">
        <f t="shared" si="7"/>
        <v>#DIV/0!</v>
      </c>
    </row>
    <row r="193" spans="1:14" x14ac:dyDescent="0.3">
      <c r="A193" s="2">
        <v>186</v>
      </c>
      <c r="B193" s="6" t="str">
        <f>IF(SISWA!B193=0,"",SISWA!B193)</f>
        <v/>
      </c>
      <c r="C193" s="6" t="str">
        <f>IF(SISWA!C193=0,"",SISWA!C193)</f>
        <v/>
      </c>
      <c r="D193" s="6" t="str">
        <f>IF(SISWA!D193=0,"",SISWA!D193)</f>
        <v/>
      </c>
      <c r="E193" s="195" t="str">
        <f>IF(SISWA!E193=0,"",SISWA!E193)</f>
        <v/>
      </c>
      <c r="F193" s="157"/>
      <c r="G193" s="157"/>
      <c r="H193" s="157"/>
      <c r="I193" s="157"/>
      <c r="J193" s="157"/>
      <c r="K193" s="157" t="e">
        <f t="shared" si="6"/>
        <v>#DIV/0!</v>
      </c>
      <c r="L193" s="157"/>
      <c r="M193" s="157"/>
      <c r="N193" s="353" t="e">
        <f t="shared" si="7"/>
        <v>#DIV/0!</v>
      </c>
    </row>
    <row r="194" spans="1:14" x14ac:dyDescent="0.3">
      <c r="A194" s="2">
        <v>187</v>
      </c>
      <c r="B194" s="6" t="str">
        <f>IF(SISWA!B194=0,"",SISWA!B194)</f>
        <v/>
      </c>
      <c r="C194" s="6" t="str">
        <f>IF(SISWA!C194=0,"",SISWA!C194)</f>
        <v/>
      </c>
      <c r="D194" s="6" t="str">
        <f>IF(SISWA!D194=0,"",SISWA!D194)</f>
        <v/>
      </c>
      <c r="E194" s="195" t="str">
        <f>IF(SISWA!E194=0,"",SISWA!E194)</f>
        <v/>
      </c>
      <c r="F194" s="157"/>
      <c r="G194" s="157"/>
      <c r="H194" s="157"/>
      <c r="I194" s="157"/>
      <c r="J194" s="157"/>
      <c r="K194" s="157" t="e">
        <f t="shared" si="6"/>
        <v>#DIV/0!</v>
      </c>
      <c r="L194" s="157"/>
      <c r="M194" s="157"/>
      <c r="N194" s="353" t="e">
        <f t="shared" si="7"/>
        <v>#DIV/0!</v>
      </c>
    </row>
    <row r="195" spans="1:14" x14ac:dyDescent="0.3">
      <c r="A195" s="2">
        <v>188</v>
      </c>
      <c r="B195" s="6" t="str">
        <f>IF(SISWA!B195=0,"",SISWA!B195)</f>
        <v/>
      </c>
      <c r="C195" s="6" t="str">
        <f>IF(SISWA!C195=0,"",SISWA!C195)</f>
        <v/>
      </c>
      <c r="D195" s="6" t="str">
        <f>IF(SISWA!D195=0,"",SISWA!D195)</f>
        <v/>
      </c>
      <c r="E195" s="195" t="str">
        <f>IF(SISWA!E195=0,"",SISWA!E195)</f>
        <v/>
      </c>
      <c r="F195" s="157"/>
      <c r="G195" s="157"/>
      <c r="H195" s="157"/>
      <c r="I195" s="157"/>
      <c r="J195" s="157"/>
      <c r="K195" s="157" t="e">
        <f t="shared" si="6"/>
        <v>#DIV/0!</v>
      </c>
      <c r="L195" s="157"/>
      <c r="M195" s="157"/>
      <c r="N195" s="353" t="e">
        <f t="shared" si="7"/>
        <v>#DIV/0!</v>
      </c>
    </row>
    <row r="196" spans="1:14" x14ac:dyDescent="0.3">
      <c r="A196" s="2">
        <v>189</v>
      </c>
      <c r="B196" s="6" t="str">
        <f>IF(SISWA!B196=0,"",SISWA!B196)</f>
        <v/>
      </c>
      <c r="C196" s="6" t="str">
        <f>IF(SISWA!C196=0,"",SISWA!C196)</f>
        <v/>
      </c>
      <c r="D196" s="6" t="str">
        <f>IF(SISWA!D196=0,"",SISWA!D196)</f>
        <v/>
      </c>
      <c r="E196" s="195" t="str">
        <f>IF(SISWA!E196=0,"",SISWA!E196)</f>
        <v/>
      </c>
      <c r="F196" s="157"/>
      <c r="G196" s="157"/>
      <c r="H196" s="157"/>
      <c r="I196" s="157"/>
      <c r="J196" s="157"/>
      <c r="K196" s="157" t="e">
        <f t="shared" si="6"/>
        <v>#DIV/0!</v>
      </c>
      <c r="L196" s="157"/>
      <c r="M196" s="157"/>
      <c r="N196" s="353" t="e">
        <f t="shared" si="7"/>
        <v>#DIV/0!</v>
      </c>
    </row>
    <row r="197" spans="1:14" x14ac:dyDescent="0.3">
      <c r="A197" s="2">
        <v>190</v>
      </c>
      <c r="B197" s="6" t="str">
        <f>IF(SISWA!B197=0,"",SISWA!B197)</f>
        <v/>
      </c>
      <c r="C197" s="6" t="str">
        <f>IF(SISWA!C197=0,"",SISWA!C197)</f>
        <v/>
      </c>
      <c r="D197" s="6" t="str">
        <f>IF(SISWA!D197=0,"",SISWA!D197)</f>
        <v/>
      </c>
      <c r="E197" s="195" t="str">
        <f>IF(SISWA!E197=0,"",SISWA!E197)</f>
        <v/>
      </c>
      <c r="F197" s="157"/>
      <c r="G197" s="157"/>
      <c r="H197" s="157"/>
      <c r="I197" s="157"/>
      <c r="J197" s="157"/>
      <c r="K197" s="157" t="e">
        <f t="shared" si="6"/>
        <v>#DIV/0!</v>
      </c>
      <c r="L197" s="157"/>
      <c r="M197" s="157"/>
      <c r="N197" s="353" t="e">
        <f t="shared" si="7"/>
        <v>#DIV/0!</v>
      </c>
    </row>
    <row r="198" spans="1:14" x14ac:dyDescent="0.3">
      <c r="A198" s="2">
        <v>191</v>
      </c>
      <c r="B198" s="6" t="str">
        <f>IF(SISWA!B198=0,"",SISWA!B198)</f>
        <v/>
      </c>
      <c r="C198" s="6" t="str">
        <f>IF(SISWA!C198=0,"",SISWA!C198)</f>
        <v/>
      </c>
      <c r="D198" s="6" t="str">
        <f>IF(SISWA!D198=0,"",SISWA!D198)</f>
        <v/>
      </c>
      <c r="E198" s="195" t="str">
        <f>IF(SISWA!E198=0,"",SISWA!E198)</f>
        <v/>
      </c>
      <c r="F198" s="157"/>
      <c r="G198" s="157"/>
      <c r="H198" s="157"/>
      <c r="I198" s="157"/>
      <c r="J198" s="157"/>
      <c r="K198" s="157" t="e">
        <f t="shared" si="6"/>
        <v>#DIV/0!</v>
      </c>
      <c r="L198" s="157"/>
      <c r="M198" s="157"/>
      <c r="N198" s="353" t="e">
        <f t="shared" si="7"/>
        <v>#DIV/0!</v>
      </c>
    </row>
    <row r="199" spans="1:14" x14ac:dyDescent="0.3">
      <c r="A199" s="2">
        <v>192</v>
      </c>
      <c r="B199" s="6" t="str">
        <f>IF(SISWA!B199=0,"",SISWA!B199)</f>
        <v/>
      </c>
      <c r="C199" s="6" t="str">
        <f>IF(SISWA!C199=0,"",SISWA!C199)</f>
        <v/>
      </c>
      <c r="D199" s="6" t="str">
        <f>IF(SISWA!D199=0,"",SISWA!D199)</f>
        <v/>
      </c>
      <c r="E199" s="195" t="str">
        <f>IF(SISWA!E199=0,"",SISWA!E199)</f>
        <v/>
      </c>
      <c r="F199" s="157"/>
      <c r="G199" s="157"/>
      <c r="H199" s="157"/>
      <c r="I199" s="157"/>
      <c r="J199" s="157"/>
      <c r="K199" s="157" t="e">
        <f t="shared" si="6"/>
        <v>#DIV/0!</v>
      </c>
      <c r="L199" s="157"/>
      <c r="M199" s="157"/>
      <c r="N199" s="353" t="e">
        <f t="shared" si="7"/>
        <v>#DIV/0!</v>
      </c>
    </row>
    <row r="200" spans="1:14" x14ac:dyDescent="0.3">
      <c r="A200" s="2">
        <v>193</v>
      </c>
      <c r="B200" s="6" t="str">
        <f>IF(SISWA!B200=0,"",SISWA!B200)</f>
        <v/>
      </c>
      <c r="C200" s="6" t="str">
        <f>IF(SISWA!C200=0,"",SISWA!C200)</f>
        <v/>
      </c>
      <c r="D200" s="6" t="str">
        <f>IF(SISWA!D200=0,"",SISWA!D200)</f>
        <v/>
      </c>
      <c r="E200" s="195" t="str">
        <f>IF(SISWA!E200=0,"",SISWA!E200)</f>
        <v/>
      </c>
      <c r="F200" s="157"/>
      <c r="G200" s="157"/>
      <c r="H200" s="157"/>
      <c r="I200" s="157"/>
      <c r="J200" s="157"/>
      <c r="K200" s="157" t="e">
        <f t="shared" si="6"/>
        <v>#DIV/0!</v>
      </c>
      <c r="L200" s="157"/>
      <c r="M200" s="157"/>
      <c r="N200" s="353" t="e">
        <f t="shared" si="7"/>
        <v>#DIV/0!</v>
      </c>
    </row>
    <row r="201" spans="1:14" x14ac:dyDescent="0.3">
      <c r="A201" s="2">
        <v>194</v>
      </c>
      <c r="B201" s="6" t="str">
        <f>IF(SISWA!B201=0,"",SISWA!B201)</f>
        <v/>
      </c>
      <c r="C201" s="6" t="str">
        <f>IF(SISWA!C201=0,"",SISWA!C201)</f>
        <v/>
      </c>
      <c r="D201" s="6" t="str">
        <f>IF(SISWA!D201=0,"",SISWA!D201)</f>
        <v/>
      </c>
      <c r="E201" s="195" t="str">
        <f>IF(SISWA!E201=0,"",SISWA!E201)</f>
        <v/>
      </c>
      <c r="F201" s="157"/>
      <c r="G201" s="157"/>
      <c r="H201" s="157"/>
      <c r="I201" s="157"/>
      <c r="J201" s="157"/>
      <c r="K201" s="157" t="e">
        <f t="shared" ref="K201:K207" si="8">AVERAGE(F201:J201)</f>
        <v>#DIV/0!</v>
      </c>
      <c r="L201" s="157"/>
      <c r="M201" s="157"/>
      <c r="N201" s="353" t="e">
        <f t="shared" ref="N201:N207" si="9">AVERAGE(K201:L201)</f>
        <v>#DIV/0!</v>
      </c>
    </row>
    <row r="202" spans="1:14" x14ac:dyDescent="0.3">
      <c r="A202" s="2">
        <v>195</v>
      </c>
      <c r="B202" s="6" t="str">
        <f>IF(SISWA!B202=0,"",SISWA!B202)</f>
        <v/>
      </c>
      <c r="C202" s="6" t="str">
        <f>IF(SISWA!C202=0,"",SISWA!C202)</f>
        <v/>
      </c>
      <c r="D202" s="6" t="str">
        <f>IF(SISWA!D202=0,"",SISWA!D202)</f>
        <v/>
      </c>
      <c r="E202" s="195" t="str">
        <f>IF(SISWA!E202=0,"",SISWA!E202)</f>
        <v/>
      </c>
      <c r="F202" s="157"/>
      <c r="G202" s="157"/>
      <c r="H202" s="157"/>
      <c r="I202" s="157"/>
      <c r="J202" s="157"/>
      <c r="K202" s="157" t="e">
        <f t="shared" si="8"/>
        <v>#DIV/0!</v>
      </c>
      <c r="L202" s="157"/>
      <c r="M202" s="157"/>
      <c r="N202" s="353" t="e">
        <f t="shared" si="9"/>
        <v>#DIV/0!</v>
      </c>
    </row>
    <row r="203" spans="1:14" x14ac:dyDescent="0.3">
      <c r="A203" s="2">
        <v>196</v>
      </c>
      <c r="B203" s="6" t="str">
        <f>IF(SISWA!B203=0,"",SISWA!B203)</f>
        <v/>
      </c>
      <c r="C203" s="6" t="str">
        <f>IF(SISWA!C203=0,"",SISWA!C203)</f>
        <v/>
      </c>
      <c r="D203" s="6" t="str">
        <f>IF(SISWA!D203=0,"",SISWA!D203)</f>
        <v/>
      </c>
      <c r="E203" s="195" t="str">
        <f>IF(SISWA!E203=0,"",SISWA!E203)</f>
        <v/>
      </c>
      <c r="F203" s="157"/>
      <c r="G203" s="157"/>
      <c r="H203" s="157"/>
      <c r="I203" s="157"/>
      <c r="J203" s="157"/>
      <c r="K203" s="157" t="e">
        <f t="shared" si="8"/>
        <v>#DIV/0!</v>
      </c>
      <c r="L203" s="157"/>
      <c r="M203" s="157"/>
      <c r="N203" s="353" t="e">
        <f t="shared" si="9"/>
        <v>#DIV/0!</v>
      </c>
    </row>
    <row r="204" spans="1:14" x14ac:dyDescent="0.3">
      <c r="A204" s="2">
        <v>197</v>
      </c>
      <c r="B204" s="6" t="str">
        <f>IF(SISWA!B204=0,"",SISWA!B204)</f>
        <v/>
      </c>
      <c r="C204" s="6" t="str">
        <f>IF(SISWA!C204=0,"",SISWA!C204)</f>
        <v/>
      </c>
      <c r="D204" s="6" t="str">
        <f>IF(SISWA!D204=0,"",SISWA!D204)</f>
        <v/>
      </c>
      <c r="E204" s="195" t="str">
        <f>IF(SISWA!E204=0,"",SISWA!E204)</f>
        <v/>
      </c>
      <c r="F204" s="157"/>
      <c r="G204" s="157"/>
      <c r="H204" s="157"/>
      <c r="I204" s="157"/>
      <c r="J204" s="157"/>
      <c r="K204" s="157" t="e">
        <f t="shared" si="8"/>
        <v>#DIV/0!</v>
      </c>
      <c r="L204" s="157"/>
      <c r="M204" s="157"/>
      <c r="N204" s="353" t="e">
        <f t="shared" si="9"/>
        <v>#DIV/0!</v>
      </c>
    </row>
    <row r="205" spans="1:14" x14ac:dyDescent="0.3">
      <c r="A205" s="2">
        <v>198</v>
      </c>
      <c r="B205" s="6" t="str">
        <f>IF(SISWA!B205=0,"",SISWA!B205)</f>
        <v/>
      </c>
      <c r="C205" s="6" t="str">
        <f>IF(SISWA!C205=0,"",SISWA!C205)</f>
        <v/>
      </c>
      <c r="D205" s="6" t="str">
        <f>IF(SISWA!D205=0,"",SISWA!D205)</f>
        <v/>
      </c>
      <c r="E205" s="195" t="str">
        <f>IF(SISWA!E205=0,"",SISWA!E205)</f>
        <v/>
      </c>
      <c r="F205" s="157"/>
      <c r="G205" s="157"/>
      <c r="H205" s="157"/>
      <c r="I205" s="157"/>
      <c r="J205" s="157"/>
      <c r="K205" s="157" t="e">
        <f t="shared" si="8"/>
        <v>#DIV/0!</v>
      </c>
      <c r="L205" s="157"/>
      <c r="M205" s="157"/>
      <c r="N205" s="353" t="e">
        <f t="shared" si="9"/>
        <v>#DIV/0!</v>
      </c>
    </row>
    <row r="206" spans="1:14" x14ac:dyDescent="0.3">
      <c r="A206" s="2">
        <v>199</v>
      </c>
      <c r="B206" s="6" t="str">
        <f>IF(SISWA!B206=0,"",SISWA!B206)</f>
        <v/>
      </c>
      <c r="C206" s="6" t="str">
        <f>IF(SISWA!C206=0,"",SISWA!C206)</f>
        <v/>
      </c>
      <c r="D206" s="6" t="str">
        <f>IF(SISWA!D206=0,"",SISWA!D206)</f>
        <v/>
      </c>
      <c r="E206" s="195" t="str">
        <f>IF(SISWA!E206=0,"",SISWA!E206)</f>
        <v/>
      </c>
      <c r="F206" s="157"/>
      <c r="G206" s="157"/>
      <c r="H206" s="157"/>
      <c r="I206" s="157"/>
      <c r="J206" s="157"/>
      <c r="K206" s="157" t="e">
        <f t="shared" si="8"/>
        <v>#DIV/0!</v>
      </c>
      <c r="L206" s="157"/>
      <c r="M206" s="157"/>
      <c r="N206" s="353" t="e">
        <f t="shared" si="9"/>
        <v>#DIV/0!</v>
      </c>
    </row>
    <row r="207" spans="1:14" x14ac:dyDescent="0.3">
      <c r="A207" s="2">
        <v>200</v>
      </c>
      <c r="B207" s="6" t="str">
        <f>IF(SISWA!B207=0,"",SISWA!B207)</f>
        <v/>
      </c>
      <c r="C207" s="6" t="str">
        <f>IF(SISWA!C207=0,"",SISWA!C207)</f>
        <v/>
      </c>
      <c r="D207" s="6" t="str">
        <f>IF(SISWA!D207=0,"",SISWA!D207)</f>
        <v/>
      </c>
      <c r="E207" s="195" t="str">
        <f>IF(SISWA!E207=0,"",SISWA!E207)</f>
        <v/>
      </c>
      <c r="F207" s="157"/>
      <c r="G207" s="157"/>
      <c r="H207" s="157"/>
      <c r="I207" s="157"/>
      <c r="J207" s="157"/>
      <c r="K207" s="157" t="e">
        <f t="shared" si="8"/>
        <v>#DIV/0!</v>
      </c>
      <c r="L207" s="157"/>
      <c r="M207" s="157"/>
      <c r="N207" s="353" t="e">
        <f t="shared" si="9"/>
        <v>#DIV/0!</v>
      </c>
    </row>
  </sheetData>
  <mergeCells count="11">
    <mergeCell ref="L6:M6"/>
    <mergeCell ref="A1:J1"/>
    <mergeCell ref="A2:J2"/>
    <mergeCell ref="A3:J3"/>
    <mergeCell ref="A5:A7"/>
    <mergeCell ref="B5:B7"/>
    <mergeCell ref="C5:C7"/>
    <mergeCell ref="D5:D7"/>
    <mergeCell ref="E5:E7"/>
    <mergeCell ref="F5:M5"/>
    <mergeCell ref="F6:J6"/>
  </mergeCells>
  <pageMargins left="0.7" right="0.7" top="0.75" bottom="0.75" header="0.3" footer="0.3"/>
  <pageSetup paperSize="9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2060"/>
  </sheetPr>
  <dimension ref="A1:O207"/>
  <sheetViews>
    <sheetView zoomScaleNormal="100" workbookViewId="0">
      <pane ySplit="7" topLeftCell="A8" activePane="bottomLeft" state="frozen"/>
      <selection pane="bottomLeft" activeCell="J60" sqref="F8:J60"/>
    </sheetView>
  </sheetViews>
  <sheetFormatPr defaultRowHeight="16.5" x14ac:dyDescent="0.3"/>
  <cols>
    <col min="1" max="1" width="4.5" style="7" customWidth="1"/>
    <col min="2" max="2" width="9" style="7"/>
    <col min="3" max="3" width="11.375" style="7" customWidth="1"/>
    <col min="4" max="4" width="20.625" style="45" customWidth="1"/>
    <col min="5" max="5" width="43.375" style="7" bestFit="1" customWidth="1"/>
    <col min="6" max="6" width="7" style="7" customWidth="1"/>
    <col min="7" max="7" width="6.75" style="7" customWidth="1"/>
    <col min="8" max="8" width="7" style="7" customWidth="1"/>
    <col min="9" max="9" width="7.25" style="7" customWidth="1"/>
    <col min="10" max="11" width="9" style="7"/>
    <col min="12" max="12" width="9.875" style="7" customWidth="1"/>
    <col min="13" max="13" width="9" style="7"/>
    <col min="14" max="14" width="9" style="44" hidden="1" customWidth="1"/>
    <col min="15" max="16384" width="9" style="7"/>
  </cols>
  <sheetData>
    <row r="1" spans="1:15" x14ac:dyDescent="0.3">
      <c r="A1" s="450" t="s">
        <v>0</v>
      </c>
      <c r="B1" s="450"/>
      <c r="C1" s="450"/>
      <c r="D1" s="450"/>
      <c r="E1" s="450"/>
      <c r="F1" s="450"/>
      <c r="G1" s="450"/>
      <c r="H1" s="450"/>
      <c r="I1" s="450"/>
      <c r="J1" s="450"/>
      <c r="K1" s="176"/>
    </row>
    <row r="2" spans="1:15" x14ac:dyDescent="0.3">
      <c r="A2" s="450" t="str">
        <f>AA!A2</f>
        <v>MADRASAH IBTIDAIYAH NURUL ISLAM LABRUK KIDUL</v>
      </c>
      <c r="B2" s="450"/>
      <c r="C2" s="450"/>
      <c r="D2" s="450"/>
      <c r="E2" s="450"/>
      <c r="F2" s="450"/>
      <c r="G2" s="450"/>
      <c r="H2" s="450"/>
      <c r="I2" s="450"/>
      <c r="J2" s="450"/>
      <c r="K2" s="176"/>
    </row>
    <row r="3" spans="1:15" x14ac:dyDescent="0.3">
      <c r="A3" s="450" t="str">
        <f>AA!A3</f>
        <v>TAHUN PELAJARAN 2016/2017</v>
      </c>
      <c r="B3" s="450"/>
      <c r="C3" s="450"/>
      <c r="D3" s="450"/>
      <c r="E3" s="450"/>
      <c r="F3" s="450"/>
      <c r="G3" s="450"/>
      <c r="H3" s="450"/>
      <c r="I3" s="450"/>
      <c r="J3" s="450"/>
      <c r="K3" s="176"/>
    </row>
    <row r="5" spans="1:15" x14ac:dyDescent="0.3">
      <c r="A5" s="451" t="s">
        <v>1</v>
      </c>
      <c r="B5" s="451" t="s">
        <v>2</v>
      </c>
      <c r="C5" s="451" t="s">
        <v>3</v>
      </c>
      <c r="D5" s="454" t="s">
        <v>4</v>
      </c>
      <c r="E5" s="451" t="s">
        <v>5</v>
      </c>
      <c r="F5" s="449" t="s">
        <v>158</v>
      </c>
      <c r="G5" s="449"/>
      <c r="H5" s="449"/>
      <c r="I5" s="449"/>
      <c r="J5" s="449"/>
      <c r="K5" s="449"/>
      <c r="L5" s="449"/>
      <c r="M5" s="449"/>
    </row>
    <row r="6" spans="1:15" x14ac:dyDescent="0.3">
      <c r="A6" s="452"/>
      <c r="B6" s="452"/>
      <c r="C6" s="452"/>
      <c r="D6" s="455"/>
      <c r="E6" s="452"/>
      <c r="F6" s="449" t="s">
        <v>6</v>
      </c>
      <c r="G6" s="449"/>
      <c r="H6" s="449"/>
      <c r="I6" s="449"/>
      <c r="J6" s="449"/>
      <c r="K6" s="385" t="s">
        <v>111</v>
      </c>
      <c r="L6" s="449" t="s">
        <v>113</v>
      </c>
      <c r="M6" s="449"/>
    </row>
    <row r="7" spans="1:15" x14ac:dyDescent="0.3">
      <c r="A7" s="453"/>
      <c r="B7" s="453"/>
      <c r="C7" s="453"/>
      <c r="D7" s="456"/>
      <c r="E7" s="453"/>
      <c r="F7" s="386">
        <v>7</v>
      </c>
      <c r="G7" s="386">
        <v>8</v>
      </c>
      <c r="H7" s="386">
        <v>9</v>
      </c>
      <c r="I7" s="386">
        <v>10</v>
      </c>
      <c r="J7" s="386">
        <v>11</v>
      </c>
      <c r="K7" s="387" t="s">
        <v>112</v>
      </c>
      <c r="L7" s="388" t="s">
        <v>74</v>
      </c>
      <c r="M7" s="388" t="s">
        <v>46</v>
      </c>
    </row>
    <row r="8" spans="1:15" x14ac:dyDescent="0.3">
      <c r="A8" s="5">
        <v>1</v>
      </c>
      <c r="B8" s="6">
        <f>IF(SISWA!B8=0,"",SISWA!B8)</f>
        <v>4144</v>
      </c>
      <c r="C8" s="6" t="str">
        <f>IF(SISWA!C8=0,"",SISWA!C8)</f>
        <v>0056985470</v>
      </c>
      <c r="D8" s="6" t="str">
        <f>IF(SISWA!D8=0,"",SISWA!D8)</f>
        <v>80-162-001-8</v>
      </c>
      <c r="E8" s="195" t="str">
        <f>IF(SISWA!E8=0,"",SISWA!E8)</f>
        <v>ACHMAD ROZALI</v>
      </c>
      <c r="F8" s="157">
        <v>63</v>
      </c>
      <c r="G8" s="157">
        <v>71</v>
      </c>
      <c r="H8" s="157">
        <v>75</v>
      </c>
      <c r="I8" s="157">
        <v>76</v>
      </c>
      <c r="J8" s="157">
        <v>71</v>
      </c>
      <c r="K8" s="157">
        <f>AVERAGE(F8:J8)</f>
        <v>71.2</v>
      </c>
      <c r="L8" s="157">
        <v>71</v>
      </c>
      <c r="M8" s="157">
        <f>K8</f>
        <v>71.2</v>
      </c>
      <c r="N8" s="42">
        <f>AVERAGE(L8:M8)</f>
        <v>71.099999999999994</v>
      </c>
      <c r="O8" s="353">
        <f>AVERAGE(L8:M8)</f>
        <v>71.099999999999994</v>
      </c>
    </row>
    <row r="9" spans="1:15" x14ac:dyDescent="0.3">
      <c r="A9" s="2">
        <v>2</v>
      </c>
      <c r="B9" s="6">
        <f>IF(SISWA!B9=0,"",SISWA!B9)</f>
        <v>4177</v>
      </c>
      <c r="C9" s="6" t="str">
        <f>IF(SISWA!C9=0,"",SISWA!C9)</f>
        <v>0046378836</v>
      </c>
      <c r="D9" s="6" t="str">
        <f>IF(SISWA!D9=0,"",SISWA!D9)</f>
        <v>80-162-002-7</v>
      </c>
      <c r="E9" s="195" t="str">
        <f>IF(SISWA!E9=0,"",SISWA!E9)</f>
        <v>ADELIA SEPTI BERTHA ANANDA</v>
      </c>
      <c r="F9" s="157">
        <v>85</v>
      </c>
      <c r="G9" s="157">
        <v>79</v>
      </c>
      <c r="H9" s="157">
        <v>77</v>
      </c>
      <c r="I9" s="157">
        <v>76</v>
      </c>
      <c r="J9" s="157">
        <v>72</v>
      </c>
      <c r="K9" s="157">
        <f t="shared" ref="K9:K72" si="0">AVERAGE(F9:J9)</f>
        <v>77.8</v>
      </c>
      <c r="L9" s="157">
        <v>71</v>
      </c>
      <c r="M9" s="157">
        <f t="shared" ref="M9:M64" si="1">K9</f>
        <v>77.8</v>
      </c>
      <c r="N9" s="42">
        <f t="shared" ref="N9:N72" si="2">AVERAGE(L9:M9)</f>
        <v>74.400000000000006</v>
      </c>
      <c r="O9" s="353">
        <f t="shared" ref="O9:O72" si="3">AVERAGE(L9:M9)</f>
        <v>74.400000000000006</v>
      </c>
    </row>
    <row r="10" spans="1:15" x14ac:dyDescent="0.3">
      <c r="A10" s="2">
        <v>3</v>
      </c>
      <c r="B10" s="6">
        <f>IF(SISWA!B10=0,"",SISWA!B10)</f>
        <v>4178</v>
      </c>
      <c r="C10" s="6" t="str">
        <f>IF(SISWA!C10=0,"",SISWA!C10)</f>
        <v>0045705633</v>
      </c>
      <c r="D10" s="6" t="str">
        <f>IF(SISWA!D10=0,"",SISWA!D10)</f>
        <v>80-162-003-6</v>
      </c>
      <c r="E10" s="195" t="str">
        <f>IF(SISWA!E10=0,"",SISWA!E10)</f>
        <v>ADELINA KHILYATUL MILLAH</v>
      </c>
      <c r="F10" s="157">
        <v>65</v>
      </c>
      <c r="G10" s="157">
        <v>72</v>
      </c>
      <c r="H10" s="157">
        <v>74</v>
      </c>
      <c r="I10" s="157">
        <v>75</v>
      </c>
      <c r="J10" s="157">
        <v>70</v>
      </c>
      <c r="K10" s="157">
        <f t="shared" si="0"/>
        <v>71.2</v>
      </c>
      <c r="L10" s="157">
        <v>71</v>
      </c>
      <c r="M10" s="157">
        <f t="shared" si="1"/>
        <v>71.2</v>
      </c>
      <c r="N10" s="42">
        <f t="shared" si="2"/>
        <v>71.099999999999994</v>
      </c>
      <c r="O10" s="353">
        <f t="shared" si="3"/>
        <v>71.099999999999994</v>
      </c>
    </row>
    <row r="11" spans="1:15" x14ac:dyDescent="0.3">
      <c r="A11" s="2">
        <v>4</v>
      </c>
      <c r="B11" s="6">
        <f>IF(SISWA!B11=0,"",SISWA!B11)</f>
        <v>4145</v>
      </c>
      <c r="C11" s="6" t="str">
        <f>IF(SISWA!C11=0,"",SISWA!C11)</f>
        <v>0049232525</v>
      </c>
      <c r="D11" s="6" t="str">
        <f>IF(SISWA!D11=0,"",SISWA!D11)</f>
        <v>80-162-004-5</v>
      </c>
      <c r="E11" s="195" t="str">
        <f>IF(SISWA!E11=0,"",SISWA!E11)</f>
        <v>AHMAD RIZKI JAELANI</v>
      </c>
      <c r="F11" s="157">
        <v>70</v>
      </c>
      <c r="G11" s="157">
        <v>70</v>
      </c>
      <c r="H11" s="157">
        <v>75</v>
      </c>
      <c r="I11" s="157">
        <v>76</v>
      </c>
      <c r="J11" s="157">
        <v>72</v>
      </c>
      <c r="K11" s="157">
        <f t="shared" si="0"/>
        <v>72.599999999999994</v>
      </c>
      <c r="L11" s="157">
        <v>72</v>
      </c>
      <c r="M11" s="157">
        <f t="shared" si="1"/>
        <v>72.599999999999994</v>
      </c>
      <c r="N11" s="42">
        <f t="shared" si="2"/>
        <v>72.3</v>
      </c>
      <c r="O11" s="353">
        <f t="shared" si="3"/>
        <v>72.3</v>
      </c>
    </row>
    <row r="12" spans="1:15" x14ac:dyDescent="0.3">
      <c r="A12" s="2">
        <v>5</v>
      </c>
      <c r="B12" s="6">
        <f>IF(SISWA!B12=0,"",SISWA!B12)</f>
        <v>4174</v>
      </c>
      <c r="C12" s="6" t="str">
        <f>IF(SISWA!C12=0,"",SISWA!C12)</f>
        <v xml:space="preserve">0044118618 </v>
      </c>
      <c r="D12" s="6" t="str">
        <f>IF(SISWA!D12=0,"",SISWA!D12)</f>
        <v>80-162-005-4</v>
      </c>
      <c r="E12" s="195" t="str">
        <f>IF(SISWA!E12=0,"",SISWA!E12)</f>
        <v>AHMAD SHOHIBI</v>
      </c>
      <c r="F12" s="157">
        <v>65</v>
      </c>
      <c r="G12" s="157">
        <v>70</v>
      </c>
      <c r="H12" s="157">
        <v>77</v>
      </c>
      <c r="I12" s="157">
        <v>77</v>
      </c>
      <c r="J12" s="157">
        <v>72</v>
      </c>
      <c r="K12" s="157">
        <f t="shared" si="0"/>
        <v>72.2</v>
      </c>
      <c r="L12" s="157">
        <v>71</v>
      </c>
      <c r="M12" s="157">
        <f t="shared" si="1"/>
        <v>72.2</v>
      </c>
      <c r="N12" s="42">
        <f t="shared" si="2"/>
        <v>71.599999999999994</v>
      </c>
      <c r="O12" s="353">
        <f t="shared" si="3"/>
        <v>71.599999999999994</v>
      </c>
    </row>
    <row r="13" spans="1:15" x14ac:dyDescent="0.3">
      <c r="A13" s="2">
        <v>6</v>
      </c>
      <c r="B13" s="6">
        <f>IF(SISWA!B13=0,"",SISWA!B13)</f>
        <v>4146</v>
      </c>
      <c r="C13" s="6" t="str">
        <f>IF(SISWA!C13=0,"",SISWA!C13)</f>
        <v>0049865303</v>
      </c>
      <c r="D13" s="6" t="str">
        <f>IF(SISWA!D13=0,"",SISWA!D13)</f>
        <v>80-162-006-3</v>
      </c>
      <c r="E13" s="195" t="str">
        <f>IF(SISWA!E13=0,"",SISWA!E13)</f>
        <v>AHMAD ZAINURI</v>
      </c>
      <c r="F13" s="157">
        <v>63</v>
      </c>
      <c r="G13" s="157">
        <v>75</v>
      </c>
      <c r="H13" s="157">
        <v>75</v>
      </c>
      <c r="I13" s="157">
        <v>76</v>
      </c>
      <c r="J13" s="157">
        <v>71</v>
      </c>
      <c r="K13" s="157">
        <f t="shared" si="0"/>
        <v>72</v>
      </c>
      <c r="L13" s="157">
        <v>72</v>
      </c>
      <c r="M13" s="157">
        <f t="shared" si="1"/>
        <v>72</v>
      </c>
      <c r="N13" s="42">
        <f t="shared" si="2"/>
        <v>72</v>
      </c>
      <c r="O13" s="353">
        <f t="shared" si="3"/>
        <v>72</v>
      </c>
    </row>
    <row r="14" spans="1:15" x14ac:dyDescent="0.3">
      <c r="A14" s="2">
        <v>7</v>
      </c>
      <c r="B14" s="6">
        <f>IF(SISWA!B14=0,"",SISWA!B14)</f>
        <v>4147</v>
      </c>
      <c r="C14" s="6" t="str">
        <f>IF(SISWA!C14=0,"",SISWA!C14)</f>
        <v>0047929910</v>
      </c>
      <c r="D14" s="6" t="str">
        <f>IF(SISWA!D14=0,"",SISWA!D14)</f>
        <v>80-162-007-2</v>
      </c>
      <c r="E14" s="195" t="str">
        <f>IF(SISWA!E14=0,"",SISWA!E14)</f>
        <v>AKHMAD AMBARI</v>
      </c>
      <c r="F14" s="157">
        <v>69</v>
      </c>
      <c r="G14" s="157">
        <v>74</v>
      </c>
      <c r="H14" s="157">
        <v>76</v>
      </c>
      <c r="I14" s="157">
        <v>76</v>
      </c>
      <c r="J14" s="157">
        <v>72</v>
      </c>
      <c r="K14" s="157">
        <f t="shared" si="0"/>
        <v>73.400000000000006</v>
      </c>
      <c r="L14" s="157">
        <v>72</v>
      </c>
      <c r="M14" s="157">
        <f t="shared" si="1"/>
        <v>73.400000000000006</v>
      </c>
      <c r="N14" s="42">
        <f t="shared" si="2"/>
        <v>72.7</v>
      </c>
      <c r="O14" s="353">
        <f t="shared" si="3"/>
        <v>72.7</v>
      </c>
    </row>
    <row r="15" spans="1:15" x14ac:dyDescent="0.3">
      <c r="A15" s="2">
        <v>8</v>
      </c>
      <c r="B15" s="6">
        <f>IF(SISWA!B15=0,"",SISWA!B15)</f>
        <v>4148</v>
      </c>
      <c r="C15" s="6" t="str">
        <f>IF(SISWA!C15=0,"",SISWA!C15)</f>
        <v>0041566084</v>
      </c>
      <c r="D15" s="6" t="str">
        <f>IF(SISWA!D15=0,"",SISWA!D15)</f>
        <v>80-162-008-9</v>
      </c>
      <c r="E15" s="195" t="str">
        <f>IF(SISWA!E15=0,"",SISWA!E15)</f>
        <v>BIMA LUTFIYAN FIRDAUS</v>
      </c>
      <c r="F15" s="157">
        <v>70</v>
      </c>
      <c r="G15" s="157">
        <v>76</v>
      </c>
      <c r="H15" s="157">
        <v>76</v>
      </c>
      <c r="I15" s="157">
        <v>76</v>
      </c>
      <c r="J15" s="157">
        <v>72</v>
      </c>
      <c r="K15" s="157">
        <f t="shared" si="0"/>
        <v>74</v>
      </c>
      <c r="L15" s="157">
        <v>71</v>
      </c>
      <c r="M15" s="157">
        <f t="shared" si="1"/>
        <v>74</v>
      </c>
      <c r="N15" s="42">
        <f t="shared" si="2"/>
        <v>72.5</v>
      </c>
      <c r="O15" s="353">
        <f t="shared" si="3"/>
        <v>72.5</v>
      </c>
    </row>
    <row r="16" spans="1:15" x14ac:dyDescent="0.3">
      <c r="A16" s="2">
        <v>9</v>
      </c>
      <c r="B16" s="6">
        <f>IF(SISWA!B16=0,"",SISWA!B16)</f>
        <v>4122</v>
      </c>
      <c r="C16" s="6" t="str">
        <f>IF(SISWA!C16=0,"",SISWA!C16)</f>
        <v>0043541247</v>
      </c>
      <c r="D16" s="6" t="str">
        <f>IF(SISWA!D16=0,"",SISWA!D16)</f>
        <v>80-162-009-8</v>
      </c>
      <c r="E16" s="195" t="str">
        <f>IF(SISWA!E16=0,"",SISWA!E16)</f>
        <v>ERINA DWI RAMADHANI</v>
      </c>
      <c r="F16" s="157">
        <v>70</v>
      </c>
      <c r="G16" s="157">
        <v>75</v>
      </c>
      <c r="H16" s="157">
        <v>76</v>
      </c>
      <c r="I16" s="157">
        <v>75</v>
      </c>
      <c r="J16" s="157">
        <v>72</v>
      </c>
      <c r="K16" s="157">
        <f t="shared" si="0"/>
        <v>73.599999999999994</v>
      </c>
      <c r="L16" s="157">
        <v>71</v>
      </c>
      <c r="M16" s="157">
        <f t="shared" si="1"/>
        <v>73.599999999999994</v>
      </c>
      <c r="N16" s="42">
        <f t="shared" si="2"/>
        <v>72.3</v>
      </c>
      <c r="O16" s="353">
        <f t="shared" si="3"/>
        <v>72.3</v>
      </c>
    </row>
    <row r="17" spans="1:15" x14ac:dyDescent="0.3">
      <c r="A17" s="2">
        <v>10</v>
      </c>
      <c r="B17" s="6">
        <f>IF(SISWA!B17=0,"",SISWA!B17)</f>
        <v>4179</v>
      </c>
      <c r="C17" s="6" t="str">
        <f>IF(SISWA!C17=0,"",SISWA!C17)</f>
        <v>0045820842</v>
      </c>
      <c r="D17" s="6" t="str">
        <f>IF(SISWA!D17=0,"",SISWA!D17)</f>
        <v>80-162-010-7</v>
      </c>
      <c r="E17" s="195" t="str">
        <f>IF(SISWA!E17=0,"",SISWA!E17)</f>
        <v>FITRI NUR AINI</v>
      </c>
      <c r="F17" s="157">
        <v>63</v>
      </c>
      <c r="G17" s="157">
        <v>74</v>
      </c>
      <c r="H17" s="157">
        <v>76</v>
      </c>
      <c r="I17" s="157"/>
      <c r="J17" s="157">
        <v>71</v>
      </c>
      <c r="K17" s="157">
        <f t="shared" si="0"/>
        <v>71</v>
      </c>
      <c r="L17" s="157">
        <v>70</v>
      </c>
      <c r="M17" s="157">
        <f t="shared" si="1"/>
        <v>71</v>
      </c>
      <c r="N17" s="42">
        <f t="shared" si="2"/>
        <v>70.5</v>
      </c>
      <c r="O17" s="353">
        <f t="shared" si="3"/>
        <v>70.5</v>
      </c>
    </row>
    <row r="18" spans="1:15" x14ac:dyDescent="0.3">
      <c r="A18" s="2">
        <v>11</v>
      </c>
      <c r="B18" s="6">
        <f>IF(SISWA!B18=0,"",SISWA!B18)</f>
        <v>4149</v>
      </c>
      <c r="C18" s="6" t="str">
        <f>IF(SISWA!C18=0,"",SISWA!C18)</f>
        <v>0047917461</v>
      </c>
      <c r="D18" s="6" t="str">
        <f>IF(SISWA!D18=0,"",SISWA!D18)</f>
        <v>80-162-011-6</v>
      </c>
      <c r="E18" s="195" t="str">
        <f>IF(SISWA!E18=0,"",SISWA!E18)</f>
        <v>MAYANGTIKA ANIL HAWA</v>
      </c>
      <c r="F18" s="157">
        <v>85</v>
      </c>
      <c r="G18" s="157">
        <v>84</v>
      </c>
      <c r="H18" s="157">
        <v>86</v>
      </c>
      <c r="I18" s="157">
        <v>77</v>
      </c>
      <c r="J18" s="157">
        <v>73</v>
      </c>
      <c r="K18" s="157">
        <f t="shared" si="0"/>
        <v>81</v>
      </c>
      <c r="L18" s="157">
        <v>71</v>
      </c>
      <c r="M18" s="157">
        <f t="shared" si="1"/>
        <v>81</v>
      </c>
      <c r="N18" s="42">
        <f t="shared" si="2"/>
        <v>76</v>
      </c>
      <c r="O18" s="353">
        <f t="shared" si="3"/>
        <v>76</v>
      </c>
    </row>
    <row r="19" spans="1:15" x14ac:dyDescent="0.3">
      <c r="A19" s="2">
        <v>12</v>
      </c>
      <c r="B19" s="6">
        <f>IF(SISWA!B19=0,"",SISWA!B19)</f>
        <v>4180</v>
      </c>
      <c r="C19" s="6" t="str">
        <f>IF(SISWA!C19=0,"",SISWA!C19)</f>
        <v>0049252066</v>
      </c>
      <c r="D19" s="6" t="str">
        <f>IF(SISWA!D19=0,"",SISWA!D19)</f>
        <v>80-162-012-5</v>
      </c>
      <c r="E19" s="195" t="str">
        <f>IF(SISWA!E19=0,"",SISWA!E19)</f>
        <v>MIR`ATUL KHOIROH</v>
      </c>
      <c r="F19" s="157">
        <v>90</v>
      </c>
      <c r="G19" s="157">
        <v>96</v>
      </c>
      <c r="H19" s="157">
        <v>91</v>
      </c>
      <c r="I19" s="157">
        <v>87</v>
      </c>
      <c r="J19" s="157">
        <v>88</v>
      </c>
      <c r="K19" s="157">
        <f t="shared" si="0"/>
        <v>90.4</v>
      </c>
      <c r="L19" s="157">
        <v>82</v>
      </c>
      <c r="M19" s="157">
        <f t="shared" si="1"/>
        <v>90.4</v>
      </c>
      <c r="N19" s="42">
        <f t="shared" si="2"/>
        <v>86.2</v>
      </c>
      <c r="O19" s="353">
        <f t="shared" si="3"/>
        <v>86.2</v>
      </c>
    </row>
    <row r="20" spans="1:15" x14ac:dyDescent="0.3">
      <c r="A20" s="2">
        <v>13</v>
      </c>
      <c r="B20" s="6">
        <f>IF(SISWA!B20=0,"",SISWA!B20)</f>
        <v>4181</v>
      </c>
      <c r="C20" s="6" t="str">
        <f>IF(SISWA!C20=0,"",SISWA!C20)</f>
        <v>0048021171</v>
      </c>
      <c r="D20" s="6" t="str">
        <f>IF(SISWA!D20=0,"",SISWA!D20)</f>
        <v>80-162-013-4</v>
      </c>
      <c r="E20" s="195" t="str">
        <f>IF(SISWA!E20=0,"",SISWA!E20)</f>
        <v>MOCHAMAD ABIR EKA FIRMANSYA</v>
      </c>
      <c r="F20" s="157">
        <v>80</v>
      </c>
      <c r="G20" s="157">
        <v>90</v>
      </c>
      <c r="H20" s="157">
        <v>81</v>
      </c>
      <c r="I20" s="157">
        <v>88</v>
      </c>
      <c r="J20" s="157">
        <v>82</v>
      </c>
      <c r="K20" s="157">
        <f t="shared" si="0"/>
        <v>84.2</v>
      </c>
      <c r="L20" s="157">
        <v>80</v>
      </c>
      <c r="M20" s="157">
        <f t="shared" si="1"/>
        <v>84.2</v>
      </c>
      <c r="N20" s="42">
        <f t="shared" si="2"/>
        <v>82.1</v>
      </c>
      <c r="O20" s="353">
        <f t="shared" si="3"/>
        <v>82.1</v>
      </c>
    </row>
    <row r="21" spans="1:15" x14ac:dyDescent="0.3">
      <c r="A21" s="2">
        <v>14</v>
      </c>
      <c r="B21" s="6">
        <f>IF(SISWA!B21=0,"",SISWA!B21)</f>
        <v>4150</v>
      </c>
      <c r="C21" s="6" t="str">
        <f>IF(SISWA!C21=0,"",SISWA!C21)</f>
        <v>0055851984</v>
      </c>
      <c r="D21" s="6" t="str">
        <f>IF(SISWA!D21=0,"",SISWA!D21)</f>
        <v>80-162-014-3</v>
      </c>
      <c r="E21" s="195" t="str">
        <f>IF(SISWA!E21=0,"",SISWA!E21)</f>
        <v>MOHAMMAD DANANG PRAYOGA</v>
      </c>
      <c r="F21" s="157">
        <v>65</v>
      </c>
      <c r="G21" s="157">
        <v>73</v>
      </c>
      <c r="H21" s="157">
        <v>77</v>
      </c>
      <c r="I21" s="157">
        <v>75</v>
      </c>
      <c r="J21" s="157">
        <v>77</v>
      </c>
      <c r="K21" s="157">
        <f t="shared" si="0"/>
        <v>73.400000000000006</v>
      </c>
      <c r="L21" s="157">
        <v>73</v>
      </c>
      <c r="M21" s="157">
        <f t="shared" si="1"/>
        <v>73.400000000000006</v>
      </c>
      <c r="N21" s="42">
        <f t="shared" si="2"/>
        <v>73.2</v>
      </c>
      <c r="O21" s="353">
        <f t="shared" si="3"/>
        <v>73.2</v>
      </c>
    </row>
    <row r="22" spans="1:15" x14ac:dyDescent="0.3">
      <c r="A22" s="2">
        <v>15</v>
      </c>
      <c r="B22" s="6">
        <f>IF(SISWA!B22=0,"",SISWA!B22)</f>
        <v>4184</v>
      </c>
      <c r="C22" s="6" t="str">
        <f>IF(SISWA!C22=0,"",SISWA!C22)</f>
        <v>0049465874</v>
      </c>
      <c r="D22" s="6" t="str">
        <f>IF(SISWA!D22=0,"",SISWA!D22)</f>
        <v>80-162-015-2</v>
      </c>
      <c r="E22" s="195" t="str">
        <f>IF(SISWA!E22=0,"",SISWA!E22)</f>
        <v>MUCHAMAD ADITIYA PUTRA FEBRYANSYAH</v>
      </c>
      <c r="F22" s="157">
        <v>90</v>
      </c>
      <c r="G22" s="157">
        <v>90</v>
      </c>
      <c r="H22" s="157">
        <v>78</v>
      </c>
      <c r="I22" s="157">
        <v>88</v>
      </c>
      <c r="J22" s="157">
        <v>85</v>
      </c>
      <c r="K22" s="157">
        <f t="shared" si="0"/>
        <v>86.2</v>
      </c>
      <c r="L22" s="157">
        <v>89</v>
      </c>
      <c r="M22" s="157">
        <f t="shared" si="1"/>
        <v>86.2</v>
      </c>
      <c r="N22" s="42">
        <f t="shared" si="2"/>
        <v>87.6</v>
      </c>
      <c r="O22" s="353">
        <f t="shared" si="3"/>
        <v>87.6</v>
      </c>
    </row>
    <row r="23" spans="1:15" x14ac:dyDescent="0.3">
      <c r="A23" s="2">
        <v>16</v>
      </c>
      <c r="B23" s="6">
        <f>IF(SISWA!B23=0,"",SISWA!B23)</f>
        <v>4185</v>
      </c>
      <c r="C23" s="6" t="str">
        <f>IF(SISWA!C23=0,"",SISWA!C23)</f>
        <v>0048515206</v>
      </c>
      <c r="D23" s="6" t="str">
        <f>IF(SISWA!D23=0,"",SISWA!D23)</f>
        <v>80-162-016-9</v>
      </c>
      <c r="E23" s="195" t="str">
        <f>IF(SISWA!E23=0,"",SISWA!E23)</f>
        <v>MUHAMAD DAIFA ROBBIT ATTIJANI</v>
      </c>
      <c r="F23" s="157">
        <v>63</v>
      </c>
      <c r="G23" s="157">
        <v>74</v>
      </c>
      <c r="H23" s="157">
        <v>86</v>
      </c>
      <c r="I23" s="157">
        <v>75</v>
      </c>
      <c r="J23" s="157">
        <v>78</v>
      </c>
      <c r="K23" s="157">
        <f t="shared" si="0"/>
        <v>75.2</v>
      </c>
      <c r="L23" s="157">
        <v>75</v>
      </c>
      <c r="M23" s="157">
        <f t="shared" si="1"/>
        <v>75.2</v>
      </c>
      <c r="N23" s="42">
        <f t="shared" si="2"/>
        <v>75.099999999999994</v>
      </c>
      <c r="O23" s="353">
        <f t="shared" si="3"/>
        <v>75.099999999999994</v>
      </c>
    </row>
    <row r="24" spans="1:15" x14ac:dyDescent="0.3">
      <c r="A24" s="2">
        <v>17</v>
      </c>
      <c r="B24" s="6">
        <f>IF(SISWA!B24=0,"",SISWA!B24)</f>
        <v>4151</v>
      </c>
      <c r="C24" s="6" t="str">
        <f>IF(SISWA!C24=0,"",SISWA!C24)</f>
        <v>0044956543</v>
      </c>
      <c r="D24" s="6" t="str">
        <f>IF(SISWA!D24=0,"",SISWA!D24)</f>
        <v>80-162-017-8</v>
      </c>
      <c r="E24" s="195" t="str">
        <f>IF(SISWA!E24=0,"",SISWA!E24)</f>
        <v>MUHAMMAD IZZUL AKROM</v>
      </c>
      <c r="F24" s="157">
        <v>80</v>
      </c>
      <c r="G24" s="157">
        <v>82</v>
      </c>
      <c r="H24" s="157">
        <v>78</v>
      </c>
      <c r="I24" s="157">
        <v>77</v>
      </c>
      <c r="J24" s="157">
        <v>74</v>
      </c>
      <c r="K24" s="157">
        <f t="shared" si="0"/>
        <v>78.2</v>
      </c>
      <c r="L24" s="157">
        <v>74</v>
      </c>
      <c r="M24" s="157">
        <f t="shared" si="1"/>
        <v>78.2</v>
      </c>
      <c r="N24" s="42">
        <f t="shared" si="2"/>
        <v>76.099999999999994</v>
      </c>
      <c r="O24" s="353">
        <f t="shared" si="3"/>
        <v>76.099999999999994</v>
      </c>
    </row>
    <row r="25" spans="1:15" x14ac:dyDescent="0.3">
      <c r="A25" s="2">
        <v>18</v>
      </c>
      <c r="B25" s="6">
        <f>IF(SISWA!B25=0,"",SISWA!B25)</f>
        <v>4152</v>
      </c>
      <c r="C25" s="6" t="str">
        <f>IF(SISWA!C25=0,"",SISWA!C25)</f>
        <v>0044952609</v>
      </c>
      <c r="D25" s="6" t="str">
        <f>IF(SISWA!D25=0,"",SISWA!D25)</f>
        <v>80-162-018-7</v>
      </c>
      <c r="E25" s="195" t="str">
        <f>IF(SISWA!E25=0,"",SISWA!E25)</f>
        <v>MUHAMMAD NOVAL NURSASI</v>
      </c>
      <c r="F25" s="157">
        <v>75</v>
      </c>
      <c r="G25" s="157">
        <v>73</v>
      </c>
      <c r="H25" s="157">
        <v>87</v>
      </c>
      <c r="I25" s="157">
        <v>78</v>
      </c>
      <c r="J25" s="157">
        <v>71</v>
      </c>
      <c r="K25" s="157">
        <f t="shared" si="0"/>
        <v>76.8</v>
      </c>
      <c r="L25" s="157">
        <v>71</v>
      </c>
      <c r="M25" s="157">
        <f t="shared" si="1"/>
        <v>76.8</v>
      </c>
      <c r="N25" s="42">
        <f t="shared" si="2"/>
        <v>73.900000000000006</v>
      </c>
      <c r="O25" s="353">
        <f t="shared" si="3"/>
        <v>73.900000000000006</v>
      </c>
    </row>
    <row r="26" spans="1:15" x14ac:dyDescent="0.3">
      <c r="A26" s="2">
        <v>19</v>
      </c>
      <c r="B26" s="6">
        <f>IF(SISWA!B26=0,"",SISWA!B26)</f>
        <v>4153</v>
      </c>
      <c r="C26" s="6" t="str">
        <f>IF(SISWA!C26=0,"",SISWA!C26)</f>
        <v>0049269355</v>
      </c>
      <c r="D26" s="6" t="str">
        <f>IF(SISWA!D26=0,"",SISWA!D26)</f>
        <v>80-162-019-6</v>
      </c>
      <c r="E26" s="195" t="str">
        <f>IF(SISWA!E26=0,"",SISWA!E26)</f>
        <v>MUHAMMAD NUR KHOLIS</v>
      </c>
      <c r="F26" s="157">
        <v>65</v>
      </c>
      <c r="G26" s="157">
        <v>70</v>
      </c>
      <c r="H26" s="157">
        <v>77</v>
      </c>
      <c r="I26" s="157">
        <v>79</v>
      </c>
      <c r="J26" s="157">
        <v>73</v>
      </c>
      <c r="K26" s="157">
        <f t="shared" si="0"/>
        <v>72.8</v>
      </c>
      <c r="L26" s="157">
        <v>72</v>
      </c>
      <c r="M26" s="157">
        <f t="shared" si="1"/>
        <v>72.8</v>
      </c>
      <c r="N26" s="42">
        <f t="shared" si="2"/>
        <v>72.400000000000006</v>
      </c>
      <c r="O26" s="353">
        <f t="shared" si="3"/>
        <v>72.400000000000006</v>
      </c>
    </row>
    <row r="27" spans="1:15" x14ac:dyDescent="0.3">
      <c r="A27" s="2">
        <v>20</v>
      </c>
      <c r="B27" s="6">
        <f>IF(SISWA!B27=0,"",SISWA!B27)</f>
        <v>4154</v>
      </c>
      <c r="C27" s="6" t="str">
        <f>IF(SISWA!C27=0,"",SISWA!C27)</f>
        <v>0053577869</v>
      </c>
      <c r="D27" s="6" t="str">
        <f>IF(SISWA!D27=0,"",SISWA!D27)</f>
        <v>80-162-020-5</v>
      </c>
      <c r="E27" s="195" t="str">
        <f>IF(SISWA!E27=0,"",SISWA!E27)</f>
        <v>NAFISSATUL KHOIROH</v>
      </c>
      <c r="F27" s="157">
        <v>65</v>
      </c>
      <c r="G27" s="157">
        <v>73</v>
      </c>
      <c r="H27" s="157">
        <v>72</v>
      </c>
      <c r="I27" s="157">
        <v>75</v>
      </c>
      <c r="J27" s="157">
        <v>75</v>
      </c>
      <c r="K27" s="157">
        <f t="shared" si="0"/>
        <v>72</v>
      </c>
      <c r="L27" s="157">
        <v>72</v>
      </c>
      <c r="M27" s="157">
        <f t="shared" si="1"/>
        <v>72</v>
      </c>
      <c r="N27" s="42">
        <f t="shared" si="2"/>
        <v>72</v>
      </c>
      <c r="O27" s="353">
        <f t="shared" si="3"/>
        <v>72</v>
      </c>
    </row>
    <row r="28" spans="1:15" x14ac:dyDescent="0.3">
      <c r="A28" s="2">
        <v>21</v>
      </c>
      <c r="B28" s="6">
        <f>IF(SISWA!B28=0,"",SISWA!B28)</f>
        <v>4039</v>
      </c>
      <c r="C28" s="6" t="str">
        <f>IF(SISWA!C28=0,"",SISWA!C28)</f>
        <v>0025417838</v>
      </c>
      <c r="D28" s="6" t="str">
        <f>IF(SISWA!D28=0,"",SISWA!D28)</f>
        <v>80-162-021-4</v>
      </c>
      <c r="E28" s="195" t="str">
        <f>IF(SISWA!E28=0,"",SISWA!E28)</f>
        <v>NAJWA MUFARRICHA</v>
      </c>
      <c r="F28" s="157">
        <v>80</v>
      </c>
      <c r="G28" s="157">
        <v>77</v>
      </c>
      <c r="H28" s="157">
        <v>73</v>
      </c>
      <c r="I28" s="157">
        <v>80</v>
      </c>
      <c r="J28" s="157">
        <v>78</v>
      </c>
      <c r="K28" s="157">
        <f t="shared" si="0"/>
        <v>77.599999999999994</v>
      </c>
      <c r="L28" s="157">
        <v>74</v>
      </c>
      <c r="M28" s="157">
        <f t="shared" si="1"/>
        <v>77.599999999999994</v>
      </c>
      <c r="N28" s="42">
        <f t="shared" si="2"/>
        <v>75.8</v>
      </c>
      <c r="O28" s="353">
        <f t="shared" si="3"/>
        <v>75.8</v>
      </c>
    </row>
    <row r="29" spans="1:15" x14ac:dyDescent="0.3">
      <c r="A29" s="2">
        <v>22</v>
      </c>
      <c r="B29" s="6">
        <f>IF(SISWA!B29=0,"",SISWA!B29)</f>
        <v>4133</v>
      </c>
      <c r="C29" s="6" t="str">
        <f>IF(SISWA!C29=0,"",SISWA!C29)</f>
        <v>0042084522</v>
      </c>
      <c r="D29" s="6" t="str">
        <f>IF(SISWA!D29=0,"",SISWA!D29)</f>
        <v>80-162-022-3</v>
      </c>
      <c r="E29" s="195" t="str">
        <f>IF(SISWA!E29=0,"",SISWA!E29)</f>
        <v>NAUFAL DAFFA ANWAR</v>
      </c>
      <c r="F29" s="157">
        <v>70</v>
      </c>
      <c r="G29" s="157">
        <v>74</v>
      </c>
      <c r="H29" s="157">
        <v>85</v>
      </c>
      <c r="I29" s="157">
        <v>75</v>
      </c>
      <c r="J29" s="157">
        <v>76</v>
      </c>
      <c r="K29" s="157">
        <f t="shared" si="0"/>
        <v>76</v>
      </c>
      <c r="L29" s="157">
        <v>77</v>
      </c>
      <c r="M29" s="157">
        <f t="shared" si="1"/>
        <v>76</v>
      </c>
      <c r="N29" s="42">
        <f t="shared" si="2"/>
        <v>76.5</v>
      </c>
      <c r="O29" s="353">
        <f t="shared" si="3"/>
        <v>76.5</v>
      </c>
    </row>
    <row r="30" spans="1:15" x14ac:dyDescent="0.3">
      <c r="A30" s="2">
        <v>23</v>
      </c>
      <c r="B30" s="6">
        <f>IF(SISWA!B30=0,"",SISWA!B30)</f>
        <v>4187</v>
      </c>
      <c r="C30" s="6" t="str">
        <f>IF(SISWA!C30=0,"",SISWA!C30)</f>
        <v>0038037937</v>
      </c>
      <c r="D30" s="6" t="str">
        <f>IF(SISWA!D30=0,"",SISWA!D30)</f>
        <v>80-162-023-2</v>
      </c>
      <c r="E30" s="195" t="str">
        <f>IF(SISWA!E30=0,"",SISWA!E30)</f>
        <v>NIKE CANDRA KURNIA DEWI</v>
      </c>
      <c r="F30" s="157">
        <v>80</v>
      </c>
      <c r="G30" s="157">
        <v>96</v>
      </c>
      <c r="H30" s="157">
        <v>87</v>
      </c>
      <c r="I30" s="157">
        <v>82</v>
      </c>
      <c r="J30" s="157">
        <v>81</v>
      </c>
      <c r="K30" s="157">
        <f t="shared" si="0"/>
        <v>85.2</v>
      </c>
      <c r="L30" s="157">
        <v>77</v>
      </c>
      <c r="M30" s="157">
        <f t="shared" si="1"/>
        <v>85.2</v>
      </c>
      <c r="N30" s="42">
        <f t="shared" si="2"/>
        <v>81.099999999999994</v>
      </c>
      <c r="O30" s="353">
        <f t="shared" si="3"/>
        <v>81.099999999999994</v>
      </c>
    </row>
    <row r="31" spans="1:15" x14ac:dyDescent="0.3">
      <c r="A31" s="2">
        <v>24</v>
      </c>
      <c r="B31" s="6">
        <f>IF(SISWA!B31=0,"",SISWA!B31)</f>
        <v>4186</v>
      </c>
      <c r="C31" s="6" t="str">
        <f>IF(SISWA!C31=0,"",SISWA!C31)</f>
        <v>0046677584</v>
      </c>
      <c r="D31" s="6" t="str">
        <f>IF(SISWA!D31=0,"",SISWA!D31)</f>
        <v>80-162-024-9</v>
      </c>
      <c r="E31" s="195" t="str">
        <f>IF(SISWA!E31=0,"",SISWA!E31)</f>
        <v>NUR AFNI DWI MAULIDIYAH</v>
      </c>
      <c r="F31" s="157">
        <v>85</v>
      </c>
      <c r="G31" s="157">
        <v>94</v>
      </c>
      <c r="H31" s="157">
        <v>88</v>
      </c>
      <c r="I31" s="157">
        <v>84</v>
      </c>
      <c r="J31" s="157">
        <v>85</v>
      </c>
      <c r="K31" s="157">
        <f t="shared" si="0"/>
        <v>87.2</v>
      </c>
      <c r="L31" s="157">
        <v>78</v>
      </c>
      <c r="M31" s="157">
        <f t="shared" si="1"/>
        <v>87.2</v>
      </c>
      <c r="N31" s="42">
        <f t="shared" si="2"/>
        <v>82.6</v>
      </c>
      <c r="O31" s="353">
        <f t="shared" si="3"/>
        <v>82.6</v>
      </c>
    </row>
    <row r="32" spans="1:15" x14ac:dyDescent="0.3">
      <c r="A32" s="2">
        <v>25</v>
      </c>
      <c r="B32" s="6">
        <f>IF(SISWA!B32=0,"",SISWA!B32)</f>
        <v>4155</v>
      </c>
      <c r="C32" s="6" t="str">
        <f>IF(SISWA!C32=0,"",SISWA!C32)</f>
        <v>0047653214</v>
      </c>
      <c r="D32" s="6" t="str">
        <f>IF(SISWA!D32=0,"",SISWA!D32)</f>
        <v>80-162-025-8</v>
      </c>
      <c r="E32" s="195" t="str">
        <f>IF(SISWA!E32=0,"",SISWA!E32)</f>
        <v>SAFIRA FIRNANDA ARTAMEVIA</v>
      </c>
      <c r="F32" s="157">
        <v>80</v>
      </c>
      <c r="G32" s="157">
        <v>95</v>
      </c>
      <c r="H32" s="157">
        <v>88</v>
      </c>
      <c r="I32" s="157">
        <v>89</v>
      </c>
      <c r="J32" s="157">
        <v>81</v>
      </c>
      <c r="K32" s="157">
        <f t="shared" si="0"/>
        <v>86.6</v>
      </c>
      <c r="L32" s="157">
        <v>84</v>
      </c>
      <c r="M32" s="157">
        <f t="shared" si="1"/>
        <v>86.6</v>
      </c>
      <c r="N32" s="42">
        <f t="shared" si="2"/>
        <v>85.3</v>
      </c>
      <c r="O32" s="353">
        <f t="shared" si="3"/>
        <v>85.3</v>
      </c>
    </row>
    <row r="33" spans="1:15" x14ac:dyDescent="0.3">
      <c r="A33" s="2">
        <v>26</v>
      </c>
      <c r="B33" s="6">
        <f>IF(SISWA!B33=0,"",SISWA!B33)</f>
        <v>4183</v>
      </c>
      <c r="C33" s="6" t="str">
        <f>IF(SISWA!C33=0,"",SISWA!C33)</f>
        <v>0044270200</v>
      </c>
      <c r="D33" s="6" t="str">
        <f>IF(SISWA!D33=0,"",SISWA!D33)</f>
        <v>80-162-026-7</v>
      </c>
      <c r="E33" s="195" t="str">
        <f>IF(SISWA!E33=0,"",SISWA!E33)</f>
        <v>SITI WIFAQOTUL IMAMATUR ROHMAH</v>
      </c>
      <c r="F33" s="157">
        <v>85</v>
      </c>
      <c r="G33" s="157">
        <v>91</v>
      </c>
      <c r="H33" s="157">
        <v>82</v>
      </c>
      <c r="I33" s="157">
        <v>88</v>
      </c>
      <c r="J33" s="157">
        <v>83</v>
      </c>
      <c r="K33" s="157">
        <f t="shared" si="0"/>
        <v>85.8</v>
      </c>
      <c r="L33" s="157">
        <v>80</v>
      </c>
      <c r="M33" s="157">
        <f t="shared" si="1"/>
        <v>85.8</v>
      </c>
      <c r="N33" s="42">
        <f t="shared" si="2"/>
        <v>82.9</v>
      </c>
      <c r="O33" s="353">
        <f t="shared" si="3"/>
        <v>82.9</v>
      </c>
    </row>
    <row r="34" spans="1:15" x14ac:dyDescent="0.3">
      <c r="A34" s="2">
        <v>27</v>
      </c>
      <c r="B34" s="6">
        <f>IF(SISWA!B34=0,"",SISWA!B34)</f>
        <v>4191</v>
      </c>
      <c r="C34" s="6" t="str">
        <f>IF(SISWA!C34=0,"",SISWA!C34)</f>
        <v>0054015246</v>
      </c>
      <c r="D34" s="6" t="str">
        <f>IF(SISWA!D34=0,"",SISWA!D34)</f>
        <v>80-162-027-6</v>
      </c>
      <c r="E34" s="195" t="str">
        <f>IF(SISWA!E34=0,"",SISWA!E34)</f>
        <v>ACHMAD MAULANA ADITYA FAHREZA</v>
      </c>
      <c r="F34" s="157">
        <v>65</v>
      </c>
      <c r="G34" s="157">
        <v>72</v>
      </c>
      <c r="H34" s="157">
        <v>79</v>
      </c>
      <c r="I34" s="157">
        <v>76</v>
      </c>
      <c r="J34" s="157">
        <v>70</v>
      </c>
      <c r="K34" s="157">
        <f t="shared" si="0"/>
        <v>72.400000000000006</v>
      </c>
      <c r="L34" s="157"/>
      <c r="M34" s="157">
        <f t="shared" si="1"/>
        <v>72.400000000000006</v>
      </c>
      <c r="N34" s="42">
        <f t="shared" si="2"/>
        <v>72.400000000000006</v>
      </c>
      <c r="O34" s="353">
        <f t="shared" si="3"/>
        <v>72.400000000000006</v>
      </c>
    </row>
    <row r="35" spans="1:15" x14ac:dyDescent="0.3">
      <c r="A35" s="2">
        <v>28</v>
      </c>
      <c r="B35" s="6">
        <f>IF(SISWA!B35=0,"",SISWA!B35)</f>
        <v>4159</v>
      </c>
      <c r="C35" s="6" t="str">
        <f>IF(SISWA!C35=0,"",SISWA!C35)</f>
        <v>0044650772</v>
      </c>
      <c r="D35" s="6" t="str">
        <f>IF(SISWA!D35=0,"",SISWA!D35)</f>
        <v>80-162-028-5</v>
      </c>
      <c r="E35" s="195" t="str">
        <f>IF(SISWA!E35=0,"",SISWA!E35)</f>
        <v>AHMAT ZAINURI</v>
      </c>
      <c r="F35" s="157">
        <v>70</v>
      </c>
      <c r="G35" s="157">
        <v>76</v>
      </c>
      <c r="H35" s="157">
        <v>76</v>
      </c>
      <c r="I35" s="157">
        <v>75</v>
      </c>
      <c r="J35" s="157">
        <v>69</v>
      </c>
      <c r="K35" s="157">
        <f t="shared" si="0"/>
        <v>73.2</v>
      </c>
      <c r="L35" s="157"/>
      <c r="M35" s="157">
        <f t="shared" si="1"/>
        <v>73.2</v>
      </c>
      <c r="N35" s="42">
        <f t="shared" si="2"/>
        <v>73.2</v>
      </c>
      <c r="O35" s="353">
        <f t="shared" si="3"/>
        <v>73.2</v>
      </c>
    </row>
    <row r="36" spans="1:15" x14ac:dyDescent="0.3">
      <c r="A36" s="2">
        <v>29</v>
      </c>
      <c r="B36" s="6">
        <f>IF(SISWA!B36=0,"",SISWA!B36)</f>
        <v>4188</v>
      </c>
      <c r="C36" s="6" t="str">
        <f>IF(SISWA!C36=0,"",SISWA!C36)</f>
        <v>0048691920</v>
      </c>
      <c r="D36" s="6" t="str">
        <f>IF(SISWA!D36=0,"",SISWA!D36)</f>
        <v>80-162-029-4</v>
      </c>
      <c r="E36" s="195" t="str">
        <f>IF(SISWA!E36=0,"",SISWA!E36)</f>
        <v>AULIA SAFIRA</v>
      </c>
      <c r="F36" s="157">
        <v>70</v>
      </c>
      <c r="G36" s="157">
        <v>79</v>
      </c>
      <c r="H36" s="157">
        <v>82</v>
      </c>
      <c r="I36" s="157">
        <v>83</v>
      </c>
      <c r="J36" s="157">
        <v>86</v>
      </c>
      <c r="K36" s="157">
        <f t="shared" si="0"/>
        <v>80</v>
      </c>
      <c r="L36" s="157"/>
      <c r="M36" s="157">
        <f t="shared" si="1"/>
        <v>80</v>
      </c>
      <c r="N36" s="42">
        <f t="shared" si="2"/>
        <v>80</v>
      </c>
      <c r="O36" s="353">
        <f t="shared" si="3"/>
        <v>80</v>
      </c>
    </row>
    <row r="37" spans="1:15" x14ac:dyDescent="0.3">
      <c r="A37" s="2">
        <v>30</v>
      </c>
      <c r="B37" s="6">
        <f>IF(SISWA!B37=0,"",SISWA!B37)</f>
        <v>4156</v>
      </c>
      <c r="C37" s="6" t="str">
        <f>IF(SISWA!C37=0,"",SISWA!C37)</f>
        <v>0047318391</v>
      </c>
      <c r="D37" s="6" t="str">
        <f>IF(SISWA!D37=0,"",SISWA!D37)</f>
        <v>80-162-030-3</v>
      </c>
      <c r="E37" s="195" t="str">
        <f>IF(SISWA!E37=0,"",SISWA!E37)</f>
        <v>DIVA SALWA SALSABILA</v>
      </c>
      <c r="F37" s="157">
        <v>90</v>
      </c>
      <c r="G37" s="157">
        <v>98</v>
      </c>
      <c r="H37" s="157">
        <v>77</v>
      </c>
      <c r="I37" s="157">
        <v>85</v>
      </c>
      <c r="J37" s="157">
        <v>88</v>
      </c>
      <c r="K37" s="157">
        <f t="shared" si="0"/>
        <v>87.6</v>
      </c>
      <c r="L37" s="157"/>
      <c r="M37" s="157">
        <f t="shared" si="1"/>
        <v>87.6</v>
      </c>
      <c r="N37" s="42">
        <f t="shared" si="2"/>
        <v>87.6</v>
      </c>
      <c r="O37" s="353">
        <f t="shared" si="3"/>
        <v>87.6</v>
      </c>
    </row>
    <row r="38" spans="1:15" x14ac:dyDescent="0.3">
      <c r="A38" s="2">
        <v>31</v>
      </c>
      <c r="B38" s="6">
        <f>IF(SISWA!B38=0,"",SISWA!B38)</f>
        <v>4190</v>
      </c>
      <c r="C38" s="6" t="str">
        <f>IF(SISWA!C38=0,"",SISWA!C38)</f>
        <v>0046181004</v>
      </c>
      <c r="D38" s="6" t="str">
        <f>IF(SISWA!D38=0,"",SISWA!D38)</f>
        <v>80-162-031-2</v>
      </c>
      <c r="E38" s="195" t="str">
        <f>IF(SISWA!E38=0,"",SISWA!E38)</f>
        <v>FILSAFAH KARINA NUR ALIFIA</v>
      </c>
      <c r="F38" s="157">
        <v>87</v>
      </c>
      <c r="G38" s="157">
        <v>86</v>
      </c>
      <c r="H38" s="157">
        <v>79</v>
      </c>
      <c r="I38" s="157">
        <v>87</v>
      </c>
      <c r="J38" s="157">
        <v>81</v>
      </c>
      <c r="K38" s="157">
        <f t="shared" si="0"/>
        <v>84</v>
      </c>
      <c r="L38" s="157"/>
      <c r="M38" s="157">
        <f t="shared" si="1"/>
        <v>84</v>
      </c>
      <c r="N38" s="42">
        <f t="shared" si="2"/>
        <v>84</v>
      </c>
      <c r="O38" s="353">
        <f t="shared" si="3"/>
        <v>84</v>
      </c>
    </row>
    <row r="39" spans="1:15" x14ac:dyDescent="0.3">
      <c r="A39" s="2">
        <v>32</v>
      </c>
      <c r="B39" s="6">
        <f>IF(SISWA!B39=0,"",SISWA!B39)</f>
        <v>4158</v>
      </c>
      <c r="C39" s="6" t="str">
        <f>IF(SISWA!C39=0,"",SISWA!C39)</f>
        <v>0044624062</v>
      </c>
      <c r="D39" s="6" t="str">
        <f>IF(SISWA!D39=0,"",SISWA!D39)</f>
        <v>80-162-032-9</v>
      </c>
      <c r="E39" s="195" t="str">
        <f>IF(SISWA!E39=0,"",SISWA!E39)</f>
        <v>HAMALNA DEWI NURHASANAH</v>
      </c>
      <c r="F39" s="157">
        <v>85</v>
      </c>
      <c r="G39" s="157">
        <v>80</v>
      </c>
      <c r="H39" s="157">
        <v>88</v>
      </c>
      <c r="I39" s="157">
        <v>84</v>
      </c>
      <c r="J39" s="157">
        <v>84</v>
      </c>
      <c r="K39" s="157">
        <f t="shared" si="0"/>
        <v>84.2</v>
      </c>
      <c r="L39" s="157"/>
      <c r="M39" s="157">
        <f t="shared" si="1"/>
        <v>84.2</v>
      </c>
      <c r="N39" s="42">
        <f t="shared" si="2"/>
        <v>84.2</v>
      </c>
      <c r="O39" s="353">
        <f t="shared" si="3"/>
        <v>84.2</v>
      </c>
    </row>
    <row r="40" spans="1:15" x14ac:dyDescent="0.3">
      <c r="A40" s="2">
        <v>33</v>
      </c>
      <c r="B40" s="6">
        <f>IF(SISWA!B40=0,"",SISWA!B40)</f>
        <v>4192</v>
      </c>
      <c r="C40" s="6" t="str">
        <f>IF(SISWA!C40=0,"",SISWA!C40)</f>
        <v>0046479735</v>
      </c>
      <c r="D40" s="6" t="str">
        <f>IF(SISWA!D40=0,"",SISWA!D40)</f>
        <v>80-162-033-8</v>
      </c>
      <c r="E40" s="195" t="str">
        <f>IF(SISWA!E40=0,"",SISWA!E40)</f>
        <v>INDAH ILMAWATUL FADIYAH</v>
      </c>
      <c r="F40" s="157">
        <v>70</v>
      </c>
      <c r="G40" s="157">
        <v>79</v>
      </c>
      <c r="H40" s="157">
        <v>79</v>
      </c>
      <c r="I40" s="157">
        <v>79</v>
      </c>
      <c r="J40" s="157">
        <v>79</v>
      </c>
      <c r="K40" s="157">
        <f t="shared" si="0"/>
        <v>77.2</v>
      </c>
      <c r="L40" s="157"/>
      <c r="M40" s="157">
        <f t="shared" si="1"/>
        <v>77.2</v>
      </c>
      <c r="N40" s="42">
        <f t="shared" si="2"/>
        <v>77.2</v>
      </c>
      <c r="O40" s="353">
        <f t="shared" si="3"/>
        <v>77.2</v>
      </c>
    </row>
    <row r="41" spans="1:15" x14ac:dyDescent="0.3">
      <c r="A41" s="2">
        <v>34</v>
      </c>
      <c r="B41" s="6">
        <f>IF(SISWA!B41=0,"",SISWA!B41)</f>
        <v>4132</v>
      </c>
      <c r="C41" s="6" t="str">
        <f>IF(SISWA!C41=0,"",SISWA!C41)</f>
        <v>0055794100</v>
      </c>
      <c r="D41" s="6" t="str">
        <f>IF(SISWA!D41=0,"",SISWA!D41)</f>
        <v>80-162-034-7</v>
      </c>
      <c r="E41" s="195" t="str">
        <f>IF(SISWA!E41=0,"",SISWA!E41)</f>
        <v>IZZA AFKARINA</v>
      </c>
      <c r="F41" s="157">
        <v>75</v>
      </c>
      <c r="G41" s="157">
        <v>78</v>
      </c>
      <c r="H41" s="157">
        <v>79</v>
      </c>
      <c r="I41" s="157">
        <v>78</v>
      </c>
      <c r="J41" s="157">
        <v>80</v>
      </c>
      <c r="K41" s="157">
        <f t="shared" si="0"/>
        <v>78</v>
      </c>
      <c r="L41" s="157"/>
      <c r="M41" s="157">
        <f t="shared" si="1"/>
        <v>78</v>
      </c>
      <c r="N41" s="42">
        <f t="shared" si="2"/>
        <v>78</v>
      </c>
      <c r="O41" s="353">
        <f t="shared" si="3"/>
        <v>78</v>
      </c>
    </row>
    <row r="42" spans="1:15" x14ac:dyDescent="0.3">
      <c r="A42" s="2">
        <v>35</v>
      </c>
      <c r="B42" s="6">
        <f>IF(SISWA!B42=0,"",SISWA!B42)</f>
        <v>4157</v>
      </c>
      <c r="C42" s="6" t="str">
        <f>IF(SISWA!C42=0,"",SISWA!C42)</f>
        <v>0031187077</v>
      </c>
      <c r="D42" s="6" t="str">
        <f>IF(SISWA!D42=0,"",SISWA!D42)</f>
        <v>80-162-035-6</v>
      </c>
      <c r="E42" s="195" t="str">
        <f>IF(SISWA!E42=0,"",SISWA!E42)</f>
        <v>JESIKA NUR SANJANA</v>
      </c>
      <c r="F42" s="157">
        <v>90</v>
      </c>
      <c r="G42" s="157">
        <v>94</v>
      </c>
      <c r="H42" s="157">
        <v>81</v>
      </c>
      <c r="I42" s="157">
        <v>90</v>
      </c>
      <c r="J42" s="157">
        <v>88</v>
      </c>
      <c r="K42" s="157">
        <f t="shared" si="0"/>
        <v>88.6</v>
      </c>
      <c r="L42" s="157"/>
      <c r="M42" s="157">
        <f t="shared" si="1"/>
        <v>88.6</v>
      </c>
      <c r="N42" s="42">
        <f t="shared" si="2"/>
        <v>88.6</v>
      </c>
      <c r="O42" s="353">
        <f t="shared" si="3"/>
        <v>88.6</v>
      </c>
    </row>
    <row r="43" spans="1:15" x14ac:dyDescent="0.3">
      <c r="A43" s="2">
        <v>36</v>
      </c>
      <c r="B43" s="6">
        <f>IF(SISWA!B43=0,"",SISWA!B43)</f>
        <v>4160</v>
      </c>
      <c r="C43" s="6" t="str">
        <f>IF(SISWA!C43=0,"",SISWA!C43)</f>
        <v>0043300454</v>
      </c>
      <c r="D43" s="6" t="str">
        <f>IF(SISWA!D43=0,"",SISWA!D43)</f>
        <v>80-162-036-5</v>
      </c>
      <c r="E43" s="195" t="str">
        <f>IF(SISWA!E43=0,"",SISWA!E43)</f>
        <v>KHAFIT I'ZAZ ABIYYU</v>
      </c>
      <c r="F43" s="157">
        <v>75</v>
      </c>
      <c r="G43" s="157">
        <v>77</v>
      </c>
      <c r="H43" s="157">
        <v>90</v>
      </c>
      <c r="I43" s="157">
        <v>79</v>
      </c>
      <c r="J43" s="157">
        <v>68</v>
      </c>
      <c r="K43" s="157">
        <f t="shared" si="0"/>
        <v>77.8</v>
      </c>
      <c r="L43" s="157"/>
      <c r="M43" s="157">
        <f t="shared" si="1"/>
        <v>77.8</v>
      </c>
      <c r="N43" s="42">
        <f t="shared" si="2"/>
        <v>77.8</v>
      </c>
      <c r="O43" s="353">
        <f t="shared" si="3"/>
        <v>77.8</v>
      </c>
    </row>
    <row r="44" spans="1:15" x14ac:dyDescent="0.3">
      <c r="A44" s="2">
        <v>37</v>
      </c>
      <c r="B44" s="6">
        <f>IF(SISWA!B44=0,"",SISWA!B44)</f>
        <v>4161</v>
      </c>
      <c r="C44" s="6" t="str">
        <f>IF(SISWA!C44=0,"",SISWA!C44)</f>
        <v>0047793756</v>
      </c>
      <c r="D44" s="6" t="str">
        <f>IF(SISWA!D44=0,"",SISWA!D44)</f>
        <v>80-162-037-4</v>
      </c>
      <c r="E44" s="195" t="str">
        <f>IF(SISWA!E44=0,"",SISWA!E44)</f>
        <v>KRISNA DWI WICAKSONO</v>
      </c>
      <c r="F44" s="157">
        <v>62</v>
      </c>
      <c r="G44" s="157">
        <v>71</v>
      </c>
      <c r="H44" s="157">
        <v>71</v>
      </c>
      <c r="I44" s="157">
        <v>73</v>
      </c>
      <c r="J44" s="157">
        <v>62</v>
      </c>
      <c r="K44" s="157">
        <f t="shared" si="0"/>
        <v>67.8</v>
      </c>
      <c r="L44" s="157"/>
      <c r="M44" s="157">
        <f t="shared" si="1"/>
        <v>67.8</v>
      </c>
      <c r="N44" s="42">
        <f t="shared" si="2"/>
        <v>67.8</v>
      </c>
      <c r="O44" s="353">
        <f t="shared" si="3"/>
        <v>67.8</v>
      </c>
    </row>
    <row r="45" spans="1:15" x14ac:dyDescent="0.3">
      <c r="A45" s="2">
        <v>38</v>
      </c>
      <c r="B45" s="6">
        <f>IF(SISWA!B45=0,"",SISWA!B45)</f>
        <v>4162</v>
      </c>
      <c r="C45" s="6" t="str">
        <f>IF(SISWA!C45=0,"",SISWA!C45)</f>
        <v>0055341921</v>
      </c>
      <c r="D45" s="6" t="str">
        <f>IF(SISWA!D45=0,"",SISWA!D45)</f>
        <v>80-162-038-3</v>
      </c>
      <c r="E45" s="195" t="str">
        <f>IF(SISWA!E45=0,"",SISWA!E45)</f>
        <v>LAILA AFIFAHTUR ROHMAH</v>
      </c>
      <c r="F45" s="157">
        <v>80</v>
      </c>
      <c r="G45" s="157">
        <v>79</v>
      </c>
      <c r="H45" s="157">
        <v>72</v>
      </c>
      <c r="I45" s="157">
        <v>76</v>
      </c>
      <c r="J45" s="157">
        <v>76</v>
      </c>
      <c r="K45" s="157">
        <f t="shared" si="0"/>
        <v>76.599999999999994</v>
      </c>
      <c r="L45" s="157"/>
      <c r="M45" s="157">
        <f t="shared" si="1"/>
        <v>76.599999999999994</v>
      </c>
      <c r="N45" s="42">
        <f t="shared" si="2"/>
        <v>76.599999999999994</v>
      </c>
      <c r="O45" s="353">
        <f t="shared" si="3"/>
        <v>76.599999999999994</v>
      </c>
    </row>
    <row r="46" spans="1:15" x14ac:dyDescent="0.3">
      <c r="A46" s="2">
        <v>39</v>
      </c>
      <c r="B46" s="6">
        <f>IF(SISWA!B46=0,"",SISWA!B46)</f>
        <v>4163</v>
      </c>
      <c r="C46" s="6" t="str">
        <f>IF(SISWA!C46=0,"",SISWA!C46)</f>
        <v>0049724648</v>
      </c>
      <c r="D46" s="6" t="str">
        <f>IF(SISWA!D46=0,"",SISWA!D46)</f>
        <v>80-162-039-2</v>
      </c>
      <c r="E46" s="195" t="str">
        <f>IF(SISWA!E46=0,"",SISWA!E46)</f>
        <v>LIA DAHLIA</v>
      </c>
      <c r="F46" s="157">
        <v>65</v>
      </c>
      <c r="G46" s="157">
        <v>76</v>
      </c>
      <c r="H46" s="157">
        <v>77</v>
      </c>
      <c r="I46" s="157">
        <v>76</v>
      </c>
      <c r="J46" s="157">
        <v>75</v>
      </c>
      <c r="K46" s="157">
        <f t="shared" si="0"/>
        <v>73.8</v>
      </c>
      <c r="L46" s="157"/>
      <c r="M46" s="157">
        <f t="shared" si="1"/>
        <v>73.8</v>
      </c>
      <c r="N46" s="42">
        <f t="shared" si="2"/>
        <v>73.8</v>
      </c>
      <c r="O46" s="353">
        <f t="shared" si="3"/>
        <v>73.8</v>
      </c>
    </row>
    <row r="47" spans="1:15" x14ac:dyDescent="0.3">
      <c r="A47" s="2">
        <v>40</v>
      </c>
      <c r="B47" s="6">
        <f>IF(SISWA!B47=0,"",SISWA!B47)</f>
        <v>4164</v>
      </c>
      <c r="C47" s="6" t="str">
        <f>IF(SISWA!C47=0,"",SISWA!C47)</f>
        <v>0042308111</v>
      </c>
      <c r="D47" s="6" t="str">
        <f>IF(SISWA!D47=0,"",SISWA!D47)</f>
        <v>80-162-040-9</v>
      </c>
      <c r="E47" s="195" t="str">
        <f>IF(SISWA!E47=0,"",SISWA!E47)</f>
        <v>MIFTAKHUS SURUR</v>
      </c>
      <c r="F47" s="157">
        <v>82</v>
      </c>
      <c r="G47" s="157">
        <v>79</v>
      </c>
      <c r="H47" s="157">
        <v>78</v>
      </c>
      <c r="I47" s="157">
        <v>78</v>
      </c>
      <c r="J47" s="157">
        <v>70</v>
      </c>
      <c r="K47" s="157">
        <f t="shared" si="0"/>
        <v>77.400000000000006</v>
      </c>
      <c r="L47" s="157"/>
      <c r="M47" s="157">
        <f t="shared" si="1"/>
        <v>77.400000000000006</v>
      </c>
      <c r="N47" s="42">
        <f t="shared" si="2"/>
        <v>77.400000000000006</v>
      </c>
      <c r="O47" s="353">
        <f t="shared" si="3"/>
        <v>77.400000000000006</v>
      </c>
    </row>
    <row r="48" spans="1:15" x14ac:dyDescent="0.3">
      <c r="A48" s="2">
        <v>41</v>
      </c>
      <c r="B48" s="6">
        <f>IF(SISWA!B48=0,"",SISWA!B48)</f>
        <v>4194</v>
      </c>
      <c r="C48" s="6" t="str">
        <f>IF(SISWA!C48=0,"",SISWA!C48)</f>
        <v>0048571340</v>
      </c>
      <c r="D48" s="6" t="str">
        <f>IF(SISWA!D48=0,"",SISWA!D48)</f>
        <v>80-162-041-8</v>
      </c>
      <c r="E48" s="195" t="str">
        <f>IF(SISWA!E48=0,"",SISWA!E48)</f>
        <v>MOCHAMAD ALIFAMADIO DWI ANANTA</v>
      </c>
      <c r="F48" s="157">
        <v>63</v>
      </c>
      <c r="G48" s="157">
        <v>73</v>
      </c>
      <c r="H48" s="157">
        <v>75</v>
      </c>
      <c r="I48" s="157">
        <v>75</v>
      </c>
      <c r="J48" s="157">
        <v>65</v>
      </c>
      <c r="K48" s="157">
        <f t="shared" si="0"/>
        <v>70.2</v>
      </c>
      <c r="L48" s="157"/>
      <c r="M48" s="157">
        <f t="shared" si="1"/>
        <v>70.2</v>
      </c>
      <c r="N48" s="42">
        <f t="shared" si="2"/>
        <v>70.2</v>
      </c>
      <c r="O48" s="353">
        <f t="shared" si="3"/>
        <v>70.2</v>
      </c>
    </row>
    <row r="49" spans="1:15" x14ac:dyDescent="0.3">
      <c r="A49" s="2">
        <v>42</v>
      </c>
      <c r="B49" s="6">
        <f>IF(SISWA!B49=0,"",SISWA!B49)</f>
        <v>4195</v>
      </c>
      <c r="C49" s="6" t="str">
        <f>IF(SISWA!C49=0,"",SISWA!C49)</f>
        <v>0049668688</v>
      </c>
      <c r="D49" s="6" t="str">
        <f>IF(SISWA!D49=0,"",SISWA!D49)</f>
        <v>80-162-042-7</v>
      </c>
      <c r="E49" s="195" t="str">
        <f>IF(SISWA!E49=0,"",SISWA!E49)</f>
        <v>MOHAMAD RIZKY ARDIANTO</v>
      </c>
      <c r="F49" s="157">
        <v>75</v>
      </c>
      <c r="G49" s="157">
        <v>76</v>
      </c>
      <c r="H49" s="157">
        <v>77</v>
      </c>
      <c r="I49" s="157">
        <v>77</v>
      </c>
      <c r="J49" s="157">
        <v>72</v>
      </c>
      <c r="K49" s="157">
        <f t="shared" si="0"/>
        <v>75.400000000000006</v>
      </c>
      <c r="L49" s="157"/>
      <c r="M49" s="157">
        <f t="shared" si="1"/>
        <v>75.400000000000006</v>
      </c>
      <c r="N49" s="42">
        <f t="shared" si="2"/>
        <v>75.400000000000006</v>
      </c>
      <c r="O49" s="353">
        <f t="shared" si="3"/>
        <v>75.400000000000006</v>
      </c>
    </row>
    <row r="50" spans="1:15" x14ac:dyDescent="0.3">
      <c r="A50" s="2">
        <v>43</v>
      </c>
      <c r="B50" s="6">
        <f>IF(SISWA!B50=0,"",SISWA!B50)</f>
        <v>4196</v>
      </c>
      <c r="C50" s="6" t="str">
        <f>IF(SISWA!C50=0,"",SISWA!C50)</f>
        <v>0053373334</v>
      </c>
      <c r="D50" s="6" t="str">
        <f>IF(SISWA!D50=0,"",SISWA!D50)</f>
        <v>80-162-043-6</v>
      </c>
      <c r="E50" s="195" t="str">
        <f>IF(SISWA!E50=0,"",SISWA!E50)</f>
        <v>MUHAMAD YOGA HALIM AKBAR</v>
      </c>
      <c r="F50" s="157"/>
      <c r="G50" s="157"/>
      <c r="H50" s="157">
        <v>76</v>
      </c>
      <c r="I50" s="157">
        <v>75</v>
      </c>
      <c r="J50" s="157">
        <v>63</v>
      </c>
      <c r="K50" s="157">
        <f t="shared" si="0"/>
        <v>71.333333333333329</v>
      </c>
      <c r="L50" s="157"/>
      <c r="M50" s="157">
        <f t="shared" si="1"/>
        <v>71.333333333333329</v>
      </c>
      <c r="N50" s="42">
        <f t="shared" si="2"/>
        <v>71.333333333333329</v>
      </c>
      <c r="O50" s="353">
        <f t="shared" si="3"/>
        <v>71.333333333333329</v>
      </c>
    </row>
    <row r="51" spans="1:15" x14ac:dyDescent="0.3">
      <c r="A51" s="2">
        <v>44</v>
      </c>
      <c r="B51" s="6">
        <f>IF(SISWA!B51=0,"",SISWA!B51)</f>
        <v>4165</v>
      </c>
      <c r="C51" s="6" t="str">
        <f>IF(SISWA!C51=0,"",SISWA!C51)</f>
        <v>0045389451</v>
      </c>
      <c r="D51" s="6" t="str">
        <f>IF(SISWA!D51=0,"",SISWA!D51)</f>
        <v>80-162-044-5</v>
      </c>
      <c r="E51" s="195" t="str">
        <f>IF(SISWA!E51=0,"",SISWA!E51)</f>
        <v>MUHAMMAD AKBAR MAULANA ISKHAQ</v>
      </c>
      <c r="F51" s="157">
        <v>70</v>
      </c>
      <c r="G51" s="157">
        <v>75</v>
      </c>
      <c r="H51" s="157">
        <v>75</v>
      </c>
      <c r="I51" s="157"/>
      <c r="J51" s="157">
        <v>66</v>
      </c>
      <c r="K51" s="157">
        <f t="shared" si="0"/>
        <v>71.5</v>
      </c>
      <c r="L51" s="157"/>
      <c r="M51" s="157">
        <f t="shared" si="1"/>
        <v>71.5</v>
      </c>
      <c r="N51" s="42">
        <f t="shared" si="2"/>
        <v>71.5</v>
      </c>
      <c r="O51" s="353">
        <f t="shared" si="3"/>
        <v>71.5</v>
      </c>
    </row>
    <row r="52" spans="1:15" x14ac:dyDescent="0.3">
      <c r="A52" s="2">
        <v>45</v>
      </c>
      <c r="B52" s="6">
        <f>IF(SISWA!B52=0,"",SISWA!B52)</f>
        <v>4166</v>
      </c>
      <c r="C52" s="6" t="str">
        <f>IF(SISWA!C52=0,"",SISWA!C52)</f>
        <v>0056992985</v>
      </c>
      <c r="D52" s="6" t="str">
        <f>IF(SISWA!D52=0,"",SISWA!D52)</f>
        <v>80-162-045-4</v>
      </c>
      <c r="E52" s="195" t="str">
        <f>IF(SISWA!E52=0,"",SISWA!E52)</f>
        <v>MUHAMMAD ARIS MAHENDRA</v>
      </c>
      <c r="F52" s="157">
        <v>70</v>
      </c>
      <c r="G52" s="157">
        <v>73</v>
      </c>
      <c r="H52" s="157">
        <v>75</v>
      </c>
      <c r="I52" s="157">
        <v>75</v>
      </c>
      <c r="J52" s="157">
        <v>69</v>
      </c>
      <c r="K52" s="157">
        <f t="shared" si="0"/>
        <v>72.400000000000006</v>
      </c>
      <c r="L52" s="157"/>
      <c r="M52" s="157">
        <f t="shared" si="1"/>
        <v>72.400000000000006</v>
      </c>
      <c r="N52" s="42">
        <f t="shared" si="2"/>
        <v>72.400000000000006</v>
      </c>
      <c r="O52" s="353">
        <f t="shared" si="3"/>
        <v>72.400000000000006</v>
      </c>
    </row>
    <row r="53" spans="1:15" x14ac:dyDescent="0.3">
      <c r="A53" s="2">
        <v>46</v>
      </c>
      <c r="B53" s="6">
        <f>IF(SISWA!B53=0,"",SISWA!B53)</f>
        <v>4167</v>
      </c>
      <c r="C53" s="6" t="str">
        <f>IF(SISWA!C53=0,"",SISWA!C53)</f>
        <v>0043548840</v>
      </c>
      <c r="D53" s="6" t="str">
        <f>IF(SISWA!D53=0,"",SISWA!D53)</f>
        <v>80-162-046-3</v>
      </c>
      <c r="E53" s="195" t="str">
        <f>IF(SISWA!E53=0,"",SISWA!E53)</f>
        <v>MUHAMMAD REZA NURDIANSYAH</v>
      </c>
      <c r="F53" s="157">
        <v>63</v>
      </c>
      <c r="G53" s="157">
        <v>73</v>
      </c>
      <c r="H53" s="157">
        <v>75</v>
      </c>
      <c r="I53" s="157">
        <v>75</v>
      </c>
      <c r="J53" s="157">
        <v>72</v>
      </c>
      <c r="K53" s="157">
        <f t="shared" si="0"/>
        <v>71.599999999999994</v>
      </c>
      <c r="L53" s="157"/>
      <c r="M53" s="157">
        <f t="shared" si="1"/>
        <v>71.599999999999994</v>
      </c>
      <c r="N53" s="42">
        <f t="shared" si="2"/>
        <v>71.599999999999994</v>
      </c>
      <c r="O53" s="353">
        <f t="shared" si="3"/>
        <v>71.599999999999994</v>
      </c>
    </row>
    <row r="54" spans="1:15" x14ac:dyDescent="0.3">
      <c r="A54" s="2">
        <v>47</v>
      </c>
      <c r="B54" s="6">
        <f>IF(SISWA!B54=0,"",SISWA!B54)</f>
        <v>4168</v>
      </c>
      <c r="C54" s="6" t="str">
        <f>IF(SISWA!C54=0,"",SISWA!C54)</f>
        <v>0042281947</v>
      </c>
      <c r="D54" s="6" t="str">
        <f>IF(SISWA!D54=0,"",SISWA!D54)</f>
        <v>80-162-047-2</v>
      </c>
      <c r="E54" s="195" t="str">
        <f>IF(SISWA!E54=0,"",SISWA!E54)</f>
        <v>MUHAMMAD SONI</v>
      </c>
      <c r="F54" s="157">
        <v>65</v>
      </c>
      <c r="G54" s="157">
        <v>71</v>
      </c>
      <c r="H54" s="157">
        <v>72</v>
      </c>
      <c r="I54" s="157">
        <v>73</v>
      </c>
      <c r="J54" s="157">
        <v>60</v>
      </c>
      <c r="K54" s="157">
        <f t="shared" si="0"/>
        <v>68.2</v>
      </c>
      <c r="L54" s="157"/>
      <c r="M54" s="157">
        <f t="shared" si="1"/>
        <v>68.2</v>
      </c>
      <c r="N54" s="42">
        <f t="shared" si="2"/>
        <v>68.2</v>
      </c>
      <c r="O54" s="353">
        <f t="shared" si="3"/>
        <v>68.2</v>
      </c>
    </row>
    <row r="55" spans="1:15" x14ac:dyDescent="0.3">
      <c r="A55" s="2">
        <v>48</v>
      </c>
      <c r="B55" s="6">
        <f>IF(SISWA!B55=0,"",SISWA!B55)</f>
        <v>4169</v>
      </c>
      <c r="C55" s="6" t="str">
        <f>IF(SISWA!C55=0,"",SISWA!C55)</f>
        <v>0047171711</v>
      </c>
      <c r="D55" s="6" t="str">
        <f>IF(SISWA!D55=0,"",SISWA!D55)</f>
        <v>80-162-048-9</v>
      </c>
      <c r="E55" s="195" t="str">
        <f>IF(SISWA!E55=0,"",SISWA!E55)</f>
        <v>MUHAMMAD YUSUF ABDILLAH</v>
      </c>
      <c r="F55" s="157">
        <v>70</v>
      </c>
      <c r="G55" s="157">
        <v>77</v>
      </c>
      <c r="H55" s="157">
        <v>80</v>
      </c>
      <c r="I55" s="157">
        <v>80</v>
      </c>
      <c r="J55" s="157">
        <v>67</v>
      </c>
      <c r="K55" s="157">
        <f t="shared" si="0"/>
        <v>74.8</v>
      </c>
      <c r="L55" s="157"/>
      <c r="M55" s="157">
        <f t="shared" si="1"/>
        <v>74.8</v>
      </c>
      <c r="N55" s="42">
        <f t="shared" si="2"/>
        <v>74.8</v>
      </c>
      <c r="O55" s="353">
        <f t="shared" si="3"/>
        <v>74.8</v>
      </c>
    </row>
    <row r="56" spans="1:15" x14ac:dyDescent="0.3">
      <c r="A56" s="2">
        <v>49</v>
      </c>
      <c r="B56" s="6">
        <f>IF(SISWA!B56=0,"",SISWA!B56)</f>
        <v>4197</v>
      </c>
      <c r="C56" s="6" t="str">
        <f>IF(SISWA!C56=0,"",SISWA!C56)</f>
        <v>0053900236</v>
      </c>
      <c r="D56" s="6" t="str">
        <f>IF(SISWA!D56=0,"",SISWA!D56)</f>
        <v>80-162-049-8</v>
      </c>
      <c r="E56" s="195" t="str">
        <f>IF(SISWA!E56=0,"",SISWA!E56)</f>
        <v>MUHAMMAD ZAYIN FADHLILLAH</v>
      </c>
      <c r="F56" s="157">
        <v>75</v>
      </c>
      <c r="G56" s="157">
        <v>76</v>
      </c>
      <c r="H56" s="157">
        <v>80</v>
      </c>
      <c r="I56" s="157">
        <v>78</v>
      </c>
      <c r="J56" s="157">
        <v>62</v>
      </c>
      <c r="K56" s="157">
        <f t="shared" si="0"/>
        <v>74.2</v>
      </c>
      <c r="L56" s="157"/>
      <c r="M56" s="157">
        <f t="shared" si="1"/>
        <v>74.2</v>
      </c>
      <c r="N56" s="42">
        <f t="shared" si="2"/>
        <v>74.2</v>
      </c>
      <c r="O56" s="353">
        <f t="shared" si="3"/>
        <v>74.2</v>
      </c>
    </row>
    <row r="57" spans="1:15" x14ac:dyDescent="0.3">
      <c r="A57" s="2">
        <v>50</v>
      </c>
      <c r="B57" s="6">
        <f>IF(SISWA!B57=0,"",SISWA!B57)</f>
        <v>4170</v>
      </c>
      <c r="C57" s="6" t="str">
        <f>IF(SISWA!C57=0,"",SISWA!C57)</f>
        <v>0059424115</v>
      </c>
      <c r="D57" s="6" t="str">
        <f>IF(SISWA!D57=0,"",SISWA!D57)</f>
        <v>80-162-050-7</v>
      </c>
      <c r="E57" s="195" t="str">
        <f>IF(SISWA!E57=0,"",SISWA!E57)</f>
        <v>NURUL ISLAKHATUL MAGHFIROH</v>
      </c>
      <c r="F57" s="157">
        <v>75</v>
      </c>
      <c r="G57" s="157">
        <v>78</v>
      </c>
      <c r="H57" s="157">
        <v>78</v>
      </c>
      <c r="I57" s="157">
        <v>76</v>
      </c>
      <c r="J57" s="157">
        <v>73</v>
      </c>
      <c r="K57" s="157">
        <f t="shared" si="0"/>
        <v>76</v>
      </c>
      <c r="L57" s="157"/>
      <c r="M57" s="157">
        <f t="shared" si="1"/>
        <v>76</v>
      </c>
      <c r="N57" s="42">
        <f t="shared" si="2"/>
        <v>76</v>
      </c>
      <c r="O57" s="353">
        <f t="shared" si="3"/>
        <v>76</v>
      </c>
    </row>
    <row r="58" spans="1:15" x14ac:dyDescent="0.3">
      <c r="A58" s="2">
        <v>51</v>
      </c>
      <c r="B58" s="6">
        <f>IF(SISWA!B58=0,"",SISWA!B58)</f>
        <v>4171</v>
      </c>
      <c r="C58" s="6" t="str">
        <f>IF(SISWA!C58=0,"",SISWA!C58)</f>
        <v>0047462155</v>
      </c>
      <c r="D58" s="6" t="str">
        <f>IF(SISWA!D58=0,"",SISWA!D58)</f>
        <v>80-162-051-6</v>
      </c>
      <c r="E58" s="195" t="str">
        <f>IF(SISWA!E58=0,"",SISWA!E58)</f>
        <v>SALIFA IHDAHLIA</v>
      </c>
      <c r="F58" s="157">
        <v>75</v>
      </c>
      <c r="G58" s="157">
        <v>78</v>
      </c>
      <c r="H58" s="157">
        <v>77</v>
      </c>
      <c r="I58" s="157">
        <v>76</v>
      </c>
      <c r="J58" s="157">
        <v>70</v>
      </c>
      <c r="K58" s="157">
        <f t="shared" si="0"/>
        <v>75.2</v>
      </c>
      <c r="L58" s="157"/>
      <c r="M58" s="157">
        <f t="shared" si="1"/>
        <v>75.2</v>
      </c>
      <c r="N58" s="42">
        <f t="shared" si="2"/>
        <v>75.2</v>
      </c>
      <c r="O58" s="353">
        <f t="shared" si="3"/>
        <v>75.2</v>
      </c>
    </row>
    <row r="59" spans="1:15" x14ac:dyDescent="0.3">
      <c r="A59" s="2">
        <v>52</v>
      </c>
      <c r="B59" s="6">
        <f>IF(SISWA!B59=0,"",SISWA!B59)</f>
        <v>4056</v>
      </c>
      <c r="C59" s="6" t="str">
        <f>IF(SISWA!C59=0,"",SISWA!C59)</f>
        <v>0025417842</v>
      </c>
      <c r="D59" s="6" t="str">
        <f>IF(SISWA!D59=0,"",SISWA!D59)</f>
        <v>80-162-052-5</v>
      </c>
      <c r="E59" s="195" t="str">
        <f>IF(SISWA!E59=0,"",SISWA!E59)</f>
        <v>YUNITA WARDATUL CHOIRIYAH</v>
      </c>
      <c r="F59" s="157">
        <v>80</v>
      </c>
      <c r="G59" s="157">
        <v>85</v>
      </c>
      <c r="H59" s="157">
        <v>84</v>
      </c>
      <c r="I59" s="157">
        <v>84</v>
      </c>
      <c r="J59" s="157">
        <v>83</v>
      </c>
      <c r="K59" s="157">
        <f t="shared" si="0"/>
        <v>83.2</v>
      </c>
      <c r="L59" s="157"/>
      <c r="M59" s="157">
        <f t="shared" si="1"/>
        <v>83.2</v>
      </c>
      <c r="N59" s="42">
        <f t="shared" si="2"/>
        <v>83.2</v>
      </c>
      <c r="O59" s="353">
        <f t="shared" si="3"/>
        <v>83.2</v>
      </c>
    </row>
    <row r="60" spans="1:15" x14ac:dyDescent="0.3">
      <c r="A60" s="2">
        <v>53</v>
      </c>
      <c r="B60" s="6">
        <f>IF(SISWA!B60=0,"",SISWA!B60)</f>
        <v>4172</v>
      </c>
      <c r="C60" s="6" t="str">
        <f>IF(SISWA!C60=0,"",SISWA!C60)</f>
        <v>0041942834</v>
      </c>
      <c r="D60" s="6" t="str">
        <f>IF(SISWA!D60=0,"",SISWA!D60)</f>
        <v>80-162-053-4</v>
      </c>
      <c r="E60" s="195" t="str">
        <f>IF(SISWA!E60=0,"",SISWA!E60)</f>
        <v>YUSFI RIZKY AZIZAH</v>
      </c>
      <c r="F60" s="157">
        <v>75</v>
      </c>
      <c r="G60" s="157">
        <v>88</v>
      </c>
      <c r="H60" s="157">
        <v>86</v>
      </c>
      <c r="I60" s="157">
        <v>85</v>
      </c>
      <c r="J60" s="157">
        <v>74</v>
      </c>
      <c r="K60" s="157">
        <f t="shared" si="0"/>
        <v>81.599999999999994</v>
      </c>
      <c r="L60" s="157"/>
      <c r="M60" s="157">
        <f t="shared" si="1"/>
        <v>81.599999999999994</v>
      </c>
      <c r="N60" s="42">
        <f t="shared" si="2"/>
        <v>81.599999999999994</v>
      </c>
      <c r="O60" s="353">
        <f t="shared" si="3"/>
        <v>81.599999999999994</v>
      </c>
    </row>
    <row r="61" spans="1:15" x14ac:dyDescent="0.3">
      <c r="A61" s="2">
        <v>54</v>
      </c>
      <c r="B61" s="6" t="str">
        <f>IF(SISWA!B61=0,"",SISWA!B61)</f>
        <v/>
      </c>
      <c r="C61" s="6" t="str">
        <f>IF(SISWA!C61=0,"",SISWA!C61)</f>
        <v/>
      </c>
      <c r="D61" s="6" t="str">
        <f>IF(SISWA!D61=0,"",SISWA!D61)</f>
        <v/>
      </c>
      <c r="E61" s="195" t="str">
        <f>IF(SISWA!E61=0,"",SISWA!E61)</f>
        <v/>
      </c>
      <c r="F61" s="157"/>
      <c r="G61" s="157"/>
      <c r="H61" s="157"/>
      <c r="I61" s="157"/>
      <c r="J61" s="157"/>
      <c r="K61" s="157" t="e">
        <f t="shared" si="0"/>
        <v>#DIV/0!</v>
      </c>
      <c r="L61" s="157"/>
      <c r="M61" s="157" t="e">
        <f t="shared" si="1"/>
        <v>#DIV/0!</v>
      </c>
      <c r="N61" s="42" t="e">
        <f t="shared" si="2"/>
        <v>#DIV/0!</v>
      </c>
      <c r="O61" s="353" t="e">
        <f t="shared" si="3"/>
        <v>#DIV/0!</v>
      </c>
    </row>
    <row r="62" spans="1:15" x14ac:dyDescent="0.3">
      <c r="A62" s="2">
        <v>55</v>
      </c>
      <c r="B62" s="6" t="str">
        <f>IF(SISWA!B62=0,"",SISWA!B62)</f>
        <v/>
      </c>
      <c r="C62" s="6" t="str">
        <f>IF(SISWA!C62=0,"",SISWA!C62)</f>
        <v/>
      </c>
      <c r="D62" s="6" t="str">
        <f>IF(SISWA!D62=0,"",SISWA!D62)</f>
        <v/>
      </c>
      <c r="E62" s="195" t="str">
        <f>IF(SISWA!E62=0,"",SISWA!E62)</f>
        <v/>
      </c>
      <c r="F62" s="157"/>
      <c r="G62" s="157"/>
      <c r="H62" s="157"/>
      <c r="I62" s="157"/>
      <c r="J62" s="157"/>
      <c r="K62" s="157" t="e">
        <f t="shared" si="0"/>
        <v>#DIV/0!</v>
      </c>
      <c r="L62" s="157"/>
      <c r="M62" s="157" t="e">
        <f t="shared" si="1"/>
        <v>#DIV/0!</v>
      </c>
      <c r="N62" s="42" t="e">
        <f t="shared" si="2"/>
        <v>#DIV/0!</v>
      </c>
      <c r="O62" s="353" t="e">
        <f t="shared" si="3"/>
        <v>#DIV/0!</v>
      </c>
    </row>
    <row r="63" spans="1:15" x14ac:dyDescent="0.3">
      <c r="A63" s="2">
        <v>56</v>
      </c>
      <c r="B63" s="6" t="str">
        <f>IF(SISWA!B63=0,"",SISWA!B63)</f>
        <v/>
      </c>
      <c r="C63" s="6" t="str">
        <f>IF(SISWA!C63=0,"",SISWA!C63)</f>
        <v/>
      </c>
      <c r="D63" s="6" t="str">
        <f>IF(SISWA!D63=0,"",SISWA!D63)</f>
        <v/>
      </c>
      <c r="E63" s="195" t="str">
        <f>IF(SISWA!E63=0,"",SISWA!E63)</f>
        <v/>
      </c>
      <c r="F63" s="157"/>
      <c r="G63" s="157"/>
      <c r="H63" s="157"/>
      <c r="I63" s="157"/>
      <c r="J63" s="157"/>
      <c r="K63" s="157" t="e">
        <f t="shared" si="0"/>
        <v>#DIV/0!</v>
      </c>
      <c r="L63" s="157"/>
      <c r="M63" s="157" t="e">
        <f t="shared" si="1"/>
        <v>#DIV/0!</v>
      </c>
      <c r="N63" s="42" t="e">
        <f t="shared" si="2"/>
        <v>#DIV/0!</v>
      </c>
      <c r="O63" s="353" t="e">
        <f t="shared" si="3"/>
        <v>#DIV/0!</v>
      </c>
    </row>
    <row r="64" spans="1:15" x14ac:dyDescent="0.3">
      <c r="A64" s="2">
        <v>57</v>
      </c>
      <c r="B64" s="6" t="str">
        <f>IF(SISWA!B64=0,"",SISWA!B64)</f>
        <v/>
      </c>
      <c r="C64" s="6" t="str">
        <f>IF(SISWA!C64=0,"",SISWA!C64)</f>
        <v/>
      </c>
      <c r="D64" s="6" t="str">
        <f>IF(SISWA!D64=0,"",SISWA!D64)</f>
        <v/>
      </c>
      <c r="E64" s="195" t="str">
        <f>IF(SISWA!E64=0,"",SISWA!E64)</f>
        <v/>
      </c>
      <c r="F64" s="157"/>
      <c r="G64" s="157"/>
      <c r="H64" s="157"/>
      <c r="I64" s="157"/>
      <c r="J64" s="157"/>
      <c r="K64" s="157" t="e">
        <f t="shared" si="0"/>
        <v>#DIV/0!</v>
      </c>
      <c r="L64" s="157"/>
      <c r="M64" s="157" t="e">
        <f t="shared" si="1"/>
        <v>#DIV/0!</v>
      </c>
      <c r="N64" s="42" t="e">
        <f t="shared" si="2"/>
        <v>#DIV/0!</v>
      </c>
      <c r="O64" s="353" t="e">
        <f t="shared" si="3"/>
        <v>#DIV/0!</v>
      </c>
    </row>
    <row r="65" spans="1:15" x14ac:dyDescent="0.3">
      <c r="A65" s="2">
        <v>58</v>
      </c>
      <c r="B65" s="6" t="str">
        <f>IF(SISWA!B65=0,"",SISWA!B65)</f>
        <v/>
      </c>
      <c r="C65" s="6" t="str">
        <f>IF(SISWA!C65=0,"",SISWA!C65)</f>
        <v/>
      </c>
      <c r="D65" s="6" t="str">
        <f>IF(SISWA!D65=0,"",SISWA!D65)</f>
        <v/>
      </c>
      <c r="E65" s="195" t="str">
        <f>IF(SISWA!E65=0,"",SISWA!E65)</f>
        <v/>
      </c>
      <c r="F65" s="157"/>
      <c r="G65" s="157"/>
      <c r="H65" s="157"/>
      <c r="I65" s="157"/>
      <c r="J65" s="157"/>
      <c r="K65" s="157" t="e">
        <f t="shared" si="0"/>
        <v>#DIV/0!</v>
      </c>
      <c r="L65" s="157"/>
      <c r="M65" s="157"/>
      <c r="N65" s="42" t="e">
        <f t="shared" si="2"/>
        <v>#DIV/0!</v>
      </c>
      <c r="O65" s="353" t="e">
        <f t="shared" si="3"/>
        <v>#DIV/0!</v>
      </c>
    </row>
    <row r="66" spans="1:15" x14ac:dyDescent="0.3">
      <c r="A66" s="2">
        <v>59</v>
      </c>
      <c r="B66" s="6" t="str">
        <f>IF(SISWA!B66=0,"",SISWA!B66)</f>
        <v/>
      </c>
      <c r="C66" s="6" t="str">
        <f>IF(SISWA!C66=0,"",SISWA!C66)</f>
        <v/>
      </c>
      <c r="D66" s="6" t="str">
        <f>IF(SISWA!D66=0,"",SISWA!D66)</f>
        <v/>
      </c>
      <c r="E66" s="195" t="str">
        <f>IF(SISWA!E66=0,"",SISWA!E66)</f>
        <v/>
      </c>
      <c r="F66" s="157"/>
      <c r="G66" s="157"/>
      <c r="H66" s="157"/>
      <c r="I66" s="157"/>
      <c r="J66" s="157"/>
      <c r="K66" s="157" t="e">
        <f t="shared" si="0"/>
        <v>#DIV/0!</v>
      </c>
      <c r="L66" s="157"/>
      <c r="M66" s="157"/>
      <c r="N66" s="42" t="e">
        <f t="shared" si="2"/>
        <v>#DIV/0!</v>
      </c>
      <c r="O66" s="353" t="e">
        <f t="shared" si="3"/>
        <v>#DIV/0!</v>
      </c>
    </row>
    <row r="67" spans="1:15" x14ac:dyDescent="0.3">
      <c r="A67" s="2">
        <v>60</v>
      </c>
      <c r="B67" s="6" t="str">
        <f>IF(SISWA!B67=0,"",SISWA!B67)</f>
        <v/>
      </c>
      <c r="C67" s="6" t="str">
        <f>IF(SISWA!C67=0,"",SISWA!C67)</f>
        <v/>
      </c>
      <c r="D67" s="6" t="str">
        <f>IF(SISWA!D67=0,"",SISWA!D67)</f>
        <v/>
      </c>
      <c r="E67" s="195" t="str">
        <f>IF(SISWA!E67=0,"",SISWA!E67)</f>
        <v/>
      </c>
      <c r="F67" s="157"/>
      <c r="G67" s="157"/>
      <c r="H67" s="157"/>
      <c r="I67" s="157"/>
      <c r="J67" s="157"/>
      <c r="K67" s="157" t="e">
        <f t="shared" si="0"/>
        <v>#DIV/0!</v>
      </c>
      <c r="L67" s="157"/>
      <c r="M67" s="157"/>
      <c r="N67" s="42" t="e">
        <f t="shared" si="2"/>
        <v>#DIV/0!</v>
      </c>
      <c r="O67" s="353" t="e">
        <f t="shared" si="3"/>
        <v>#DIV/0!</v>
      </c>
    </row>
    <row r="68" spans="1:15" x14ac:dyDescent="0.3">
      <c r="A68" s="2">
        <v>61</v>
      </c>
      <c r="B68" s="6" t="str">
        <f>IF(SISWA!B68=0,"",SISWA!B68)</f>
        <v/>
      </c>
      <c r="C68" s="6" t="str">
        <f>IF(SISWA!C68=0,"",SISWA!C68)</f>
        <v/>
      </c>
      <c r="D68" s="6" t="str">
        <f>IF(SISWA!D68=0,"",SISWA!D68)</f>
        <v/>
      </c>
      <c r="E68" s="195" t="str">
        <f>IF(SISWA!E68=0,"",SISWA!E68)</f>
        <v/>
      </c>
      <c r="F68" s="157"/>
      <c r="G68" s="157"/>
      <c r="H68" s="157"/>
      <c r="I68" s="157"/>
      <c r="J68" s="157"/>
      <c r="K68" s="157" t="e">
        <f t="shared" si="0"/>
        <v>#DIV/0!</v>
      </c>
      <c r="L68" s="157"/>
      <c r="M68" s="157"/>
      <c r="N68" s="42" t="e">
        <f t="shared" si="2"/>
        <v>#DIV/0!</v>
      </c>
      <c r="O68" s="353" t="e">
        <f t="shared" si="3"/>
        <v>#DIV/0!</v>
      </c>
    </row>
    <row r="69" spans="1:15" x14ac:dyDescent="0.3">
      <c r="A69" s="2">
        <v>62</v>
      </c>
      <c r="B69" s="6" t="str">
        <f>IF(SISWA!B69=0,"",SISWA!B69)</f>
        <v/>
      </c>
      <c r="C69" s="6" t="str">
        <f>IF(SISWA!C69=0,"",SISWA!C69)</f>
        <v/>
      </c>
      <c r="D69" s="6" t="str">
        <f>IF(SISWA!D69=0,"",SISWA!D69)</f>
        <v/>
      </c>
      <c r="E69" s="195" t="str">
        <f>IF(SISWA!E69=0,"",SISWA!E69)</f>
        <v/>
      </c>
      <c r="F69" s="157"/>
      <c r="G69" s="157"/>
      <c r="H69" s="157"/>
      <c r="I69" s="157"/>
      <c r="J69" s="157"/>
      <c r="K69" s="157" t="e">
        <f t="shared" si="0"/>
        <v>#DIV/0!</v>
      </c>
      <c r="L69" s="157"/>
      <c r="M69" s="157"/>
      <c r="N69" s="42" t="e">
        <f t="shared" si="2"/>
        <v>#DIV/0!</v>
      </c>
      <c r="O69" s="353" t="e">
        <f t="shared" si="3"/>
        <v>#DIV/0!</v>
      </c>
    </row>
    <row r="70" spans="1:15" x14ac:dyDescent="0.3">
      <c r="A70" s="2">
        <v>63</v>
      </c>
      <c r="B70" s="6" t="str">
        <f>IF(SISWA!B70=0,"",SISWA!B70)</f>
        <v/>
      </c>
      <c r="C70" s="6" t="str">
        <f>IF(SISWA!C70=0,"",SISWA!C70)</f>
        <v/>
      </c>
      <c r="D70" s="6" t="str">
        <f>IF(SISWA!D70=0,"",SISWA!D70)</f>
        <v/>
      </c>
      <c r="E70" s="195" t="str">
        <f>IF(SISWA!E70=0,"",SISWA!E70)</f>
        <v/>
      </c>
      <c r="F70" s="157"/>
      <c r="G70" s="157"/>
      <c r="H70" s="157"/>
      <c r="I70" s="157"/>
      <c r="J70" s="157"/>
      <c r="K70" s="157" t="e">
        <f t="shared" si="0"/>
        <v>#DIV/0!</v>
      </c>
      <c r="L70" s="157"/>
      <c r="M70" s="157"/>
      <c r="N70" s="42" t="e">
        <f t="shared" si="2"/>
        <v>#DIV/0!</v>
      </c>
      <c r="O70" s="353" t="e">
        <f t="shared" si="3"/>
        <v>#DIV/0!</v>
      </c>
    </row>
    <row r="71" spans="1:15" x14ac:dyDescent="0.3">
      <c r="A71" s="2">
        <v>64</v>
      </c>
      <c r="B71" s="6" t="str">
        <f>IF(SISWA!B71=0,"",SISWA!B71)</f>
        <v/>
      </c>
      <c r="C71" s="6" t="str">
        <f>IF(SISWA!C71=0,"",SISWA!C71)</f>
        <v/>
      </c>
      <c r="D71" s="6" t="str">
        <f>IF(SISWA!D71=0,"",SISWA!D71)</f>
        <v/>
      </c>
      <c r="E71" s="195" t="str">
        <f>IF(SISWA!E71=0,"",SISWA!E71)</f>
        <v/>
      </c>
      <c r="F71" s="157"/>
      <c r="G71" s="157"/>
      <c r="H71" s="157"/>
      <c r="I71" s="157"/>
      <c r="J71" s="157"/>
      <c r="K71" s="157" t="e">
        <f t="shared" si="0"/>
        <v>#DIV/0!</v>
      </c>
      <c r="L71" s="157"/>
      <c r="M71" s="157"/>
      <c r="N71" s="42" t="e">
        <f t="shared" si="2"/>
        <v>#DIV/0!</v>
      </c>
      <c r="O71" s="353" t="e">
        <f t="shared" si="3"/>
        <v>#DIV/0!</v>
      </c>
    </row>
    <row r="72" spans="1:15" x14ac:dyDescent="0.3">
      <c r="A72" s="2">
        <v>65</v>
      </c>
      <c r="B72" s="6" t="str">
        <f>IF(SISWA!B72=0,"",SISWA!B72)</f>
        <v/>
      </c>
      <c r="C72" s="6" t="str">
        <f>IF(SISWA!C72=0,"",SISWA!C72)</f>
        <v/>
      </c>
      <c r="D72" s="6" t="str">
        <f>IF(SISWA!D72=0,"",SISWA!D72)</f>
        <v/>
      </c>
      <c r="E72" s="195" t="str">
        <f>IF(SISWA!E72=0,"",SISWA!E72)</f>
        <v/>
      </c>
      <c r="F72" s="157"/>
      <c r="G72" s="157"/>
      <c r="H72" s="157"/>
      <c r="I72" s="157"/>
      <c r="J72" s="157"/>
      <c r="K72" s="157" t="e">
        <f t="shared" si="0"/>
        <v>#DIV/0!</v>
      </c>
      <c r="L72" s="157"/>
      <c r="M72" s="157"/>
      <c r="N72" s="42" t="e">
        <f t="shared" si="2"/>
        <v>#DIV/0!</v>
      </c>
      <c r="O72" s="353" t="e">
        <f t="shared" si="3"/>
        <v>#DIV/0!</v>
      </c>
    </row>
    <row r="73" spans="1:15" x14ac:dyDescent="0.3">
      <c r="A73" s="2">
        <v>66</v>
      </c>
      <c r="B73" s="6" t="str">
        <f>IF(SISWA!B73=0,"",SISWA!B73)</f>
        <v/>
      </c>
      <c r="C73" s="6" t="str">
        <f>IF(SISWA!C73=0,"",SISWA!C73)</f>
        <v/>
      </c>
      <c r="D73" s="6" t="str">
        <f>IF(SISWA!D73=0,"",SISWA!D73)</f>
        <v/>
      </c>
      <c r="E73" s="195" t="str">
        <f>IF(SISWA!E73=0,"",SISWA!E73)</f>
        <v/>
      </c>
      <c r="F73" s="157"/>
      <c r="G73" s="157"/>
      <c r="H73" s="157"/>
      <c r="I73" s="157"/>
      <c r="J73" s="157"/>
      <c r="K73" s="157" t="e">
        <f t="shared" ref="K73:K136" si="4">AVERAGE(F73:J73)</f>
        <v>#DIV/0!</v>
      </c>
      <c r="L73" s="157"/>
      <c r="M73" s="157"/>
      <c r="N73" s="42" t="e">
        <f t="shared" ref="N73:N136" si="5">AVERAGE(L73:M73)</f>
        <v>#DIV/0!</v>
      </c>
      <c r="O73" s="353" t="e">
        <f t="shared" ref="O73:O136" si="6">AVERAGE(L73:M73)</f>
        <v>#DIV/0!</v>
      </c>
    </row>
    <row r="74" spans="1:15" x14ac:dyDescent="0.3">
      <c r="A74" s="2">
        <v>67</v>
      </c>
      <c r="B74" s="6" t="str">
        <f>IF(SISWA!B74=0,"",SISWA!B74)</f>
        <v/>
      </c>
      <c r="C74" s="6" t="str">
        <f>IF(SISWA!C74=0,"",SISWA!C74)</f>
        <v/>
      </c>
      <c r="D74" s="6" t="str">
        <f>IF(SISWA!D74=0,"",SISWA!D74)</f>
        <v/>
      </c>
      <c r="E74" s="195" t="str">
        <f>IF(SISWA!E74=0,"",SISWA!E74)</f>
        <v/>
      </c>
      <c r="F74" s="157"/>
      <c r="G74" s="157"/>
      <c r="H74" s="157"/>
      <c r="I74" s="157"/>
      <c r="J74" s="157"/>
      <c r="K74" s="157" t="e">
        <f t="shared" si="4"/>
        <v>#DIV/0!</v>
      </c>
      <c r="L74" s="157"/>
      <c r="M74" s="157"/>
      <c r="N74" s="42" t="e">
        <f t="shared" si="5"/>
        <v>#DIV/0!</v>
      </c>
      <c r="O74" s="353" t="e">
        <f t="shared" si="6"/>
        <v>#DIV/0!</v>
      </c>
    </row>
    <row r="75" spans="1:15" x14ac:dyDescent="0.3">
      <c r="A75" s="2">
        <v>68</v>
      </c>
      <c r="B75" s="6" t="str">
        <f>IF(SISWA!B75=0,"",SISWA!B75)</f>
        <v/>
      </c>
      <c r="C75" s="6" t="str">
        <f>IF(SISWA!C75=0,"",SISWA!C75)</f>
        <v/>
      </c>
      <c r="D75" s="6" t="str">
        <f>IF(SISWA!D75=0,"",SISWA!D75)</f>
        <v/>
      </c>
      <c r="E75" s="195" t="str">
        <f>IF(SISWA!E75=0,"",SISWA!E75)</f>
        <v/>
      </c>
      <c r="F75" s="157"/>
      <c r="G75" s="157"/>
      <c r="H75" s="157"/>
      <c r="I75" s="157"/>
      <c r="J75" s="157"/>
      <c r="K75" s="157" t="e">
        <f t="shared" si="4"/>
        <v>#DIV/0!</v>
      </c>
      <c r="L75" s="157"/>
      <c r="M75" s="157"/>
      <c r="N75" s="42" t="e">
        <f t="shared" si="5"/>
        <v>#DIV/0!</v>
      </c>
      <c r="O75" s="353" t="e">
        <f t="shared" si="6"/>
        <v>#DIV/0!</v>
      </c>
    </row>
    <row r="76" spans="1:15" x14ac:dyDescent="0.3">
      <c r="A76" s="2">
        <v>69</v>
      </c>
      <c r="B76" s="6" t="str">
        <f>IF(SISWA!B76=0,"",SISWA!B76)</f>
        <v/>
      </c>
      <c r="C76" s="6" t="str">
        <f>IF(SISWA!C76=0,"",SISWA!C76)</f>
        <v/>
      </c>
      <c r="D76" s="6" t="str">
        <f>IF(SISWA!D76=0,"",SISWA!D76)</f>
        <v/>
      </c>
      <c r="E76" s="195" t="str">
        <f>IF(SISWA!E76=0,"",SISWA!E76)</f>
        <v/>
      </c>
      <c r="F76" s="157"/>
      <c r="G76" s="157"/>
      <c r="H76" s="157"/>
      <c r="I76" s="157"/>
      <c r="J76" s="157"/>
      <c r="K76" s="157" t="e">
        <f t="shared" si="4"/>
        <v>#DIV/0!</v>
      </c>
      <c r="L76" s="157"/>
      <c r="M76" s="157"/>
      <c r="N76" s="42" t="e">
        <f t="shared" si="5"/>
        <v>#DIV/0!</v>
      </c>
      <c r="O76" s="353" t="e">
        <f t="shared" si="6"/>
        <v>#DIV/0!</v>
      </c>
    </row>
    <row r="77" spans="1:15" x14ac:dyDescent="0.3">
      <c r="A77" s="2">
        <v>70</v>
      </c>
      <c r="B77" s="6" t="str">
        <f>IF(SISWA!B77=0,"",SISWA!B77)</f>
        <v/>
      </c>
      <c r="C77" s="6" t="str">
        <f>IF(SISWA!C77=0,"",SISWA!C77)</f>
        <v/>
      </c>
      <c r="D77" s="6" t="str">
        <f>IF(SISWA!D77=0,"",SISWA!D77)</f>
        <v/>
      </c>
      <c r="E77" s="195" t="str">
        <f>IF(SISWA!E77=0,"",SISWA!E77)</f>
        <v/>
      </c>
      <c r="F77" s="157"/>
      <c r="G77" s="157"/>
      <c r="H77" s="157"/>
      <c r="I77" s="157"/>
      <c r="J77" s="157"/>
      <c r="K77" s="157" t="e">
        <f t="shared" si="4"/>
        <v>#DIV/0!</v>
      </c>
      <c r="L77" s="157"/>
      <c r="M77" s="157"/>
      <c r="N77" s="42" t="e">
        <f t="shared" si="5"/>
        <v>#DIV/0!</v>
      </c>
      <c r="O77" s="353" t="e">
        <f t="shared" si="6"/>
        <v>#DIV/0!</v>
      </c>
    </row>
    <row r="78" spans="1:15" x14ac:dyDescent="0.3">
      <c r="A78" s="2">
        <v>71</v>
      </c>
      <c r="B78" s="6" t="str">
        <f>IF(SISWA!B78=0,"",SISWA!B78)</f>
        <v/>
      </c>
      <c r="C78" s="6" t="str">
        <f>IF(SISWA!C78=0,"",SISWA!C78)</f>
        <v/>
      </c>
      <c r="D78" s="6" t="str">
        <f>IF(SISWA!D78=0,"",SISWA!D78)</f>
        <v/>
      </c>
      <c r="E78" s="195" t="str">
        <f>IF(SISWA!E78=0,"",SISWA!E78)</f>
        <v/>
      </c>
      <c r="F78" s="157"/>
      <c r="G78" s="157"/>
      <c r="H78" s="157"/>
      <c r="I78" s="157"/>
      <c r="J78" s="157"/>
      <c r="K78" s="157" t="e">
        <f t="shared" si="4"/>
        <v>#DIV/0!</v>
      </c>
      <c r="L78" s="157"/>
      <c r="M78" s="157"/>
      <c r="N78" s="42" t="e">
        <f t="shared" si="5"/>
        <v>#DIV/0!</v>
      </c>
      <c r="O78" s="353" t="e">
        <f t="shared" si="6"/>
        <v>#DIV/0!</v>
      </c>
    </row>
    <row r="79" spans="1:15" x14ac:dyDescent="0.3">
      <c r="A79" s="2">
        <v>72</v>
      </c>
      <c r="B79" s="6" t="str">
        <f>IF(SISWA!B79=0,"",SISWA!B79)</f>
        <v/>
      </c>
      <c r="C79" s="6" t="str">
        <f>IF(SISWA!C79=0,"",SISWA!C79)</f>
        <v/>
      </c>
      <c r="D79" s="6" t="str">
        <f>IF(SISWA!D79=0,"",SISWA!D79)</f>
        <v/>
      </c>
      <c r="E79" s="195" t="str">
        <f>IF(SISWA!E79=0,"",SISWA!E79)</f>
        <v/>
      </c>
      <c r="F79" s="157"/>
      <c r="G79" s="157"/>
      <c r="H79" s="157"/>
      <c r="I79" s="157"/>
      <c r="J79" s="157"/>
      <c r="K79" s="157" t="e">
        <f t="shared" si="4"/>
        <v>#DIV/0!</v>
      </c>
      <c r="L79" s="157"/>
      <c r="M79" s="157"/>
      <c r="N79" s="42" t="e">
        <f t="shared" si="5"/>
        <v>#DIV/0!</v>
      </c>
      <c r="O79" s="353" t="e">
        <f t="shared" si="6"/>
        <v>#DIV/0!</v>
      </c>
    </row>
    <row r="80" spans="1:15" x14ac:dyDescent="0.3">
      <c r="A80" s="2">
        <v>73</v>
      </c>
      <c r="B80" s="6" t="str">
        <f>IF(SISWA!B80=0,"",SISWA!B80)</f>
        <v/>
      </c>
      <c r="C80" s="6" t="str">
        <f>IF(SISWA!C80=0,"",SISWA!C80)</f>
        <v/>
      </c>
      <c r="D80" s="6" t="str">
        <f>IF(SISWA!D80=0,"",SISWA!D80)</f>
        <v/>
      </c>
      <c r="E80" s="195" t="str">
        <f>IF(SISWA!E80=0,"",SISWA!E80)</f>
        <v/>
      </c>
      <c r="F80" s="157"/>
      <c r="G80" s="157"/>
      <c r="H80" s="157"/>
      <c r="I80" s="157"/>
      <c r="J80" s="157"/>
      <c r="K80" s="157" t="e">
        <f t="shared" si="4"/>
        <v>#DIV/0!</v>
      </c>
      <c r="L80" s="157"/>
      <c r="M80" s="157"/>
      <c r="N80" s="42" t="e">
        <f t="shared" si="5"/>
        <v>#DIV/0!</v>
      </c>
      <c r="O80" s="353" t="e">
        <f t="shared" si="6"/>
        <v>#DIV/0!</v>
      </c>
    </row>
    <row r="81" spans="1:15" x14ac:dyDescent="0.3">
      <c r="A81" s="2">
        <v>74</v>
      </c>
      <c r="B81" s="6" t="str">
        <f>IF(SISWA!B81=0,"",SISWA!B81)</f>
        <v/>
      </c>
      <c r="C81" s="6" t="str">
        <f>IF(SISWA!C81=0,"",SISWA!C81)</f>
        <v/>
      </c>
      <c r="D81" s="6" t="str">
        <f>IF(SISWA!D81=0,"",SISWA!D81)</f>
        <v/>
      </c>
      <c r="E81" s="195" t="str">
        <f>IF(SISWA!E81=0,"",SISWA!E81)</f>
        <v/>
      </c>
      <c r="F81" s="157"/>
      <c r="G81" s="157"/>
      <c r="H81" s="157"/>
      <c r="I81" s="157"/>
      <c r="J81" s="157"/>
      <c r="K81" s="157" t="e">
        <f t="shared" si="4"/>
        <v>#DIV/0!</v>
      </c>
      <c r="L81" s="157"/>
      <c r="M81" s="157"/>
      <c r="N81" s="42" t="e">
        <f t="shared" si="5"/>
        <v>#DIV/0!</v>
      </c>
      <c r="O81" s="353" t="e">
        <f t="shared" si="6"/>
        <v>#DIV/0!</v>
      </c>
    </row>
    <row r="82" spans="1:15" x14ac:dyDescent="0.3">
      <c r="A82" s="2">
        <v>75</v>
      </c>
      <c r="B82" s="6" t="str">
        <f>IF(SISWA!B82=0,"",SISWA!B82)</f>
        <v/>
      </c>
      <c r="C82" s="6" t="str">
        <f>IF(SISWA!C82=0,"",SISWA!C82)</f>
        <v/>
      </c>
      <c r="D82" s="6" t="str">
        <f>IF(SISWA!D82=0,"",SISWA!D82)</f>
        <v/>
      </c>
      <c r="E82" s="195" t="str">
        <f>IF(SISWA!E82=0,"",SISWA!E82)</f>
        <v/>
      </c>
      <c r="F82" s="157"/>
      <c r="G82" s="157"/>
      <c r="H82" s="157"/>
      <c r="I82" s="157"/>
      <c r="J82" s="157"/>
      <c r="K82" s="157" t="e">
        <f t="shared" si="4"/>
        <v>#DIV/0!</v>
      </c>
      <c r="L82" s="157"/>
      <c r="M82" s="157"/>
      <c r="N82" s="42" t="e">
        <f t="shared" si="5"/>
        <v>#DIV/0!</v>
      </c>
      <c r="O82" s="353" t="e">
        <f t="shared" si="6"/>
        <v>#DIV/0!</v>
      </c>
    </row>
    <row r="83" spans="1:15" x14ac:dyDescent="0.3">
      <c r="A83" s="2">
        <v>76</v>
      </c>
      <c r="B83" s="6" t="str">
        <f>IF(SISWA!B83=0,"",SISWA!B83)</f>
        <v/>
      </c>
      <c r="C83" s="6" t="str">
        <f>IF(SISWA!C83=0,"",SISWA!C83)</f>
        <v/>
      </c>
      <c r="D83" s="6" t="str">
        <f>IF(SISWA!D83=0,"",SISWA!D83)</f>
        <v/>
      </c>
      <c r="E83" s="195" t="str">
        <f>IF(SISWA!E83=0,"",SISWA!E83)</f>
        <v/>
      </c>
      <c r="F83" s="157"/>
      <c r="G83" s="157"/>
      <c r="H83" s="157"/>
      <c r="I83" s="157"/>
      <c r="J83" s="157"/>
      <c r="K83" s="157" t="e">
        <f t="shared" si="4"/>
        <v>#DIV/0!</v>
      </c>
      <c r="L83" s="157"/>
      <c r="M83" s="157"/>
      <c r="N83" s="42" t="e">
        <f t="shared" si="5"/>
        <v>#DIV/0!</v>
      </c>
      <c r="O83" s="353" t="e">
        <f t="shared" si="6"/>
        <v>#DIV/0!</v>
      </c>
    </row>
    <row r="84" spans="1:15" x14ac:dyDescent="0.3">
      <c r="A84" s="2">
        <v>77</v>
      </c>
      <c r="B84" s="6" t="str">
        <f>IF(SISWA!B84=0,"",SISWA!B84)</f>
        <v/>
      </c>
      <c r="C84" s="6" t="str">
        <f>IF(SISWA!C84=0,"",SISWA!C84)</f>
        <v/>
      </c>
      <c r="D84" s="6" t="str">
        <f>IF(SISWA!D84=0,"",SISWA!D84)</f>
        <v/>
      </c>
      <c r="E84" s="195" t="str">
        <f>IF(SISWA!E84=0,"",SISWA!E84)</f>
        <v/>
      </c>
      <c r="F84" s="157"/>
      <c r="G84" s="157"/>
      <c r="H84" s="157"/>
      <c r="I84" s="157"/>
      <c r="J84" s="157"/>
      <c r="K84" s="157" t="e">
        <f t="shared" si="4"/>
        <v>#DIV/0!</v>
      </c>
      <c r="L84" s="157"/>
      <c r="M84" s="157"/>
      <c r="N84" s="42" t="e">
        <f t="shared" si="5"/>
        <v>#DIV/0!</v>
      </c>
      <c r="O84" s="353" t="e">
        <f t="shared" si="6"/>
        <v>#DIV/0!</v>
      </c>
    </row>
    <row r="85" spans="1:15" x14ac:dyDescent="0.3">
      <c r="A85" s="2">
        <v>78</v>
      </c>
      <c r="B85" s="6" t="str">
        <f>IF(SISWA!B85=0,"",SISWA!B85)</f>
        <v/>
      </c>
      <c r="C85" s="6" t="str">
        <f>IF(SISWA!C85=0,"",SISWA!C85)</f>
        <v/>
      </c>
      <c r="D85" s="6" t="str">
        <f>IF(SISWA!D85=0,"",SISWA!D85)</f>
        <v/>
      </c>
      <c r="E85" s="195" t="str">
        <f>IF(SISWA!E85=0,"",SISWA!E85)</f>
        <v/>
      </c>
      <c r="F85" s="157"/>
      <c r="G85" s="157"/>
      <c r="H85" s="157"/>
      <c r="I85" s="157"/>
      <c r="J85" s="157"/>
      <c r="K85" s="157" t="e">
        <f t="shared" si="4"/>
        <v>#DIV/0!</v>
      </c>
      <c r="L85" s="157"/>
      <c r="M85" s="157"/>
      <c r="N85" s="42" t="e">
        <f t="shared" si="5"/>
        <v>#DIV/0!</v>
      </c>
      <c r="O85" s="353" t="e">
        <f t="shared" si="6"/>
        <v>#DIV/0!</v>
      </c>
    </row>
    <row r="86" spans="1:15" x14ac:dyDescent="0.3">
      <c r="A86" s="2">
        <v>79</v>
      </c>
      <c r="B86" s="6" t="str">
        <f>IF(SISWA!B86=0,"",SISWA!B86)</f>
        <v/>
      </c>
      <c r="C86" s="6" t="str">
        <f>IF(SISWA!C86=0,"",SISWA!C86)</f>
        <v/>
      </c>
      <c r="D86" s="6" t="str">
        <f>IF(SISWA!D86=0,"",SISWA!D86)</f>
        <v/>
      </c>
      <c r="E86" s="195" t="str">
        <f>IF(SISWA!E86=0,"",SISWA!E86)</f>
        <v/>
      </c>
      <c r="F86" s="157"/>
      <c r="G86" s="157"/>
      <c r="H86" s="157"/>
      <c r="I86" s="157"/>
      <c r="J86" s="157"/>
      <c r="K86" s="157" t="e">
        <f t="shared" si="4"/>
        <v>#DIV/0!</v>
      </c>
      <c r="L86" s="157"/>
      <c r="M86" s="157"/>
      <c r="N86" s="42" t="e">
        <f t="shared" si="5"/>
        <v>#DIV/0!</v>
      </c>
      <c r="O86" s="353" t="e">
        <f t="shared" si="6"/>
        <v>#DIV/0!</v>
      </c>
    </row>
    <row r="87" spans="1:15" x14ac:dyDescent="0.3">
      <c r="A87" s="2">
        <v>80</v>
      </c>
      <c r="B87" s="6" t="str">
        <f>IF(SISWA!B87=0,"",SISWA!B87)</f>
        <v/>
      </c>
      <c r="C87" s="6" t="str">
        <f>IF(SISWA!C87=0,"",SISWA!C87)</f>
        <v/>
      </c>
      <c r="D87" s="6" t="str">
        <f>IF(SISWA!D87=0,"",SISWA!D87)</f>
        <v/>
      </c>
      <c r="E87" s="195" t="str">
        <f>IF(SISWA!E87=0,"",SISWA!E87)</f>
        <v/>
      </c>
      <c r="F87" s="157"/>
      <c r="G87" s="157"/>
      <c r="H87" s="157"/>
      <c r="I87" s="157"/>
      <c r="J87" s="157"/>
      <c r="K87" s="157" t="e">
        <f t="shared" si="4"/>
        <v>#DIV/0!</v>
      </c>
      <c r="L87" s="157"/>
      <c r="M87" s="157"/>
      <c r="N87" s="42" t="e">
        <f t="shared" si="5"/>
        <v>#DIV/0!</v>
      </c>
      <c r="O87" s="353" t="e">
        <f t="shared" si="6"/>
        <v>#DIV/0!</v>
      </c>
    </row>
    <row r="88" spans="1:15" x14ac:dyDescent="0.3">
      <c r="A88" s="2">
        <v>81</v>
      </c>
      <c r="B88" s="6" t="str">
        <f>IF(SISWA!B88=0,"",SISWA!B88)</f>
        <v/>
      </c>
      <c r="C88" s="6" t="str">
        <f>IF(SISWA!C88=0,"",SISWA!C88)</f>
        <v/>
      </c>
      <c r="D88" s="6" t="str">
        <f>IF(SISWA!D88=0,"",SISWA!D88)</f>
        <v/>
      </c>
      <c r="E88" s="195" t="str">
        <f>IF(SISWA!E88=0,"",SISWA!E88)</f>
        <v/>
      </c>
      <c r="F88" s="157"/>
      <c r="G88" s="157"/>
      <c r="H88" s="157"/>
      <c r="I88" s="157"/>
      <c r="J88" s="157"/>
      <c r="K88" s="157" t="e">
        <f t="shared" si="4"/>
        <v>#DIV/0!</v>
      </c>
      <c r="L88" s="157"/>
      <c r="M88" s="157"/>
      <c r="N88" s="42" t="e">
        <f t="shared" si="5"/>
        <v>#DIV/0!</v>
      </c>
      <c r="O88" s="353" t="e">
        <f t="shared" si="6"/>
        <v>#DIV/0!</v>
      </c>
    </row>
    <row r="89" spans="1:15" x14ac:dyDescent="0.3">
      <c r="A89" s="2">
        <v>82</v>
      </c>
      <c r="B89" s="6" t="str">
        <f>IF(SISWA!B89=0,"",SISWA!B89)</f>
        <v/>
      </c>
      <c r="C89" s="6" t="str">
        <f>IF(SISWA!C89=0,"",SISWA!C89)</f>
        <v/>
      </c>
      <c r="D89" s="6" t="str">
        <f>IF(SISWA!D89=0,"",SISWA!D89)</f>
        <v/>
      </c>
      <c r="E89" s="195" t="str">
        <f>IF(SISWA!E89=0,"",SISWA!E89)</f>
        <v/>
      </c>
      <c r="F89" s="157"/>
      <c r="G89" s="157"/>
      <c r="H89" s="157"/>
      <c r="I89" s="157"/>
      <c r="J89" s="157"/>
      <c r="K89" s="157" t="e">
        <f t="shared" si="4"/>
        <v>#DIV/0!</v>
      </c>
      <c r="L89" s="157"/>
      <c r="M89" s="157"/>
      <c r="N89" s="42" t="e">
        <f t="shared" si="5"/>
        <v>#DIV/0!</v>
      </c>
      <c r="O89" s="353" t="e">
        <f t="shared" si="6"/>
        <v>#DIV/0!</v>
      </c>
    </row>
    <row r="90" spans="1:15" x14ac:dyDescent="0.3">
      <c r="A90" s="2">
        <v>83</v>
      </c>
      <c r="B90" s="6" t="str">
        <f>IF(SISWA!B90=0,"",SISWA!B90)</f>
        <v/>
      </c>
      <c r="C90" s="6" t="str">
        <f>IF(SISWA!C90=0,"",SISWA!C90)</f>
        <v/>
      </c>
      <c r="D90" s="6" t="str">
        <f>IF(SISWA!D90=0,"",SISWA!D90)</f>
        <v/>
      </c>
      <c r="E90" s="195" t="str">
        <f>IF(SISWA!E90=0,"",SISWA!E90)</f>
        <v/>
      </c>
      <c r="F90" s="157"/>
      <c r="G90" s="157"/>
      <c r="H90" s="157"/>
      <c r="I90" s="157"/>
      <c r="J90" s="157"/>
      <c r="K90" s="157" t="e">
        <f t="shared" si="4"/>
        <v>#DIV/0!</v>
      </c>
      <c r="L90" s="157"/>
      <c r="M90" s="157"/>
      <c r="N90" s="42" t="e">
        <f t="shared" si="5"/>
        <v>#DIV/0!</v>
      </c>
      <c r="O90" s="353" t="e">
        <f t="shared" si="6"/>
        <v>#DIV/0!</v>
      </c>
    </row>
    <row r="91" spans="1:15" x14ac:dyDescent="0.3">
      <c r="A91" s="2">
        <v>84</v>
      </c>
      <c r="B91" s="6" t="str">
        <f>IF(SISWA!B91=0,"",SISWA!B91)</f>
        <v/>
      </c>
      <c r="C91" s="6" t="str">
        <f>IF(SISWA!C91=0,"",SISWA!C91)</f>
        <v/>
      </c>
      <c r="D91" s="6" t="str">
        <f>IF(SISWA!D91=0,"",SISWA!D91)</f>
        <v/>
      </c>
      <c r="E91" s="195" t="str">
        <f>IF(SISWA!E91=0,"",SISWA!E91)</f>
        <v/>
      </c>
      <c r="F91" s="157"/>
      <c r="G91" s="157"/>
      <c r="H91" s="157"/>
      <c r="I91" s="157"/>
      <c r="J91" s="157"/>
      <c r="K91" s="157" t="e">
        <f t="shared" si="4"/>
        <v>#DIV/0!</v>
      </c>
      <c r="L91" s="157"/>
      <c r="M91" s="157"/>
      <c r="N91" s="42" t="e">
        <f t="shared" si="5"/>
        <v>#DIV/0!</v>
      </c>
      <c r="O91" s="353" t="e">
        <f t="shared" si="6"/>
        <v>#DIV/0!</v>
      </c>
    </row>
    <row r="92" spans="1:15" x14ac:dyDescent="0.3">
      <c r="A92" s="2">
        <v>85</v>
      </c>
      <c r="B92" s="6" t="str">
        <f>IF(SISWA!B92=0,"",SISWA!B92)</f>
        <v/>
      </c>
      <c r="C92" s="6" t="str">
        <f>IF(SISWA!C92=0,"",SISWA!C92)</f>
        <v/>
      </c>
      <c r="D92" s="6" t="str">
        <f>IF(SISWA!D92=0,"",SISWA!D92)</f>
        <v/>
      </c>
      <c r="E92" s="195" t="str">
        <f>IF(SISWA!E92=0,"",SISWA!E92)</f>
        <v/>
      </c>
      <c r="F92" s="157"/>
      <c r="G92" s="157"/>
      <c r="H92" s="157"/>
      <c r="I92" s="157"/>
      <c r="J92" s="157"/>
      <c r="K92" s="157" t="e">
        <f t="shared" si="4"/>
        <v>#DIV/0!</v>
      </c>
      <c r="L92" s="157"/>
      <c r="M92" s="157"/>
      <c r="N92" s="42" t="e">
        <f t="shared" si="5"/>
        <v>#DIV/0!</v>
      </c>
      <c r="O92" s="353" t="e">
        <f t="shared" si="6"/>
        <v>#DIV/0!</v>
      </c>
    </row>
    <row r="93" spans="1:15" x14ac:dyDescent="0.3">
      <c r="A93" s="2">
        <v>86</v>
      </c>
      <c r="B93" s="6" t="str">
        <f>IF(SISWA!B93=0,"",SISWA!B93)</f>
        <v/>
      </c>
      <c r="C93" s="6" t="str">
        <f>IF(SISWA!C93=0,"",SISWA!C93)</f>
        <v/>
      </c>
      <c r="D93" s="6" t="str">
        <f>IF(SISWA!D93=0,"",SISWA!D93)</f>
        <v/>
      </c>
      <c r="E93" s="195" t="str">
        <f>IF(SISWA!E93=0,"",SISWA!E93)</f>
        <v/>
      </c>
      <c r="F93" s="157"/>
      <c r="G93" s="157"/>
      <c r="H93" s="157"/>
      <c r="I93" s="157"/>
      <c r="J93" s="157"/>
      <c r="K93" s="157" t="e">
        <f t="shared" si="4"/>
        <v>#DIV/0!</v>
      </c>
      <c r="L93" s="157"/>
      <c r="M93" s="157"/>
      <c r="N93" s="42" t="e">
        <f t="shared" si="5"/>
        <v>#DIV/0!</v>
      </c>
      <c r="O93" s="353" t="e">
        <f t="shared" si="6"/>
        <v>#DIV/0!</v>
      </c>
    </row>
    <row r="94" spans="1:15" x14ac:dyDescent="0.3">
      <c r="A94" s="2">
        <v>87</v>
      </c>
      <c r="B94" s="6" t="str">
        <f>IF(SISWA!B94=0,"",SISWA!B94)</f>
        <v/>
      </c>
      <c r="C94" s="6" t="str">
        <f>IF(SISWA!C94=0,"",SISWA!C94)</f>
        <v/>
      </c>
      <c r="D94" s="6" t="str">
        <f>IF(SISWA!D94=0,"",SISWA!D94)</f>
        <v/>
      </c>
      <c r="E94" s="195" t="str">
        <f>IF(SISWA!E94=0,"",SISWA!E94)</f>
        <v/>
      </c>
      <c r="F94" s="157"/>
      <c r="G94" s="157"/>
      <c r="H94" s="157"/>
      <c r="I94" s="157"/>
      <c r="J94" s="157"/>
      <c r="K94" s="157" t="e">
        <f t="shared" si="4"/>
        <v>#DIV/0!</v>
      </c>
      <c r="L94" s="157"/>
      <c r="M94" s="157"/>
      <c r="N94" s="42" t="e">
        <f t="shared" si="5"/>
        <v>#DIV/0!</v>
      </c>
      <c r="O94" s="353" t="e">
        <f t="shared" si="6"/>
        <v>#DIV/0!</v>
      </c>
    </row>
    <row r="95" spans="1:15" x14ac:dyDescent="0.3">
      <c r="A95" s="2">
        <v>88</v>
      </c>
      <c r="B95" s="6" t="str">
        <f>IF(SISWA!B95=0,"",SISWA!B95)</f>
        <v/>
      </c>
      <c r="C95" s="6" t="str">
        <f>IF(SISWA!C95=0,"",SISWA!C95)</f>
        <v/>
      </c>
      <c r="D95" s="6" t="str">
        <f>IF(SISWA!D95=0,"",SISWA!D95)</f>
        <v/>
      </c>
      <c r="E95" s="195" t="str">
        <f>IF(SISWA!E95=0,"",SISWA!E95)</f>
        <v/>
      </c>
      <c r="F95" s="157"/>
      <c r="G95" s="157"/>
      <c r="H95" s="157"/>
      <c r="I95" s="157"/>
      <c r="J95" s="157"/>
      <c r="K95" s="157" t="e">
        <f t="shared" si="4"/>
        <v>#DIV/0!</v>
      </c>
      <c r="L95" s="157"/>
      <c r="M95" s="157"/>
      <c r="N95" s="42" t="e">
        <f t="shared" si="5"/>
        <v>#DIV/0!</v>
      </c>
      <c r="O95" s="353" t="e">
        <f t="shared" si="6"/>
        <v>#DIV/0!</v>
      </c>
    </row>
    <row r="96" spans="1:15" x14ac:dyDescent="0.3">
      <c r="A96" s="2">
        <v>89</v>
      </c>
      <c r="B96" s="6" t="str">
        <f>IF(SISWA!B96=0,"",SISWA!B96)</f>
        <v/>
      </c>
      <c r="C96" s="6" t="str">
        <f>IF(SISWA!C96=0,"",SISWA!C96)</f>
        <v/>
      </c>
      <c r="D96" s="6" t="str">
        <f>IF(SISWA!D96=0,"",SISWA!D96)</f>
        <v/>
      </c>
      <c r="E96" s="195" t="str">
        <f>IF(SISWA!E96=0,"",SISWA!E96)</f>
        <v/>
      </c>
      <c r="F96" s="157"/>
      <c r="G96" s="157"/>
      <c r="H96" s="157"/>
      <c r="I96" s="157"/>
      <c r="J96" s="157"/>
      <c r="K96" s="157" t="e">
        <f t="shared" si="4"/>
        <v>#DIV/0!</v>
      </c>
      <c r="L96" s="157"/>
      <c r="M96" s="157"/>
      <c r="N96" s="42" t="e">
        <f t="shared" si="5"/>
        <v>#DIV/0!</v>
      </c>
      <c r="O96" s="353" t="e">
        <f t="shared" si="6"/>
        <v>#DIV/0!</v>
      </c>
    </row>
    <row r="97" spans="1:15" x14ac:dyDescent="0.3">
      <c r="A97" s="2">
        <v>90</v>
      </c>
      <c r="B97" s="6" t="str">
        <f>IF(SISWA!B97=0,"",SISWA!B97)</f>
        <v/>
      </c>
      <c r="C97" s="6" t="str">
        <f>IF(SISWA!C97=0,"",SISWA!C97)</f>
        <v/>
      </c>
      <c r="D97" s="6" t="str">
        <f>IF(SISWA!D97=0,"",SISWA!D97)</f>
        <v/>
      </c>
      <c r="E97" s="195" t="str">
        <f>IF(SISWA!E97=0,"",SISWA!E97)</f>
        <v/>
      </c>
      <c r="F97" s="157"/>
      <c r="G97" s="157"/>
      <c r="H97" s="157"/>
      <c r="I97" s="157"/>
      <c r="J97" s="157"/>
      <c r="K97" s="157" t="e">
        <f t="shared" si="4"/>
        <v>#DIV/0!</v>
      </c>
      <c r="L97" s="157"/>
      <c r="M97" s="157"/>
      <c r="N97" s="42" t="e">
        <f t="shared" si="5"/>
        <v>#DIV/0!</v>
      </c>
      <c r="O97" s="353" t="e">
        <f t="shared" si="6"/>
        <v>#DIV/0!</v>
      </c>
    </row>
    <row r="98" spans="1:15" x14ac:dyDescent="0.3">
      <c r="A98" s="2">
        <v>91</v>
      </c>
      <c r="B98" s="6" t="str">
        <f>IF(SISWA!B98=0,"",SISWA!B98)</f>
        <v/>
      </c>
      <c r="C98" s="6" t="str">
        <f>IF(SISWA!C98=0,"",SISWA!C98)</f>
        <v/>
      </c>
      <c r="D98" s="6" t="str">
        <f>IF(SISWA!D98=0,"",SISWA!D98)</f>
        <v/>
      </c>
      <c r="E98" s="195" t="str">
        <f>IF(SISWA!E98=0,"",SISWA!E98)</f>
        <v/>
      </c>
      <c r="F98" s="157"/>
      <c r="G98" s="157"/>
      <c r="H98" s="157"/>
      <c r="I98" s="157"/>
      <c r="J98" s="157"/>
      <c r="K98" s="157" t="e">
        <f t="shared" si="4"/>
        <v>#DIV/0!</v>
      </c>
      <c r="L98" s="157"/>
      <c r="M98" s="157"/>
      <c r="N98" s="42" t="e">
        <f t="shared" si="5"/>
        <v>#DIV/0!</v>
      </c>
      <c r="O98" s="353" t="e">
        <f t="shared" si="6"/>
        <v>#DIV/0!</v>
      </c>
    </row>
    <row r="99" spans="1:15" x14ac:dyDescent="0.3">
      <c r="A99" s="2">
        <v>92</v>
      </c>
      <c r="B99" s="6" t="str">
        <f>IF(SISWA!B99=0,"",SISWA!B99)</f>
        <v/>
      </c>
      <c r="C99" s="6" t="str">
        <f>IF(SISWA!C99=0,"",SISWA!C99)</f>
        <v/>
      </c>
      <c r="D99" s="6" t="str">
        <f>IF(SISWA!D99=0,"",SISWA!D99)</f>
        <v/>
      </c>
      <c r="E99" s="195" t="str">
        <f>IF(SISWA!E99=0,"",SISWA!E99)</f>
        <v/>
      </c>
      <c r="F99" s="157"/>
      <c r="G99" s="157"/>
      <c r="H99" s="157"/>
      <c r="I99" s="157"/>
      <c r="J99" s="157"/>
      <c r="K99" s="157" t="e">
        <f t="shared" si="4"/>
        <v>#DIV/0!</v>
      </c>
      <c r="L99" s="157"/>
      <c r="M99" s="157"/>
      <c r="N99" s="42" t="e">
        <f t="shared" si="5"/>
        <v>#DIV/0!</v>
      </c>
      <c r="O99" s="353" t="e">
        <f t="shared" si="6"/>
        <v>#DIV/0!</v>
      </c>
    </row>
    <row r="100" spans="1:15" x14ac:dyDescent="0.3">
      <c r="A100" s="2">
        <v>93</v>
      </c>
      <c r="B100" s="6" t="str">
        <f>IF(SISWA!B100=0,"",SISWA!B100)</f>
        <v/>
      </c>
      <c r="C100" s="6" t="str">
        <f>IF(SISWA!C100=0,"",SISWA!C100)</f>
        <v/>
      </c>
      <c r="D100" s="6" t="str">
        <f>IF(SISWA!D100=0,"",SISWA!D100)</f>
        <v/>
      </c>
      <c r="E100" s="195" t="str">
        <f>IF(SISWA!E100=0,"",SISWA!E100)</f>
        <v/>
      </c>
      <c r="F100" s="157"/>
      <c r="G100" s="157"/>
      <c r="H100" s="157"/>
      <c r="I100" s="157"/>
      <c r="J100" s="157"/>
      <c r="K100" s="157" t="e">
        <f t="shared" si="4"/>
        <v>#DIV/0!</v>
      </c>
      <c r="L100" s="157"/>
      <c r="M100" s="157"/>
      <c r="N100" s="42" t="e">
        <f t="shared" si="5"/>
        <v>#DIV/0!</v>
      </c>
      <c r="O100" s="353" t="e">
        <f t="shared" si="6"/>
        <v>#DIV/0!</v>
      </c>
    </row>
    <row r="101" spans="1:15" x14ac:dyDescent="0.3">
      <c r="A101" s="2">
        <v>94</v>
      </c>
      <c r="B101" s="6" t="str">
        <f>IF(SISWA!B101=0,"",SISWA!B101)</f>
        <v/>
      </c>
      <c r="C101" s="6" t="str">
        <f>IF(SISWA!C101=0,"",SISWA!C101)</f>
        <v/>
      </c>
      <c r="D101" s="6" t="str">
        <f>IF(SISWA!D101=0,"",SISWA!D101)</f>
        <v/>
      </c>
      <c r="E101" s="195" t="str">
        <f>IF(SISWA!E101=0,"",SISWA!E101)</f>
        <v/>
      </c>
      <c r="F101" s="157"/>
      <c r="G101" s="157"/>
      <c r="H101" s="157"/>
      <c r="I101" s="157"/>
      <c r="J101" s="157"/>
      <c r="K101" s="157" t="e">
        <f t="shared" si="4"/>
        <v>#DIV/0!</v>
      </c>
      <c r="L101" s="157"/>
      <c r="M101" s="157"/>
      <c r="N101" s="42" t="e">
        <f t="shared" si="5"/>
        <v>#DIV/0!</v>
      </c>
      <c r="O101" s="353" t="e">
        <f t="shared" si="6"/>
        <v>#DIV/0!</v>
      </c>
    </row>
    <row r="102" spans="1:15" x14ac:dyDescent="0.3">
      <c r="A102" s="2">
        <v>95</v>
      </c>
      <c r="B102" s="6" t="str">
        <f>IF(SISWA!B102=0,"",SISWA!B102)</f>
        <v/>
      </c>
      <c r="C102" s="6" t="str">
        <f>IF(SISWA!C102=0,"",SISWA!C102)</f>
        <v/>
      </c>
      <c r="D102" s="6" t="str">
        <f>IF(SISWA!D102=0,"",SISWA!D102)</f>
        <v/>
      </c>
      <c r="E102" s="195" t="str">
        <f>IF(SISWA!E102=0,"",SISWA!E102)</f>
        <v/>
      </c>
      <c r="F102" s="157"/>
      <c r="G102" s="157"/>
      <c r="H102" s="157"/>
      <c r="I102" s="157"/>
      <c r="J102" s="157"/>
      <c r="K102" s="157" t="e">
        <f t="shared" si="4"/>
        <v>#DIV/0!</v>
      </c>
      <c r="L102" s="157"/>
      <c r="M102" s="157"/>
      <c r="N102" s="42" t="e">
        <f t="shared" si="5"/>
        <v>#DIV/0!</v>
      </c>
      <c r="O102" s="353" t="e">
        <f t="shared" si="6"/>
        <v>#DIV/0!</v>
      </c>
    </row>
    <row r="103" spans="1:15" x14ac:dyDescent="0.3">
      <c r="A103" s="2">
        <v>96</v>
      </c>
      <c r="B103" s="6" t="str">
        <f>IF(SISWA!B103=0,"",SISWA!B103)</f>
        <v/>
      </c>
      <c r="C103" s="6" t="str">
        <f>IF(SISWA!C103=0,"",SISWA!C103)</f>
        <v/>
      </c>
      <c r="D103" s="6" t="str">
        <f>IF(SISWA!D103=0,"",SISWA!D103)</f>
        <v/>
      </c>
      <c r="E103" s="195" t="str">
        <f>IF(SISWA!E103=0,"",SISWA!E103)</f>
        <v/>
      </c>
      <c r="F103" s="157"/>
      <c r="G103" s="157"/>
      <c r="H103" s="157"/>
      <c r="I103" s="157"/>
      <c r="J103" s="157"/>
      <c r="K103" s="157" t="e">
        <f t="shared" si="4"/>
        <v>#DIV/0!</v>
      </c>
      <c r="L103" s="157"/>
      <c r="M103" s="157"/>
      <c r="N103" s="42" t="e">
        <f t="shared" si="5"/>
        <v>#DIV/0!</v>
      </c>
      <c r="O103" s="353" t="e">
        <f t="shared" si="6"/>
        <v>#DIV/0!</v>
      </c>
    </row>
    <row r="104" spans="1:15" x14ac:dyDescent="0.3">
      <c r="A104" s="2">
        <v>97</v>
      </c>
      <c r="B104" s="6" t="str">
        <f>IF(SISWA!B104=0,"",SISWA!B104)</f>
        <v/>
      </c>
      <c r="C104" s="6" t="str">
        <f>IF(SISWA!C104=0,"",SISWA!C104)</f>
        <v/>
      </c>
      <c r="D104" s="6" t="str">
        <f>IF(SISWA!D104=0,"",SISWA!D104)</f>
        <v/>
      </c>
      <c r="E104" s="195" t="str">
        <f>IF(SISWA!E104=0,"",SISWA!E104)</f>
        <v/>
      </c>
      <c r="F104" s="157"/>
      <c r="G104" s="157"/>
      <c r="H104" s="157"/>
      <c r="I104" s="157"/>
      <c r="J104" s="157"/>
      <c r="K104" s="157" t="e">
        <f t="shared" si="4"/>
        <v>#DIV/0!</v>
      </c>
      <c r="L104" s="157"/>
      <c r="M104" s="157"/>
      <c r="N104" s="42" t="e">
        <f t="shared" si="5"/>
        <v>#DIV/0!</v>
      </c>
      <c r="O104" s="353" t="e">
        <f t="shared" si="6"/>
        <v>#DIV/0!</v>
      </c>
    </row>
    <row r="105" spans="1:15" x14ac:dyDescent="0.3">
      <c r="A105" s="2">
        <v>98</v>
      </c>
      <c r="B105" s="6" t="str">
        <f>IF(SISWA!B105=0,"",SISWA!B105)</f>
        <v/>
      </c>
      <c r="C105" s="6" t="str">
        <f>IF(SISWA!C105=0,"",SISWA!C105)</f>
        <v/>
      </c>
      <c r="D105" s="6" t="str">
        <f>IF(SISWA!D105=0,"",SISWA!D105)</f>
        <v/>
      </c>
      <c r="E105" s="195" t="str">
        <f>IF(SISWA!E105=0,"",SISWA!E105)</f>
        <v/>
      </c>
      <c r="F105" s="157"/>
      <c r="G105" s="157"/>
      <c r="H105" s="157"/>
      <c r="I105" s="157"/>
      <c r="J105" s="157"/>
      <c r="K105" s="157" t="e">
        <f t="shared" si="4"/>
        <v>#DIV/0!</v>
      </c>
      <c r="L105" s="157"/>
      <c r="M105" s="157"/>
      <c r="N105" s="42" t="e">
        <f t="shared" si="5"/>
        <v>#DIV/0!</v>
      </c>
      <c r="O105" s="353" t="e">
        <f t="shared" si="6"/>
        <v>#DIV/0!</v>
      </c>
    </row>
    <row r="106" spans="1:15" x14ac:dyDescent="0.3">
      <c r="A106" s="2">
        <v>99</v>
      </c>
      <c r="B106" s="6" t="str">
        <f>IF(SISWA!B106=0,"",SISWA!B106)</f>
        <v/>
      </c>
      <c r="C106" s="6" t="str">
        <f>IF(SISWA!C106=0,"",SISWA!C106)</f>
        <v/>
      </c>
      <c r="D106" s="6" t="str">
        <f>IF(SISWA!D106=0,"",SISWA!D106)</f>
        <v/>
      </c>
      <c r="E106" s="195" t="str">
        <f>IF(SISWA!E106=0,"",SISWA!E106)</f>
        <v/>
      </c>
      <c r="F106" s="157"/>
      <c r="G106" s="157"/>
      <c r="H106" s="157"/>
      <c r="I106" s="157"/>
      <c r="J106" s="157"/>
      <c r="K106" s="157" t="e">
        <f t="shared" si="4"/>
        <v>#DIV/0!</v>
      </c>
      <c r="L106" s="157"/>
      <c r="M106" s="157"/>
      <c r="N106" s="42" t="e">
        <f t="shared" si="5"/>
        <v>#DIV/0!</v>
      </c>
      <c r="O106" s="353" t="e">
        <f t="shared" si="6"/>
        <v>#DIV/0!</v>
      </c>
    </row>
    <row r="107" spans="1:15" x14ac:dyDescent="0.3">
      <c r="A107" s="2">
        <v>100</v>
      </c>
      <c r="B107" s="6" t="str">
        <f>IF(SISWA!B107=0,"",SISWA!B107)</f>
        <v/>
      </c>
      <c r="C107" s="6" t="str">
        <f>IF(SISWA!C107=0,"",SISWA!C107)</f>
        <v/>
      </c>
      <c r="D107" s="6" t="str">
        <f>IF(SISWA!D107=0,"",SISWA!D107)</f>
        <v/>
      </c>
      <c r="E107" s="195" t="str">
        <f>IF(SISWA!E107=0,"",SISWA!E107)</f>
        <v/>
      </c>
      <c r="F107" s="157"/>
      <c r="G107" s="157"/>
      <c r="H107" s="157"/>
      <c r="I107" s="157"/>
      <c r="J107" s="157"/>
      <c r="K107" s="157" t="e">
        <f t="shared" si="4"/>
        <v>#DIV/0!</v>
      </c>
      <c r="L107" s="157"/>
      <c r="M107" s="157"/>
      <c r="N107" s="42" t="e">
        <f t="shared" si="5"/>
        <v>#DIV/0!</v>
      </c>
      <c r="O107" s="353" t="e">
        <f t="shared" si="6"/>
        <v>#DIV/0!</v>
      </c>
    </row>
    <row r="108" spans="1:15" x14ac:dyDescent="0.3">
      <c r="A108" s="2">
        <v>101</v>
      </c>
      <c r="B108" s="6" t="str">
        <f>IF(SISWA!B108=0,"",SISWA!B108)</f>
        <v/>
      </c>
      <c r="C108" s="6" t="str">
        <f>IF(SISWA!C108=0,"",SISWA!C108)</f>
        <v/>
      </c>
      <c r="D108" s="6" t="str">
        <f>IF(SISWA!D108=0,"",SISWA!D108)</f>
        <v/>
      </c>
      <c r="E108" s="195" t="str">
        <f>IF(SISWA!E108=0,"",SISWA!E108)</f>
        <v/>
      </c>
      <c r="F108" s="157"/>
      <c r="G108" s="157"/>
      <c r="H108" s="157"/>
      <c r="I108" s="157"/>
      <c r="J108" s="157"/>
      <c r="K108" s="157" t="e">
        <f t="shared" si="4"/>
        <v>#DIV/0!</v>
      </c>
      <c r="L108" s="157"/>
      <c r="M108" s="157"/>
      <c r="N108" s="42" t="e">
        <f t="shared" si="5"/>
        <v>#DIV/0!</v>
      </c>
      <c r="O108" s="353" t="e">
        <f t="shared" si="6"/>
        <v>#DIV/0!</v>
      </c>
    </row>
    <row r="109" spans="1:15" x14ac:dyDescent="0.3">
      <c r="A109" s="2">
        <v>102</v>
      </c>
      <c r="B109" s="6" t="str">
        <f>IF(SISWA!B109=0,"",SISWA!B109)</f>
        <v/>
      </c>
      <c r="C109" s="6" t="str">
        <f>IF(SISWA!C109=0,"",SISWA!C109)</f>
        <v/>
      </c>
      <c r="D109" s="6" t="str">
        <f>IF(SISWA!D109=0,"",SISWA!D109)</f>
        <v/>
      </c>
      <c r="E109" s="195" t="str">
        <f>IF(SISWA!E109=0,"",SISWA!E109)</f>
        <v/>
      </c>
      <c r="F109" s="157"/>
      <c r="G109" s="157"/>
      <c r="H109" s="157"/>
      <c r="I109" s="157"/>
      <c r="J109" s="157"/>
      <c r="K109" s="157" t="e">
        <f t="shared" si="4"/>
        <v>#DIV/0!</v>
      </c>
      <c r="L109" s="157"/>
      <c r="M109" s="157"/>
      <c r="N109" s="42" t="e">
        <f t="shared" si="5"/>
        <v>#DIV/0!</v>
      </c>
      <c r="O109" s="353" t="e">
        <f t="shared" si="6"/>
        <v>#DIV/0!</v>
      </c>
    </row>
    <row r="110" spans="1:15" x14ac:dyDescent="0.3">
      <c r="A110" s="2">
        <v>103</v>
      </c>
      <c r="B110" s="6" t="str">
        <f>IF(SISWA!B110=0,"",SISWA!B110)</f>
        <v/>
      </c>
      <c r="C110" s="6" t="str">
        <f>IF(SISWA!C110=0,"",SISWA!C110)</f>
        <v/>
      </c>
      <c r="D110" s="6" t="str">
        <f>IF(SISWA!D110=0,"",SISWA!D110)</f>
        <v/>
      </c>
      <c r="E110" s="195" t="str">
        <f>IF(SISWA!E110=0,"",SISWA!E110)</f>
        <v/>
      </c>
      <c r="F110" s="157"/>
      <c r="G110" s="157"/>
      <c r="H110" s="157"/>
      <c r="I110" s="157"/>
      <c r="J110" s="157"/>
      <c r="K110" s="157" t="e">
        <f t="shared" si="4"/>
        <v>#DIV/0!</v>
      </c>
      <c r="L110" s="157"/>
      <c r="M110" s="157"/>
      <c r="N110" s="42" t="e">
        <f t="shared" si="5"/>
        <v>#DIV/0!</v>
      </c>
      <c r="O110" s="353" t="e">
        <f t="shared" si="6"/>
        <v>#DIV/0!</v>
      </c>
    </row>
    <row r="111" spans="1:15" x14ac:dyDescent="0.3">
      <c r="A111" s="2">
        <v>104</v>
      </c>
      <c r="B111" s="6" t="str">
        <f>IF(SISWA!B111=0,"",SISWA!B111)</f>
        <v/>
      </c>
      <c r="C111" s="6" t="str">
        <f>IF(SISWA!C111=0,"",SISWA!C111)</f>
        <v/>
      </c>
      <c r="D111" s="6" t="str">
        <f>IF(SISWA!D111=0,"",SISWA!D111)</f>
        <v/>
      </c>
      <c r="E111" s="195" t="str">
        <f>IF(SISWA!E111=0,"",SISWA!E111)</f>
        <v/>
      </c>
      <c r="F111" s="157"/>
      <c r="G111" s="157"/>
      <c r="H111" s="157"/>
      <c r="I111" s="157"/>
      <c r="J111" s="157"/>
      <c r="K111" s="157" t="e">
        <f t="shared" si="4"/>
        <v>#DIV/0!</v>
      </c>
      <c r="L111" s="157"/>
      <c r="M111" s="157"/>
      <c r="N111" s="42" t="e">
        <f t="shared" si="5"/>
        <v>#DIV/0!</v>
      </c>
      <c r="O111" s="353" t="e">
        <f t="shared" si="6"/>
        <v>#DIV/0!</v>
      </c>
    </row>
    <row r="112" spans="1:15" x14ac:dyDescent="0.3">
      <c r="A112" s="2">
        <v>105</v>
      </c>
      <c r="B112" s="6" t="str">
        <f>IF(SISWA!B112=0,"",SISWA!B112)</f>
        <v/>
      </c>
      <c r="C112" s="6" t="str">
        <f>IF(SISWA!C112=0,"",SISWA!C112)</f>
        <v/>
      </c>
      <c r="D112" s="6" t="str">
        <f>IF(SISWA!D112=0,"",SISWA!D112)</f>
        <v/>
      </c>
      <c r="E112" s="195" t="str">
        <f>IF(SISWA!E112=0,"",SISWA!E112)</f>
        <v/>
      </c>
      <c r="F112" s="157"/>
      <c r="G112" s="157"/>
      <c r="H112" s="157"/>
      <c r="I112" s="157"/>
      <c r="J112" s="157"/>
      <c r="K112" s="157" t="e">
        <f t="shared" si="4"/>
        <v>#DIV/0!</v>
      </c>
      <c r="L112" s="157"/>
      <c r="M112" s="157"/>
      <c r="N112" s="42" t="e">
        <f t="shared" si="5"/>
        <v>#DIV/0!</v>
      </c>
      <c r="O112" s="353" t="e">
        <f t="shared" si="6"/>
        <v>#DIV/0!</v>
      </c>
    </row>
    <row r="113" spans="1:15" x14ac:dyDescent="0.3">
      <c r="A113" s="2">
        <v>106</v>
      </c>
      <c r="B113" s="6" t="str">
        <f>IF(SISWA!B113=0,"",SISWA!B113)</f>
        <v/>
      </c>
      <c r="C113" s="6" t="str">
        <f>IF(SISWA!C113=0,"",SISWA!C113)</f>
        <v/>
      </c>
      <c r="D113" s="6" t="str">
        <f>IF(SISWA!D113=0,"",SISWA!D113)</f>
        <v/>
      </c>
      <c r="E113" s="195" t="str">
        <f>IF(SISWA!E113=0,"",SISWA!E113)</f>
        <v/>
      </c>
      <c r="F113" s="157"/>
      <c r="G113" s="157"/>
      <c r="H113" s="157"/>
      <c r="I113" s="157"/>
      <c r="J113" s="157"/>
      <c r="K113" s="157" t="e">
        <f t="shared" si="4"/>
        <v>#DIV/0!</v>
      </c>
      <c r="L113" s="157"/>
      <c r="M113" s="157"/>
      <c r="N113" s="42" t="e">
        <f t="shared" si="5"/>
        <v>#DIV/0!</v>
      </c>
      <c r="O113" s="353" t="e">
        <f t="shared" si="6"/>
        <v>#DIV/0!</v>
      </c>
    </row>
    <row r="114" spans="1:15" x14ac:dyDescent="0.3">
      <c r="A114" s="2">
        <v>107</v>
      </c>
      <c r="B114" s="6" t="str">
        <f>IF(SISWA!B114=0,"",SISWA!B114)</f>
        <v/>
      </c>
      <c r="C114" s="6" t="str">
        <f>IF(SISWA!C114=0,"",SISWA!C114)</f>
        <v/>
      </c>
      <c r="D114" s="6" t="str">
        <f>IF(SISWA!D114=0,"",SISWA!D114)</f>
        <v/>
      </c>
      <c r="E114" s="195" t="str">
        <f>IF(SISWA!E114=0,"",SISWA!E114)</f>
        <v/>
      </c>
      <c r="F114" s="157"/>
      <c r="G114" s="157"/>
      <c r="H114" s="157"/>
      <c r="I114" s="157"/>
      <c r="J114" s="157"/>
      <c r="K114" s="157" t="e">
        <f t="shared" si="4"/>
        <v>#DIV/0!</v>
      </c>
      <c r="L114" s="157"/>
      <c r="M114" s="157"/>
      <c r="N114" s="42" t="e">
        <f t="shared" si="5"/>
        <v>#DIV/0!</v>
      </c>
      <c r="O114" s="353" t="e">
        <f t="shared" si="6"/>
        <v>#DIV/0!</v>
      </c>
    </row>
    <row r="115" spans="1:15" x14ac:dyDescent="0.3">
      <c r="A115" s="2">
        <v>108</v>
      </c>
      <c r="B115" s="6" t="str">
        <f>IF(SISWA!B115=0,"",SISWA!B115)</f>
        <v/>
      </c>
      <c r="C115" s="6" t="str">
        <f>IF(SISWA!C115=0,"",SISWA!C115)</f>
        <v/>
      </c>
      <c r="D115" s="6" t="str">
        <f>IF(SISWA!D115=0,"",SISWA!D115)</f>
        <v/>
      </c>
      <c r="E115" s="195" t="str">
        <f>IF(SISWA!E115=0,"",SISWA!E115)</f>
        <v/>
      </c>
      <c r="F115" s="157"/>
      <c r="G115" s="157"/>
      <c r="H115" s="157"/>
      <c r="I115" s="157"/>
      <c r="J115" s="157"/>
      <c r="K115" s="157" t="e">
        <f t="shared" si="4"/>
        <v>#DIV/0!</v>
      </c>
      <c r="L115" s="157"/>
      <c r="M115" s="157"/>
      <c r="N115" s="42" t="e">
        <f t="shared" si="5"/>
        <v>#DIV/0!</v>
      </c>
      <c r="O115" s="353" t="e">
        <f t="shared" si="6"/>
        <v>#DIV/0!</v>
      </c>
    </row>
    <row r="116" spans="1:15" x14ac:dyDescent="0.3">
      <c r="A116" s="2">
        <v>109</v>
      </c>
      <c r="B116" s="6" t="str">
        <f>IF(SISWA!B116=0,"",SISWA!B116)</f>
        <v/>
      </c>
      <c r="C116" s="6" t="str">
        <f>IF(SISWA!C116=0,"",SISWA!C116)</f>
        <v/>
      </c>
      <c r="D116" s="6" t="str">
        <f>IF(SISWA!D116=0,"",SISWA!D116)</f>
        <v/>
      </c>
      <c r="E116" s="195" t="str">
        <f>IF(SISWA!E116=0,"",SISWA!E116)</f>
        <v/>
      </c>
      <c r="F116" s="157"/>
      <c r="G116" s="157"/>
      <c r="H116" s="157"/>
      <c r="I116" s="157"/>
      <c r="J116" s="157"/>
      <c r="K116" s="157" t="e">
        <f t="shared" si="4"/>
        <v>#DIV/0!</v>
      </c>
      <c r="L116" s="157"/>
      <c r="M116" s="157"/>
      <c r="N116" s="42" t="e">
        <f t="shared" si="5"/>
        <v>#DIV/0!</v>
      </c>
      <c r="O116" s="353" t="e">
        <f t="shared" si="6"/>
        <v>#DIV/0!</v>
      </c>
    </row>
    <row r="117" spans="1:15" x14ac:dyDescent="0.3">
      <c r="A117" s="2">
        <v>110</v>
      </c>
      <c r="B117" s="6" t="str">
        <f>IF(SISWA!B117=0,"",SISWA!B117)</f>
        <v/>
      </c>
      <c r="C117" s="6" t="str">
        <f>IF(SISWA!C117=0,"",SISWA!C117)</f>
        <v/>
      </c>
      <c r="D117" s="6" t="str">
        <f>IF(SISWA!D117=0,"",SISWA!D117)</f>
        <v/>
      </c>
      <c r="E117" s="195" t="str">
        <f>IF(SISWA!E117=0,"",SISWA!E117)</f>
        <v/>
      </c>
      <c r="F117" s="157"/>
      <c r="G117" s="157"/>
      <c r="H117" s="157"/>
      <c r="I117" s="157"/>
      <c r="J117" s="157"/>
      <c r="K117" s="157" t="e">
        <f t="shared" si="4"/>
        <v>#DIV/0!</v>
      </c>
      <c r="L117" s="157"/>
      <c r="M117" s="157"/>
      <c r="N117" s="42" t="e">
        <f t="shared" si="5"/>
        <v>#DIV/0!</v>
      </c>
      <c r="O117" s="353" t="e">
        <f t="shared" si="6"/>
        <v>#DIV/0!</v>
      </c>
    </row>
    <row r="118" spans="1:15" x14ac:dyDescent="0.3">
      <c r="A118" s="2">
        <v>111</v>
      </c>
      <c r="B118" s="6" t="str">
        <f>IF(SISWA!B118=0,"",SISWA!B118)</f>
        <v/>
      </c>
      <c r="C118" s="6" t="str">
        <f>IF(SISWA!C118=0,"",SISWA!C118)</f>
        <v/>
      </c>
      <c r="D118" s="6" t="str">
        <f>IF(SISWA!D118=0,"",SISWA!D118)</f>
        <v/>
      </c>
      <c r="E118" s="195" t="str">
        <f>IF(SISWA!E118=0,"",SISWA!E118)</f>
        <v/>
      </c>
      <c r="F118" s="157"/>
      <c r="G118" s="157"/>
      <c r="H118" s="157"/>
      <c r="I118" s="157"/>
      <c r="J118" s="157"/>
      <c r="K118" s="157" t="e">
        <f t="shared" si="4"/>
        <v>#DIV/0!</v>
      </c>
      <c r="L118" s="157"/>
      <c r="M118" s="157"/>
      <c r="N118" s="42" t="e">
        <f t="shared" si="5"/>
        <v>#DIV/0!</v>
      </c>
      <c r="O118" s="353" t="e">
        <f t="shared" si="6"/>
        <v>#DIV/0!</v>
      </c>
    </row>
    <row r="119" spans="1:15" x14ac:dyDescent="0.3">
      <c r="A119" s="2">
        <v>112</v>
      </c>
      <c r="B119" s="6" t="str">
        <f>IF(SISWA!B119=0,"",SISWA!B119)</f>
        <v/>
      </c>
      <c r="C119" s="6" t="str">
        <f>IF(SISWA!C119=0,"",SISWA!C119)</f>
        <v/>
      </c>
      <c r="D119" s="6" t="str">
        <f>IF(SISWA!D119=0,"",SISWA!D119)</f>
        <v/>
      </c>
      <c r="E119" s="195" t="str">
        <f>IF(SISWA!E119=0,"",SISWA!E119)</f>
        <v/>
      </c>
      <c r="F119" s="157"/>
      <c r="G119" s="157"/>
      <c r="H119" s="157"/>
      <c r="I119" s="157"/>
      <c r="J119" s="157"/>
      <c r="K119" s="157" t="e">
        <f t="shared" si="4"/>
        <v>#DIV/0!</v>
      </c>
      <c r="L119" s="157"/>
      <c r="M119" s="157"/>
      <c r="N119" s="42" t="e">
        <f t="shared" si="5"/>
        <v>#DIV/0!</v>
      </c>
      <c r="O119" s="353" t="e">
        <f t="shared" si="6"/>
        <v>#DIV/0!</v>
      </c>
    </row>
    <row r="120" spans="1:15" x14ac:dyDescent="0.3">
      <c r="A120" s="2">
        <v>113</v>
      </c>
      <c r="B120" s="6" t="str">
        <f>IF(SISWA!B120=0,"",SISWA!B120)</f>
        <v/>
      </c>
      <c r="C120" s="6" t="str">
        <f>IF(SISWA!C120=0,"",SISWA!C120)</f>
        <v/>
      </c>
      <c r="D120" s="6" t="str">
        <f>IF(SISWA!D120=0,"",SISWA!D120)</f>
        <v/>
      </c>
      <c r="E120" s="195" t="str">
        <f>IF(SISWA!E120=0,"",SISWA!E120)</f>
        <v/>
      </c>
      <c r="F120" s="157"/>
      <c r="G120" s="157"/>
      <c r="H120" s="157"/>
      <c r="I120" s="157"/>
      <c r="J120" s="157"/>
      <c r="K120" s="157" t="e">
        <f t="shared" si="4"/>
        <v>#DIV/0!</v>
      </c>
      <c r="L120" s="157"/>
      <c r="M120" s="157"/>
      <c r="N120" s="42" t="e">
        <f t="shared" si="5"/>
        <v>#DIV/0!</v>
      </c>
      <c r="O120" s="353" t="e">
        <f t="shared" si="6"/>
        <v>#DIV/0!</v>
      </c>
    </row>
    <row r="121" spans="1:15" x14ac:dyDescent="0.3">
      <c r="A121" s="2">
        <v>114</v>
      </c>
      <c r="B121" s="6" t="str">
        <f>IF(SISWA!B121=0,"",SISWA!B121)</f>
        <v/>
      </c>
      <c r="C121" s="6" t="str">
        <f>IF(SISWA!C121=0,"",SISWA!C121)</f>
        <v/>
      </c>
      <c r="D121" s="6" t="str">
        <f>IF(SISWA!D121=0,"",SISWA!D121)</f>
        <v/>
      </c>
      <c r="E121" s="195" t="str">
        <f>IF(SISWA!E121=0,"",SISWA!E121)</f>
        <v/>
      </c>
      <c r="F121" s="157"/>
      <c r="G121" s="157"/>
      <c r="H121" s="157"/>
      <c r="I121" s="157"/>
      <c r="J121" s="157"/>
      <c r="K121" s="157" t="e">
        <f t="shared" si="4"/>
        <v>#DIV/0!</v>
      </c>
      <c r="L121" s="157"/>
      <c r="M121" s="157"/>
      <c r="N121" s="42" t="e">
        <f t="shared" si="5"/>
        <v>#DIV/0!</v>
      </c>
      <c r="O121" s="353" t="e">
        <f t="shared" si="6"/>
        <v>#DIV/0!</v>
      </c>
    </row>
    <row r="122" spans="1:15" x14ac:dyDescent="0.3">
      <c r="A122" s="2">
        <v>115</v>
      </c>
      <c r="B122" s="6" t="str">
        <f>IF(SISWA!B122=0,"",SISWA!B122)</f>
        <v/>
      </c>
      <c r="C122" s="6" t="str">
        <f>IF(SISWA!C122=0,"",SISWA!C122)</f>
        <v/>
      </c>
      <c r="D122" s="6" t="str">
        <f>IF(SISWA!D122=0,"",SISWA!D122)</f>
        <v/>
      </c>
      <c r="E122" s="195" t="str">
        <f>IF(SISWA!E122=0,"",SISWA!E122)</f>
        <v/>
      </c>
      <c r="F122" s="157"/>
      <c r="G122" s="157"/>
      <c r="H122" s="157"/>
      <c r="I122" s="157"/>
      <c r="J122" s="157"/>
      <c r="K122" s="157" t="e">
        <f t="shared" si="4"/>
        <v>#DIV/0!</v>
      </c>
      <c r="L122" s="157"/>
      <c r="M122" s="157"/>
      <c r="N122" s="42" t="e">
        <f t="shared" si="5"/>
        <v>#DIV/0!</v>
      </c>
      <c r="O122" s="353" t="e">
        <f t="shared" si="6"/>
        <v>#DIV/0!</v>
      </c>
    </row>
    <row r="123" spans="1:15" x14ac:dyDescent="0.3">
      <c r="A123" s="2">
        <v>116</v>
      </c>
      <c r="B123" s="6" t="str">
        <f>IF(SISWA!B123=0,"",SISWA!B123)</f>
        <v/>
      </c>
      <c r="C123" s="6" t="str">
        <f>IF(SISWA!C123=0,"",SISWA!C123)</f>
        <v/>
      </c>
      <c r="D123" s="6" t="str">
        <f>IF(SISWA!D123=0,"",SISWA!D123)</f>
        <v/>
      </c>
      <c r="E123" s="195" t="str">
        <f>IF(SISWA!E123=0,"",SISWA!E123)</f>
        <v/>
      </c>
      <c r="F123" s="157"/>
      <c r="G123" s="157"/>
      <c r="H123" s="157"/>
      <c r="I123" s="157"/>
      <c r="J123" s="157"/>
      <c r="K123" s="157" t="e">
        <f t="shared" si="4"/>
        <v>#DIV/0!</v>
      </c>
      <c r="L123" s="157"/>
      <c r="M123" s="157"/>
      <c r="N123" s="42" t="e">
        <f t="shared" si="5"/>
        <v>#DIV/0!</v>
      </c>
      <c r="O123" s="353" t="e">
        <f t="shared" si="6"/>
        <v>#DIV/0!</v>
      </c>
    </row>
    <row r="124" spans="1:15" x14ac:dyDescent="0.3">
      <c r="A124" s="2">
        <v>117</v>
      </c>
      <c r="B124" s="6" t="str">
        <f>IF(SISWA!B124=0,"",SISWA!B124)</f>
        <v/>
      </c>
      <c r="C124" s="6" t="str">
        <f>IF(SISWA!C124=0,"",SISWA!C124)</f>
        <v/>
      </c>
      <c r="D124" s="6" t="str">
        <f>IF(SISWA!D124=0,"",SISWA!D124)</f>
        <v/>
      </c>
      <c r="E124" s="195" t="str">
        <f>IF(SISWA!E124=0,"",SISWA!E124)</f>
        <v/>
      </c>
      <c r="F124" s="157"/>
      <c r="G124" s="157"/>
      <c r="H124" s="157"/>
      <c r="I124" s="157"/>
      <c r="J124" s="157"/>
      <c r="K124" s="157" t="e">
        <f t="shared" si="4"/>
        <v>#DIV/0!</v>
      </c>
      <c r="L124" s="157"/>
      <c r="M124" s="157"/>
      <c r="N124" s="42" t="e">
        <f t="shared" si="5"/>
        <v>#DIV/0!</v>
      </c>
      <c r="O124" s="353" t="e">
        <f t="shared" si="6"/>
        <v>#DIV/0!</v>
      </c>
    </row>
    <row r="125" spans="1:15" x14ac:dyDescent="0.3">
      <c r="A125" s="2">
        <v>118</v>
      </c>
      <c r="B125" s="6" t="str">
        <f>IF(SISWA!B125=0,"",SISWA!B125)</f>
        <v/>
      </c>
      <c r="C125" s="6" t="str">
        <f>IF(SISWA!C125=0,"",SISWA!C125)</f>
        <v/>
      </c>
      <c r="D125" s="6" t="str">
        <f>IF(SISWA!D125=0,"",SISWA!D125)</f>
        <v/>
      </c>
      <c r="E125" s="195" t="str">
        <f>IF(SISWA!E125=0,"",SISWA!E125)</f>
        <v/>
      </c>
      <c r="F125" s="157"/>
      <c r="G125" s="157"/>
      <c r="H125" s="157"/>
      <c r="I125" s="157"/>
      <c r="J125" s="157"/>
      <c r="K125" s="157" t="e">
        <f t="shared" si="4"/>
        <v>#DIV/0!</v>
      </c>
      <c r="L125" s="157"/>
      <c r="M125" s="157"/>
      <c r="N125" s="42" t="e">
        <f t="shared" si="5"/>
        <v>#DIV/0!</v>
      </c>
      <c r="O125" s="353" t="e">
        <f t="shared" si="6"/>
        <v>#DIV/0!</v>
      </c>
    </row>
    <row r="126" spans="1:15" x14ac:dyDescent="0.3">
      <c r="A126" s="2">
        <v>119</v>
      </c>
      <c r="B126" s="6" t="str">
        <f>IF(SISWA!B126=0,"",SISWA!B126)</f>
        <v/>
      </c>
      <c r="C126" s="6" t="str">
        <f>IF(SISWA!C126=0,"",SISWA!C126)</f>
        <v/>
      </c>
      <c r="D126" s="6" t="str">
        <f>IF(SISWA!D126=0,"",SISWA!D126)</f>
        <v/>
      </c>
      <c r="E126" s="195" t="str">
        <f>IF(SISWA!E126=0,"",SISWA!E126)</f>
        <v/>
      </c>
      <c r="F126" s="157"/>
      <c r="G126" s="157"/>
      <c r="H126" s="157"/>
      <c r="I126" s="157"/>
      <c r="J126" s="157"/>
      <c r="K126" s="157" t="e">
        <f t="shared" si="4"/>
        <v>#DIV/0!</v>
      </c>
      <c r="L126" s="157"/>
      <c r="M126" s="157"/>
      <c r="N126" s="42" t="e">
        <f t="shared" si="5"/>
        <v>#DIV/0!</v>
      </c>
      <c r="O126" s="353" t="e">
        <f t="shared" si="6"/>
        <v>#DIV/0!</v>
      </c>
    </row>
    <row r="127" spans="1:15" x14ac:dyDescent="0.3">
      <c r="A127" s="2">
        <v>120</v>
      </c>
      <c r="B127" s="6" t="str">
        <f>IF(SISWA!B127=0,"",SISWA!B127)</f>
        <v/>
      </c>
      <c r="C127" s="6" t="str">
        <f>IF(SISWA!C127=0,"",SISWA!C127)</f>
        <v/>
      </c>
      <c r="D127" s="6" t="str">
        <f>IF(SISWA!D127=0,"",SISWA!D127)</f>
        <v/>
      </c>
      <c r="E127" s="195" t="str">
        <f>IF(SISWA!E127=0,"",SISWA!E127)</f>
        <v/>
      </c>
      <c r="F127" s="157"/>
      <c r="G127" s="157"/>
      <c r="H127" s="157"/>
      <c r="I127" s="157"/>
      <c r="J127" s="157"/>
      <c r="K127" s="157" t="e">
        <f t="shared" si="4"/>
        <v>#DIV/0!</v>
      </c>
      <c r="L127" s="157"/>
      <c r="M127" s="157"/>
      <c r="N127" s="42" t="e">
        <f t="shared" si="5"/>
        <v>#DIV/0!</v>
      </c>
      <c r="O127" s="353" t="e">
        <f t="shared" si="6"/>
        <v>#DIV/0!</v>
      </c>
    </row>
    <row r="128" spans="1:15" x14ac:dyDescent="0.3">
      <c r="A128" s="2">
        <v>121</v>
      </c>
      <c r="B128" s="6" t="str">
        <f>IF(SISWA!B128=0,"",SISWA!B128)</f>
        <v/>
      </c>
      <c r="C128" s="6" t="str">
        <f>IF(SISWA!C128=0,"",SISWA!C128)</f>
        <v/>
      </c>
      <c r="D128" s="6" t="str">
        <f>IF(SISWA!D128=0,"",SISWA!D128)</f>
        <v/>
      </c>
      <c r="E128" s="195" t="str">
        <f>IF(SISWA!E128=0,"",SISWA!E128)</f>
        <v/>
      </c>
      <c r="F128" s="157"/>
      <c r="G128" s="157"/>
      <c r="H128" s="157"/>
      <c r="I128" s="157"/>
      <c r="J128" s="157"/>
      <c r="K128" s="157" t="e">
        <f t="shared" si="4"/>
        <v>#DIV/0!</v>
      </c>
      <c r="L128" s="157"/>
      <c r="M128" s="157"/>
      <c r="N128" s="42" t="e">
        <f t="shared" si="5"/>
        <v>#DIV/0!</v>
      </c>
      <c r="O128" s="353" t="e">
        <f t="shared" si="6"/>
        <v>#DIV/0!</v>
      </c>
    </row>
    <row r="129" spans="1:15" x14ac:dyDescent="0.3">
      <c r="A129" s="2">
        <v>122</v>
      </c>
      <c r="B129" s="6" t="str">
        <f>IF(SISWA!B129=0,"",SISWA!B129)</f>
        <v/>
      </c>
      <c r="C129" s="6" t="str">
        <f>IF(SISWA!C129=0,"",SISWA!C129)</f>
        <v/>
      </c>
      <c r="D129" s="6" t="str">
        <f>IF(SISWA!D129=0,"",SISWA!D129)</f>
        <v/>
      </c>
      <c r="E129" s="195" t="str">
        <f>IF(SISWA!E129=0,"",SISWA!E129)</f>
        <v/>
      </c>
      <c r="F129" s="157"/>
      <c r="G129" s="157"/>
      <c r="H129" s="157"/>
      <c r="I129" s="157"/>
      <c r="J129" s="157"/>
      <c r="K129" s="157" t="e">
        <f t="shared" si="4"/>
        <v>#DIV/0!</v>
      </c>
      <c r="L129" s="157"/>
      <c r="M129" s="157"/>
      <c r="N129" s="42" t="e">
        <f t="shared" si="5"/>
        <v>#DIV/0!</v>
      </c>
      <c r="O129" s="353" t="e">
        <f t="shared" si="6"/>
        <v>#DIV/0!</v>
      </c>
    </row>
    <row r="130" spans="1:15" x14ac:dyDescent="0.3">
      <c r="A130" s="2">
        <v>123</v>
      </c>
      <c r="B130" s="6" t="str">
        <f>IF(SISWA!B130=0,"",SISWA!B130)</f>
        <v/>
      </c>
      <c r="C130" s="6" t="str">
        <f>IF(SISWA!C130=0,"",SISWA!C130)</f>
        <v/>
      </c>
      <c r="D130" s="6" t="str">
        <f>IF(SISWA!D130=0,"",SISWA!D130)</f>
        <v/>
      </c>
      <c r="E130" s="195" t="str">
        <f>IF(SISWA!E130=0,"",SISWA!E130)</f>
        <v/>
      </c>
      <c r="F130" s="157"/>
      <c r="G130" s="157"/>
      <c r="H130" s="157"/>
      <c r="I130" s="157"/>
      <c r="J130" s="157"/>
      <c r="K130" s="157" t="e">
        <f t="shared" si="4"/>
        <v>#DIV/0!</v>
      </c>
      <c r="L130" s="157"/>
      <c r="M130" s="157"/>
      <c r="N130" s="42" t="e">
        <f t="shared" si="5"/>
        <v>#DIV/0!</v>
      </c>
      <c r="O130" s="353" t="e">
        <f t="shared" si="6"/>
        <v>#DIV/0!</v>
      </c>
    </row>
    <row r="131" spans="1:15" x14ac:dyDescent="0.3">
      <c r="A131" s="2">
        <v>124</v>
      </c>
      <c r="B131" s="6" t="str">
        <f>IF(SISWA!B131=0,"",SISWA!B131)</f>
        <v/>
      </c>
      <c r="C131" s="6" t="str">
        <f>IF(SISWA!C131=0,"",SISWA!C131)</f>
        <v/>
      </c>
      <c r="D131" s="6" t="str">
        <f>IF(SISWA!D131=0,"",SISWA!D131)</f>
        <v/>
      </c>
      <c r="E131" s="195" t="str">
        <f>IF(SISWA!E131=0,"",SISWA!E131)</f>
        <v/>
      </c>
      <c r="F131" s="157"/>
      <c r="G131" s="157"/>
      <c r="H131" s="157"/>
      <c r="I131" s="157"/>
      <c r="J131" s="157"/>
      <c r="K131" s="157" t="e">
        <f t="shared" si="4"/>
        <v>#DIV/0!</v>
      </c>
      <c r="L131" s="157"/>
      <c r="M131" s="157"/>
      <c r="N131" s="42" t="e">
        <f t="shared" si="5"/>
        <v>#DIV/0!</v>
      </c>
      <c r="O131" s="353" t="e">
        <f t="shared" si="6"/>
        <v>#DIV/0!</v>
      </c>
    </row>
    <row r="132" spans="1:15" x14ac:dyDescent="0.3">
      <c r="A132" s="2">
        <v>125</v>
      </c>
      <c r="B132" s="6" t="str">
        <f>IF(SISWA!B132=0,"",SISWA!B132)</f>
        <v/>
      </c>
      <c r="C132" s="6" t="str">
        <f>IF(SISWA!C132=0,"",SISWA!C132)</f>
        <v/>
      </c>
      <c r="D132" s="6" t="str">
        <f>IF(SISWA!D132=0,"",SISWA!D132)</f>
        <v/>
      </c>
      <c r="E132" s="195" t="str">
        <f>IF(SISWA!E132=0,"",SISWA!E132)</f>
        <v/>
      </c>
      <c r="F132" s="157"/>
      <c r="G132" s="157"/>
      <c r="H132" s="157"/>
      <c r="I132" s="157"/>
      <c r="J132" s="157"/>
      <c r="K132" s="157" t="e">
        <f t="shared" si="4"/>
        <v>#DIV/0!</v>
      </c>
      <c r="L132" s="157"/>
      <c r="M132" s="157"/>
      <c r="N132" s="42" t="e">
        <f t="shared" si="5"/>
        <v>#DIV/0!</v>
      </c>
      <c r="O132" s="353" t="e">
        <f t="shared" si="6"/>
        <v>#DIV/0!</v>
      </c>
    </row>
    <row r="133" spans="1:15" x14ac:dyDescent="0.3">
      <c r="A133" s="2">
        <v>126</v>
      </c>
      <c r="B133" s="6" t="str">
        <f>IF(SISWA!B133=0,"",SISWA!B133)</f>
        <v/>
      </c>
      <c r="C133" s="6" t="str">
        <f>IF(SISWA!C133=0,"",SISWA!C133)</f>
        <v/>
      </c>
      <c r="D133" s="6" t="str">
        <f>IF(SISWA!D133=0,"",SISWA!D133)</f>
        <v/>
      </c>
      <c r="E133" s="195" t="str">
        <f>IF(SISWA!E133=0,"",SISWA!E133)</f>
        <v/>
      </c>
      <c r="F133" s="157"/>
      <c r="G133" s="157"/>
      <c r="H133" s="157"/>
      <c r="I133" s="157"/>
      <c r="J133" s="157"/>
      <c r="K133" s="157" t="e">
        <f t="shared" si="4"/>
        <v>#DIV/0!</v>
      </c>
      <c r="L133" s="157"/>
      <c r="M133" s="157"/>
      <c r="N133" s="42" t="e">
        <f t="shared" si="5"/>
        <v>#DIV/0!</v>
      </c>
      <c r="O133" s="353" t="e">
        <f t="shared" si="6"/>
        <v>#DIV/0!</v>
      </c>
    </row>
    <row r="134" spans="1:15" x14ac:dyDescent="0.3">
      <c r="A134" s="2">
        <v>127</v>
      </c>
      <c r="B134" s="6" t="str">
        <f>IF(SISWA!B134=0,"",SISWA!B134)</f>
        <v/>
      </c>
      <c r="C134" s="6" t="str">
        <f>IF(SISWA!C134=0,"",SISWA!C134)</f>
        <v/>
      </c>
      <c r="D134" s="6" t="str">
        <f>IF(SISWA!D134=0,"",SISWA!D134)</f>
        <v/>
      </c>
      <c r="E134" s="195" t="str">
        <f>IF(SISWA!E134=0,"",SISWA!E134)</f>
        <v/>
      </c>
      <c r="F134" s="157"/>
      <c r="G134" s="157"/>
      <c r="H134" s="157"/>
      <c r="I134" s="157"/>
      <c r="J134" s="157"/>
      <c r="K134" s="157" t="e">
        <f t="shared" si="4"/>
        <v>#DIV/0!</v>
      </c>
      <c r="L134" s="157"/>
      <c r="M134" s="157"/>
      <c r="N134" s="42" t="e">
        <f t="shared" si="5"/>
        <v>#DIV/0!</v>
      </c>
      <c r="O134" s="353" t="e">
        <f t="shared" si="6"/>
        <v>#DIV/0!</v>
      </c>
    </row>
    <row r="135" spans="1:15" x14ac:dyDescent="0.3">
      <c r="A135" s="2">
        <v>128</v>
      </c>
      <c r="B135" s="6" t="str">
        <f>IF(SISWA!B135=0,"",SISWA!B135)</f>
        <v/>
      </c>
      <c r="C135" s="6" t="str">
        <f>IF(SISWA!C135=0,"",SISWA!C135)</f>
        <v/>
      </c>
      <c r="D135" s="6" t="str">
        <f>IF(SISWA!D135=0,"",SISWA!D135)</f>
        <v/>
      </c>
      <c r="E135" s="195" t="str">
        <f>IF(SISWA!E135=0,"",SISWA!E135)</f>
        <v/>
      </c>
      <c r="F135" s="157"/>
      <c r="G135" s="157"/>
      <c r="H135" s="157"/>
      <c r="I135" s="157"/>
      <c r="J135" s="157"/>
      <c r="K135" s="157" t="e">
        <f t="shared" si="4"/>
        <v>#DIV/0!</v>
      </c>
      <c r="L135" s="157"/>
      <c r="M135" s="157"/>
      <c r="N135" s="42" t="e">
        <f t="shared" si="5"/>
        <v>#DIV/0!</v>
      </c>
      <c r="O135" s="353" t="e">
        <f t="shared" si="6"/>
        <v>#DIV/0!</v>
      </c>
    </row>
    <row r="136" spans="1:15" x14ac:dyDescent="0.3">
      <c r="A136" s="2">
        <v>129</v>
      </c>
      <c r="B136" s="6" t="str">
        <f>IF(SISWA!B136=0,"",SISWA!B136)</f>
        <v/>
      </c>
      <c r="C136" s="6" t="str">
        <f>IF(SISWA!C136=0,"",SISWA!C136)</f>
        <v/>
      </c>
      <c r="D136" s="6" t="str">
        <f>IF(SISWA!D136=0,"",SISWA!D136)</f>
        <v/>
      </c>
      <c r="E136" s="195" t="str">
        <f>IF(SISWA!E136=0,"",SISWA!E136)</f>
        <v/>
      </c>
      <c r="F136" s="157"/>
      <c r="G136" s="157"/>
      <c r="H136" s="157"/>
      <c r="I136" s="157"/>
      <c r="J136" s="157"/>
      <c r="K136" s="157" t="e">
        <f t="shared" si="4"/>
        <v>#DIV/0!</v>
      </c>
      <c r="L136" s="157"/>
      <c r="M136" s="157"/>
      <c r="N136" s="42" t="e">
        <f t="shared" si="5"/>
        <v>#DIV/0!</v>
      </c>
      <c r="O136" s="353" t="e">
        <f t="shared" si="6"/>
        <v>#DIV/0!</v>
      </c>
    </row>
    <row r="137" spans="1:15" x14ac:dyDescent="0.3">
      <c r="A137" s="2">
        <v>130</v>
      </c>
      <c r="B137" s="6" t="str">
        <f>IF(SISWA!B137=0,"",SISWA!B137)</f>
        <v/>
      </c>
      <c r="C137" s="6" t="str">
        <f>IF(SISWA!C137=0,"",SISWA!C137)</f>
        <v/>
      </c>
      <c r="D137" s="6" t="str">
        <f>IF(SISWA!D137=0,"",SISWA!D137)</f>
        <v/>
      </c>
      <c r="E137" s="195" t="str">
        <f>IF(SISWA!E137=0,"",SISWA!E137)</f>
        <v/>
      </c>
      <c r="F137" s="157"/>
      <c r="G137" s="157"/>
      <c r="H137" s="157"/>
      <c r="I137" s="157"/>
      <c r="J137" s="157"/>
      <c r="K137" s="157" t="e">
        <f t="shared" ref="K137:K200" si="7">AVERAGE(F137:J137)</f>
        <v>#DIV/0!</v>
      </c>
      <c r="L137" s="157"/>
      <c r="M137" s="157"/>
      <c r="N137" s="42" t="e">
        <f t="shared" ref="N137:N200" si="8">AVERAGE(L137:M137)</f>
        <v>#DIV/0!</v>
      </c>
      <c r="O137" s="353" t="e">
        <f t="shared" ref="O137:O200" si="9">AVERAGE(L137:M137)</f>
        <v>#DIV/0!</v>
      </c>
    </row>
    <row r="138" spans="1:15" x14ac:dyDescent="0.3">
      <c r="A138" s="2">
        <v>131</v>
      </c>
      <c r="B138" s="6" t="str">
        <f>IF(SISWA!B138=0,"",SISWA!B138)</f>
        <v/>
      </c>
      <c r="C138" s="6" t="str">
        <f>IF(SISWA!C138=0,"",SISWA!C138)</f>
        <v/>
      </c>
      <c r="D138" s="6" t="str">
        <f>IF(SISWA!D138=0,"",SISWA!D138)</f>
        <v/>
      </c>
      <c r="E138" s="195" t="str">
        <f>IF(SISWA!E138=0,"",SISWA!E138)</f>
        <v/>
      </c>
      <c r="F138" s="157"/>
      <c r="G138" s="157"/>
      <c r="H138" s="157"/>
      <c r="I138" s="157"/>
      <c r="J138" s="157"/>
      <c r="K138" s="157" t="e">
        <f t="shared" si="7"/>
        <v>#DIV/0!</v>
      </c>
      <c r="L138" s="157"/>
      <c r="M138" s="157"/>
      <c r="N138" s="42" t="e">
        <f t="shared" si="8"/>
        <v>#DIV/0!</v>
      </c>
      <c r="O138" s="353" t="e">
        <f t="shared" si="9"/>
        <v>#DIV/0!</v>
      </c>
    </row>
    <row r="139" spans="1:15" x14ac:dyDescent="0.3">
      <c r="A139" s="2">
        <v>132</v>
      </c>
      <c r="B139" s="6" t="str">
        <f>IF(SISWA!B139=0,"",SISWA!B139)</f>
        <v/>
      </c>
      <c r="C139" s="6" t="str">
        <f>IF(SISWA!C139=0,"",SISWA!C139)</f>
        <v/>
      </c>
      <c r="D139" s="6" t="str">
        <f>IF(SISWA!D139=0,"",SISWA!D139)</f>
        <v/>
      </c>
      <c r="E139" s="195" t="str">
        <f>IF(SISWA!E139=0,"",SISWA!E139)</f>
        <v/>
      </c>
      <c r="F139" s="157"/>
      <c r="G139" s="157"/>
      <c r="H139" s="157"/>
      <c r="I139" s="157"/>
      <c r="J139" s="157"/>
      <c r="K139" s="157" t="e">
        <f t="shared" si="7"/>
        <v>#DIV/0!</v>
      </c>
      <c r="L139" s="157"/>
      <c r="M139" s="157"/>
      <c r="N139" s="42" t="e">
        <f t="shared" si="8"/>
        <v>#DIV/0!</v>
      </c>
      <c r="O139" s="353" t="e">
        <f t="shared" si="9"/>
        <v>#DIV/0!</v>
      </c>
    </row>
    <row r="140" spans="1:15" x14ac:dyDescent="0.3">
      <c r="A140" s="2">
        <v>133</v>
      </c>
      <c r="B140" s="6" t="str">
        <f>IF(SISWA!B140=0,"",SISWA!B140)</f>
        <v/>
      </c>
      <c r="C140" s="6" t="str">
        <f>IF(SISWA!C140=0,"",SISWA!C140)</f>
        <v/>
      </c>
      <c r="D140" s="6" t="str">
        <f>IF(SISWA!D140=0,"",SISWA!D140)</f>
        <v/>
      </c>
      <c r="E140" s="195" t="str">
        <f>IF(SISWA!E140=0,"",SISWA!E140)</f>
        <v/>
      </c>
      <c r="F140" s="157"/>
      <c r="G140" s="157"/>
      <c r="H140" s="157"/>
      <c r="I140" s="157"/>
      <c r="J140" s="157"/>
      <c r="K140" s="157" t="e">
        <f t="shared" si="7"/>
        <v>#DIV/0!</v>
      </c>
      <c r="L140" s="157"/>
      <c r="M140" s="157"/>
      <c r="N140" s="42" t="e">
        <f t="shared" si="8"/>
        <v>#DIV/0!</v>
      </c>
      <c r="O140" s="353" t="e">
        <f t="shared" si="9"/>
        <v>#DIV/0!</v>
      </c>
    </row>
    <row r="141" spans="1:15" x14ac:dyDescent="0.3">
      <c r="A141" s="2">
        <v>134</v>
      </c>
      <c r="B141" s="6" t="str">
        <f>IF(SISWA!B141=0,"",SISWA!B141)</f>
        <v/>
      </c>
      <c r="C141" s="6" t="str">
        <f>IF(SISWA!C141=0,"",SISWA!C141)</f>
        <v/>
      </c>
      <c r="D141" s="6" t="str">
        <f>IF(SISWA!D141=0,"",SISWA!D141)</f>
        <v/>
      </c>
      <c r="E141" s="195" t="str">
        <f>IF(SISWA!E141=0,"",SISWA!E141)</f>
        <v/>
      </c>
      <c r="F141" s="157"/>
      <c r="G141" s="157"/>
      <c r="H141" s="157"/>
      <c r="I141" s="157"/>
      <c r="J141" s="157"/>
      <c r="K141" s="157" t="e">
        <f t="shared" si="7"/>
        <v>#DIV/0!</v>
      </c>
      <c r="L141" s="157"/>
      <c r="M141" s="157"/>
      <c r="N141" s="42" t="e">
        <f t="shared" si="8"/>
        <v>#DIV/0!</v>
      </c>
      <c r="O141" s="353" t="e">
        <f t="shared" si="9"/>
        <v>#DIV/0!</v>
      </c>
    </row>
    <row r="142" spans="1:15" x14ac:dyDescent="0.3">
      <c r="A142" s="2">
        <v>135</v>
      </c>
      <c r="B142" s="6" t="str">
        <f>IF(SISWA!B142=0,"",SISWA!B142)</f>
        <v/>
      </c>
      <c r="C142" s="6" t="str">
        <f>IF(SISWA!C142=0,"",SISWA!C142)</f>
        <v/>
      </c>
      <c r="D142" s="6" t="str">
        <f>IF(SISWA!D142=0,"",SISWA!D142)</f>
        <v/>
      </c>
      <c r="E142" s="195" t="str">
        <f>IF(SISWA!E142=0,"",SISWA!E142)</f>
        <v/>
      </c>
      <c r="F142" s="157"/>
      <c r="G142" s="157"/>
      <c r="H142" s="157"/>
      <c r="I142" s="157"/>
      <c r="J142" s="157"/>
      <c r="K142" s="157" t="e">
        <f t="shared" si="7"/>
        <v>#DIV/0!</v>
      </c>
      <c r="L142" s="157"/>
      <c r="M142" s="157"/>
      <c r="N142" s="42" t="e">
        <f t="shared" si="8"/>
        <v>#DIV/0!</v>
      </c>
      <c r="O142" s="353" t="e">
        <f t="shared" si="9"/>
        <v>#DIV/0!</v>
      </c>
    </row>
    <row r="143" spans="1:15" x14ac:dyDescent="0.3">
      <c r="A143" s="2">
        <v>136</v>
      </c>
      <c r="B143" s="6" t="str">
        <f>IF(SISWA!B143=0,"",SISWA!B143)</f>
        <v/>
      </c>
      <c r="C143" s="6" t="str">
        <f>IF(SISWA!C143=0,"",SISWA!C143)</f>
        <v/>
      </c>
      <c r="D143" s="6" t="str">
        <f>IF(SISWA!D143=0,"",SISWA!D143)</f>
        <v/>
      </c>
      <c r="E143" s="195" t="str">
        <f>IF(SISWA!E143=0,"",SISWA!E143)</f>
        <v/>
      </c>
      <c r="F143" s="157"/>
      <c r="G143" s="157"/>
      <c r="H143" s="157"/>
      <c r="I143" s="157"/>
      <c r="J143" s="157"/>
      <c r="K143" s="157" t="e">
        <f t="shared" si="7"/>
        <v>#DIV/0!</v>
      </c>
      <c r="L143" s="157"/>
      <c r="M143" s="157"/>
      <c r="N143" s="42" t="e">
        <f t="shared" si="8"/>
        <v>#DIV/0!</v>
      </c>
      <c r="O143" s="353" t="e">
        <f t="shared" si="9"/>
        <v>#DIV/0!</v>
      </c>
    </row>
    <row r="144" spans="1:15" x14ac:dyDescent="0.3">
      <c r="A144" s="2">
        <v>137</v>
      </c>
      <c r="B144" s="6" t="str">
        <f>IF(SISWA!B144=0,"",SISWA!B144)</f>
        <v/>
      </c>
      <c r="C144" s="6" t="str">
        <f>IF(SISWA!C144=0,"",SISWA!C144)</f>
        <v/>
      </c>
      <c r="D144" s="6" t="str">
        <f>IF(SISWA!D144=0,"",SISWA!D144)</f>
        <v/>
      </c>
      <c r="E144" s="195" t="str">
        <f>IF(SISWA!E144=0,"",SISWA!E144)</f>
        <v/>
      </c>
      <c r="F144" s="157"/>
      <c r="G144" s="157"/>
      <c r="H144" s="157"/>
      <c r="I144" s="157"/>
      <c r="J144" s="157"/>
      <c r="K144" s="157" t="e">
        <f t="shared" si="7"/>
        <v>#DIV/0!</v>
      </c>
      <c r="L144" s="157"/>
      <c r="M144" s="157"/>
      <c r="N144" s="42" t="e">
        <f t="shared" si="8"/>
        <v>#DIV/0!</v>
      </c>
      <c r="O144" s="353" t="e">
        <f t="shared" si="9"/>
        <v>#DIV/0!</v>
      </c>
    </row>
    <row r="145" spans="1:15" x14ac:dyDescent="0.3">
      <c r="A145" s="2">
        <v>138</v>
      </c>
      <c r="B145" s="6" t="str">
        <f>IF(SISWA!B145=0,"",SISWA!B145)</f>
        <v/>
      </c>
      <c r="C145" s="6" t="str">
        <f>IF(SISWA!C145=0,"",SISWA!C145)</f>
        <v/>
      </c>
      <c r="D145" s="6" t="str">
        <f>IF(SISWA!D145=0,"",SISWA!D145)</f>
        <v/>
      </c>
      <c r="E145" s="195" t="str">
        <f>IF(SISWA!E145=0,"",SISWA!E145)</f>
        <v/>
      </c>
      <c r="F145" s="157"/>
      <c r="G145" s="157"/>
      <c r="H145" s="157"/>
      <c r="I145" s="157"/>
      <c r="J145" s="157"/>
      <c r="K145" s="157" t="e">
        <f t="shared" si="7"/>
        <v>#DIV/0!</v>
      </c>
      <c r="L145" s="157"/>
      <c r="M145" s="157"/>
      <c r="N145" s="42" t="e">
        <f t="shared" si="8"/>
        <v>#DIV/0!</v>
      </c>
      <c r="O145" s="353" t="e">
        <f t="shared" si="9"/>
        <v>#DIV/0!</v>
      </c>
    </row>
    <row r="146" spans="1:15" x14ac:dyDescent="0.3">
      <c r="A146" s="2">
        <v>139</v>
      </c>
      <c r="B146" s="6" t="str">
        <f>IF(SISWA!B146=0,"",SISWA!B146)</f>
        <v/>
      </c>
      <c r="C146" s="6" t="str">
        <f>IF(SISWA!C146=0,"",SISWA!C146)</f>
        <v/>
      </c>
      <c r="D146" s="6" t="str">
        <f>IF(SISWA!D146=0,"",SISWA!D146)</f>
        <v/>
      </c>
      <c r="E146" s="195" t="str">
        <f>IF(SISWA!E146=0,"",SISWA!E146)</f>
        <v/>
      </c>
      <c r="F146" s="157"/>
      <c r="G146" s="157"/>
      <c r="H146" s="157"/>
      <c r="I146" s="157"/>
      <c r="J146" s="157"/>
      <c r="K146" s="157" t="e">
        <f t="shared" si="7"/>
        <v>#DIV/0!</v>
      </c>
      <c r="L146" s="157"/>
      <c r="M146" s="157"/>
      <c r="N146" s="42" t="e">
        <f t="shared" si="8"/>
        <v>#DIV/0!</v>
      </c>
      <c r="O146" s="353" t="e">
        <f t="shared" si="9"/>
        <v>#DIV/0!</v>
      </c>
    </row>
    <row r="147" spans="1:15" x14ac:dyDescent="0.3">
      <c r="A147" s="2">
        <v>140</v>
      </c>
      <c r="B147" s="6" t="str">
        <f>IF(SISWA!B147=0,"",SISWA!B147)</f>
        <v/>
      </c>
      <c r="C147" s="6" t="str">
        <f>IF(SISWA!C147=0,"",SISWA!C147)</f>
        <v/>
      </c>
      <c r="D147" s="6" t="str">
        <f>IF(SISWA!D147=0,"",SISWA!D147)</f>
        <v/>
      </c>
      <c r="E147" s="195" t="str">
        <f>IF(SISWA!E147=0,"",SISWA!E147)</f>
        <v/>
      </c>
      <c r="F147" s="157"/>
      <c r="G147" s="157"/>
      <c r="H147" s="157"/>
      <c r="I147" s="157"/>
      <c r="J147" s="157"/>
      <c r="K147" s="157" t="e">
        <f t="shared" si="7"/>
        <v>#DIV/0!</v>
      </c>
      <c r="L147" s="157"/>
      <c r="M147" s="157"/>
      <c r="N147" s="42" t="e">
        <f t="shared" si="8"/>
        <v>#DIV/0!</v>
      </c>
      <c r="O147" s="353" t="e">
        <f t="shared" si="9"/>
        <v>#DIV/0!</v>
      </c>
    </row>
    <row r="148" spans="1:15" x14ac:dyDescent="0.3">
      <c r="A148" s="2">
        <v>141</v>
      </c>
      <c r="B148" s="6" t="str">
        <f>IF(SISWA!B148=0,"",SISWA!B148)</f>
        <v/>
      </c>
      <c r="C148" s="6" t="str">
        <f>IF(SISWA!C148=0,"",SISWA!C148)</f>
        <v/>
      </c>
      <c r="D148" s="6" t="str">
        <f>IF(SISWA!D148=0,"",SISWA!D148)</f>
        <v/>
      </c>
      <c r="E148" s="195" t="str">
        <f>IF(SISWA!E148=0,"",SISWA!E148)</f>
        <v/>
      </c>
      <c r="F148" s="157"/>
      <c r="G148" s="157"/>
      <c r="H148" s="157"/>
      <c r="I148" s="157"/>
      <c r="J148" s="157"/>
      <c r="K148" s="157" t="e">
        <f t="shared" si="7"/>
        <v>#DIV/0!</v>
      </c>
      <c r="L148" s="157"/>
      <c r="M148" s="157"/>
      <c r="N148" s="42" t="e">
        <f t="shared" si="8"/>
        <v>#DIV/0!</v>
      </c>
      <c r="O148" s="353" t="e">
        <f t="shared" si="9"/>
        <v>#DIV/0!</v>
      </c>
    </row>
    <row r="149" spans="1:15" x14ac:dyDescent="0.3">
      <c r="A149" s="2">
        <v>142</v>
      </c>
      <c r="B149" s="6" t="str">
        <f>IF(SISWA!B149=0,"",SISWA!B149)</f>
        <v/>
      </c>
      <c r="C149" s="6" t="str">
        <f>IF(SISWA!C149=0,"",SISWA!C149)</f>
        <v/>
      </c>
      <c r="D149" s="6" t="str">
        <f>IF(SISWA!D149=0,"",SISWA!D149)</f>
        <v/>
      </c>
      <c r="E149" s="195" t="str">
        <f>IF(SISWA!E149=0,"",SISWA!E149)</f>
        <v/>
      </c>
      <c r="F149" s="157"/>
      <c r="G149" s="157"/>
      <c r="H149" s="157"/>
      <c r="I149" s="157"/>
      <c r="J149" s="157"/>
      <c r="K149" s="157" t="e">
        <f t="shared" si="7"/>
        <v>#DIV/0!</v>
      </c>
      <c r="L149" s="157"/>
      <c r="M149" s="157"/>
      <c r="N149" s="42" t="e">
        <f t="shared" si="8"/>
        <v>#DIV/0!</v>
      </c>
      <c r="O149" s="353" t="e">
        <f t="shared" si="9"/>
        <v>#DIV/0!</v>
      </c>
    </row>
    <row r="150" spans="1:15" x14ac:dyDescent="0.3">
      <c r="A150" s="2">
        <v>143</v>
      </c>
      <c r="B150" s="6" t="str">
        <f>IF(SISWA!B150=0,"",SISWA!B150)</f>
        <v/>
      </c>
      <c r="C150" s="6" t="str">
        <f>IF(SISWA!C150=0,"",SISWA!C150)</f>
        <v/>
      </c>
      <c r="D150" s="6" t="str">
        <f>IF(SISWA!D150=0,"",SISWA!D150)</f>
        <v/>
      </c>
      <c r="E150" s="195" t="str">
        <f>IF(SISWA!E150=0,"",SISWA!E150)</f>
        <v/>
      </c>
      <c r="F150" s="157"/>
      <c r="G150" s="157"/>
      <c r="H150" s="157"/>
      <c r="I150" s="157"/>
      <c r="J150" s="157"/>
      <c r="K150" s="157" t="e">
        <f t="shared" si="7"/>
        <v>#DIV/0!</v>
      </c>
      <c r="L150" s="157"/>
      <c r="M150" s="157"/>
      <c r="N150" s="42" t="e">
        <f t="shared" si="8"/>
        <v>#DIV/0!</v>
      </c>
      <c r="O150" s="353" t="e">
        <f t="shared" si="9"/>
        <v>#DIV/0!</v>
      </c>
    </row>
    <row r="151" spans="1:15" x14ac:dyDescent="0.3">
      <c r="A151" s="2">
        <v>144</v>
      </c>
      <c r="B151" s="6" t="str">
        <f>IF(SISWA!B151=0,"",SISWA!B151)</f>
        <v/>
      </c>
      <c r="C151" s="6" t="str">
        <f>IF(SISWA!C151=0,"",SISWA!C151)</f>
        <v/>
      </c>
      <c r="D151" s="6" t="str">
        <f>IF(SISWA!D151=0,"",SISWA!D151)</f>
        <v/>
      </c>
      <c r="E151" s="195" t="str">
        <f>IF(SISWA!E151=0,"",SISWA!E151)</f>
        <v/>
      </c>
      <c r="F151" s="157"/>
      <c r="G151" s="157"/>
      <c r="H151" s="157"/>
      <c r="I151" s="157"/>
      <c r="J151" s="157"/>
      <c r="K151" s="157" t="e">
        <f t="shared" si="7"/>
        <v>#DIV/0!</v>
      </c>
      <c r="L151" s="157"/>
      <c r="M151" s="157"/>
      <c r="N151" s="42" t="e">
        <f t="shared" si="8"/>
        <v>#DIV/0!</v>
      </c>
      <c r="O151" s="353" t="e">
        <f t="shared" si="9"/>
        <v>#DIV/0!</v>
      </c>
    </row>
    <row r="152" spans="1:15" x14ac:dyDescent="0.3">
      <c r="A152" s="2">
        <v>145</v>
      </c>
      <c r="B152" s="6" t="str">
        <f>IF(SISWA!B152=0,"",SISWA!B152)</f>
        <v/>
      </c>
      <c r="C152" s="6" t="str">
        <f>IF(SISWA!C152=0,"",SISWA!C152)</f>
        <v/>
      </c>
      <c r="D152" s="6" t="str">
        <f>IF(SISWA!D152=0,"",SISWA!D152)</f>
        <v/>
      </c>
      <c r="E152" s="195" t="str">
        <f>IF(SISWA!E152=0,"",SISWA!E152)</f>
        <v/>
      </c>
      <c r="F152" s="157"/>
      <c r="G152" s="157"/>
      <c r="H152" s="157"/>
      <c r="I152" s="157"/>
      <c r="J152" s="157"/>
      <c r="K152" s="157" t="e">
        <f t="shared" si="7"/>
        <v>#DIV/0!</v>
      </c>
      <c r="L152" s="157"/>
      <c r="M152" s="157"/>
      <c r="N152" s="42" t="e">
        <f t="shared" si="8"/>
        <v>#DIV/0!</v>
      </c>
      <c r="O152" s="353" t="e">
        <f t="shared" si="9"/>
        <v>#DIV/0!</v>
      </c>
    </row>
    <row r="153" spans="1:15" x14ac:dyDescent="0.3">
      <c r="A153" s="2">
        <v>146</v>
      </c>
      <c r="B153" s="6" t="str">
        <f>IF(SISWA!B153=0,"",SISWA!B153)</f>
        <v/>
      </c>
      <c r="C153" s="6" t="str">
        <f>IF(SISWA!C153=0,"",SISWA!C153)</f>
        <v/>
      </c>
      <c r="D153" s="6" t="str">
        <f>IF(SISWA!D153=0,"",SISWA!D153)</f>
        <v/>
      </c>
      <c r="E153" s="195" t="str">
        <f>IF(SISWA!E153=0,"",SISWA!E153)</f>
        <v/>
      </c>
      <c r="F153" s="157"/>
      <c r="G153" s="157"/>
      <c r="H153" s="157"/>
      <c r="I153" s="157"/>
      <c r="J153" s="157"/>
      <c r="K153" s="157" t="e">
        <f t="shared" si="7"/>
        <v>#DIV/0!</v>
      </c>
      <c r="L153" s="157"/>
      <c r="M153" s="157"/>
      <c r="N153" s="42" t="e">
        <f t="shared" si="8"/>
        <v>#DIV/0!</v>
      </c>
      <c r="O153" s="353" t="e">
        <f t="shared" si="9"/>
        <v>#DIV/0!</v>
      </c>
    </row>
    <row r="154" spans="1:15" x14ac:dyDescent="0.3">
      <c r="A154" s="2">
        <v>147</v>
      </c>
      <c r="B154" s="6" t="str">
        <f>IF(SISWA!B154=0,"",SISWA!B154)</f>
        <v/>
      </c>
      <c r="C154" s="6" t="str">
        <f>IF(SISWA!C154=0,"",SISWA!C154)</f>
        <v/>
      </c>
      <c r="D154" s="6" t="str">
        <f>IF(SISWA!D154=0,"",SISWA!D154)</f>
        <v/>
      </c>
      <c r="E154" s="195" t="str">
        <f>IF(SISWA!E154=0,"",SISWA!E154)</f>
        <v/>
      </c>
      <c r="F154" s="157"/>
      <c r="G154" s="157"/>
      <c r="H154" s="157"/>
      <c r="I154" s="157"/>
      <c r="J154" s="157"/>
      <c r="K154" s="157" t="e">
        <f t="shared" si="7"/>
        <v>#DIV/0!</v>
      </c>
      <c r="L154" s="157"/>
      <c r="M154" s="157"/>
      <c r="N154" s="42" t="e">
        <f t="shared" si="8"/>
        <v>#DIV/0!</v>
      </c>
      <c r="O154" s="353" t="e">
        <f t="shared" si="9"/>
        <v>#DIV/0!</v>
      </c>
    </row>
    <row r="155" spans="1:15" x14ac:dyDescent="0.3">
      <c r="A155" s="2">
        <v>148</v>
      </c>
      <c r="B155" s="6" t="str">
        <f>IF(SISWA!B155=0,"",SISWA!B155)</f>
        <v/>
      </c>
      <c r="C155" s="6" t="str">
        <f>IF(SISWA!C155=0,"",SISWA!C155)</f>
        <v/>
      </c>
      <c r="D155" s="6" t="str">
        <f>IF(SISWA!D155=0,"",SISWA!D155)</f>
        <v/>
      </c>
      <c r="E155" s="195" t="str">
        <f>IF(SISWA!E155=0,"",SISWA!E155)</f>
        <v/>
      </c>
      <c r="F155" s="157"/>
      <c r="G155" s="157"/>
      <c r="H155" s="157"/>
      <c r="I155" s="157"/>
      <c r="J155" s="157"/>
      <c r="K155" s="157" t="e">
        <f t="shared" si="7"/>
        <v>#DIV/0!</v>
      </c>
      <c r="L155" s="157"/>
      <c r="M155" s="157"/>
      <c r="N155" s="42" t="e">
        <f t="shared" si="8"/>
        <v>#DIV/0!</v>
      </c>
      <c r="O155" s="353" t="e">
        <f t="shared" si="9"/>
        <v>#DIV/0!</v>
      </c>
    </row>
    <row r="156" spans="1:15" x14ac:dyDescent="0.3">
      <c r="A156" s="2">
        <v>149</v>
      </c>
      <c r="B156" s="6" t="str">
        <f>IF(SISWA!B156=0,"",SISWA!B156)</f>
        <v/>
      </c>
      <c r="C156" s="6" t="str">
        <f>IF(SISWA!C156=0,"",SISWA!C156)</f>
        <v/>
      </c>
      <c r="D156" s="6" t="str">
        <f>IF(SISWA!D156=0,"",SISWA!D156)</f>
        <v/>
      </c>
      <c r="E156" s="195" t="str">
        <f>IF(SISWA!E156=0,"",SISWA!E156)</f>
        <v/>
      </c>
      <c r="F156" s="157"/>
      <c r="G156" s="157"/>
      <c r="H156" s="157"/>
      <c r="I156" s="157"/>
      <c r="J156" s="157"/>
      <c r="K156" s="157" t="e">
        <f t="shared" si="7"/>
        <v>#DIV/0!</v>
      </c>
      <c r="L156" s="157"/>
      <c r="M156" s="157"/>
      <c r="N156" s="42" t="e">
        <f t="shared" si="8"/>
        <v>#DIV/0!</v>
      </c>
      <c r="O156" s="353" t="e">
        <f t="shared" si="9"/>
        <v>#DIV/0!</v>
      </c>
    </row>
    <row r="157" spans="1:15" x14ac:dyDescent="0.3">
      <c r="A157" s="2">
        <v>150</v>
      </c>
      <c r="B157" s="6" t="str">
        <f>IF(SISWA!B157=0,"",SISWA!B157)</f>
        <v/>
      </c>
      <c r="C157" s="6" t="str">
        <f>IF(SISWA!C157=0,"",SISWA!C157)</f>
        <v/>
      </c>
      <c r="D157" s="6" t="str">
        <f>IF(SISWA!D157=0,"",SISWA!D157)</f>
        <v/>
      </c>
      <c r="E157" s="195" t="str">
        <f>IF(SISWA!E157=0,"",SISWA!E157)</f>
        <v/>
      </c>
      <c r="F157" s="157"/>
      <c r="G157" s="157"/>
      <c r="H157" s="157"/>
      <c r="I157" s="157"/>
      <c r="J157" s="157"/>
      <c r="K157" s="157" t="e">
        <f t="shared" si="7"/>
        <v>#DIV/0!</v>
      </c>
      <c r="L157" s="157"/>
      <c r="M157" s="157"/>
      <c r="N157" s="42" t="e">
        <f t="shared" si="8"/>
        <v>#DIV/0!</v>
      </c>
      <c r="O157" s="353" t="e">
        <f t="shared" si="9"/>
        <v>#DIV/0!</v>
      </c>
    </row>
    <row r="158" spans="1:15" x14ac:dyDescent="0.3">
      <c r="A158" s="2">
        <v>151</v>
      </c>
      <c r="B158" s="6" t="str">
        <f>IF(SISWA!B158=0,"",SISWA!B158)</f>
        <v/>
      </c>
      <c r="C158" s="6" t="str">
        <f>IF(SISWA!C158=0,"",SISWA!C158)</f>
        <v/>
      </c>
      <c r="D158" s="6" t="str">
        <f>IF(SISWA!D158=0,"",SISWA!D158)</f>
        <v/>
      </c>
      <c r="E158" s="195" t="str">
        <f>IF(SISWA!E158=0,"",SISWA!E158)</f>
        <v/>
      </c>
      <c r="F158" s="157"/>
      <c r="G158" s="157"/>
      <c r="H158" s="157"/>
      <c r="I158" s="157"/>
      <c r="J158" s="157"/>
      <c r="K158" s="157" t="e">
        <f t="shared" si="7"/>
        <v>#DIV/0!</v>
      </c>
      <c r="L158" s="157"/>
      <c r="M158" s="157"/>
      <c r="N158" s="42" t="e">
        <f t="shared" si="8"/>
        <v>#DIV/0!</v>
      </c>
      <c r="O158" s="353" t="e">
        <f t="shared" si="9"/>
        <v>#DIV/0!</v>
      </c>
    </row>
    <row r="159" spans="1:15" x14ac:dyDescent="0.3">
      <c r="A159" s="2">
        <v>152</v>
      </c>
      <c r="B159" s="6" t="str">
        <f>IF(SISWA!B159=0,"",SISWA!B159)</f>
        <v/>
      </c>
      <c r="C159" s="6" t="str">
        <f>IF(SISWA!C159=0,"",SISWA!C159)</f>
        <v/>
      </c>
      <c r="D159" s="6" t="str">
        <f>IF(SISWA!D159=0,"",SISWA!D159)</f>
        <v/>
      </c>
      <c r="E159" s="195" t="str">
        <f>IF(SISWA!E159=0,"",SISWA!E159)</f>
        <v/>
      </c>
      <c r="F159" s="157"/>
      <c r="G159" s="157"/>
      <c r="H159" s="157"/>
      <c r="I159" s="157"/>
      <c r="J159" s="157"/>
      <c r="K159" s="157" t="e">
        <f t="shared" si="7"/>
        <v>#DIV/0!</v>
      </c>
      <c r="L159" s="157"/>
      <c r="M159" s="157"/>
      <c r="N159" s="42" t="e">
        <f t="shared" si="8"/>
        <v>#DIV/0!</v>
      </c>
      <c r="O159" s="353" t="e">
        <f t="shared" si="9"/>
        <v>#DIV/0!</v>
      </c>
    </row>
    <row r="160" spans="1:15" x14ac:dyDescent="0.3">
      <c r="A160" s="2">
        <v>153</v>
      </c>
      <c r="B160" s="6" t="str">
        <f>IF(SISWA!B160=0,"",SISWA!B160)</f>
        <v/>
      </c>
      <c r="C160" s="6" t="str">
        <f>IF(SISWA!C160=0,"",SISWA!C160)</f>
        <v/>
      </c>
      <c r="D160" s="6" t="str">
        <f>IF(SISWA!D160=0,"",SISWA!D160)</f>
        <v/>
      </c>
      <c r="E160" s="195" t="str">
        <f>IF(SISWA!E160=0,"",SISWA!E160)</f>
        <v/>
      </c>
      <c r="F160" s="157"/>
      <c r="G160" s="157"/>
      <c r="H160" s="157"/>
      <c r="I160" s="157"/>
      <c r="J160" s="157"/>
      <c r="K160" s="157" t="e">
        <f t="shared" si="7"/>
        <v>#DIV/0!</v>
      </c>
      <c r="L160" s="157"/>
      <c r="M160" s="157"/>
      <c r="N160" s="42" t="e">
        <f t="shared" si="8"/>
        <v>#DIV/0!</v>
      </c>
      <c r="O160" s="353" t="e">
        <f t="shared" si="9"/>
        <v>#DIV/0!</v>
      </c>
    </row>
    <row r="161" spans="1:15" x14ac:dyDescent="0.3">
      <c r="A161" s="2">
        <v>154</v>
      </c>
      <c r="B161" s="6" t="str">
        <f>IF(SISWA!B161=0,"",SISWA!B161)</f>
        <v/>
      </c>
      <c r="C161" s="6" t="str">
        <f>IF(SISWA!C161=0,"",SISWA!C161)</f>
        <v/>
      </c>
      <c r="D161" s="6" t="str">
        <f>IF(SISWA!D161=0,"",SISWA!D161)</f>
        <v/>
      </c>
      <c r="E161" s="195" t="str">
        <f>IF(SISWA!E161=0,"",SISWA!E161)</f>
        <v/>
      </c>
      <c r="F161" s="157"/>
      <c r="G161" s="157"/>
      <c r="H161" s="157"/>
      <c r="I161" s="157"/>
      <c r="J161" s="157"/>
      <c r="K161" s="157" t="e">
        <f t="shared" si="7"/>
        <v>#DIV/0!</v>
      </c>
      <c r="L161" s="157"/>
      <c r="M161" s="157"/>
      <c r="N161" s="42" t="e">
        <f t="shared" si="8"/>
        <v>#DIV/0!</v>
      </c>
      <c r="O161" s="353" t="e">
        <f t="shared" si="9"/>
        <v>#DIV/0!</v>
      </c>
    </row>
    <row r="162" spans="1:15" x14ac:dyDescent="0.3">
      <c r="A162" s="2">
        <v>155</v>
      </c>
      <c r="B162" s="6" t="str">
        <f>IF(SISWA!B162=0,"",SISWA!B162)</f>
        <v/>
      </c>
      <c r="C162" s="6" t="str">
        <f>IF(SISWA!C162=0,"",SISWA!C162)</f>
        <v/>
      </c>
      <c r="D162" s="6" t="str">
        <f>IF(SISWA!D162=0,"",SISWA!D162)</f>
        <v/>
      </c>
      <c r="E162" s="195" t="str">
        <f>IF(SISWA!E162=0,"",SISWA!E162)</f>
        <v/>
      </c>
      <c r="F162" s="157"/>
      <c r="G162" s="157"/>
      <c r="H162" s="157"/>
      <c r="I162" s="157"/>
      <c r="J162" s="157"/>
      <c r="K162" s="157" t="e">
        <f t="shared" si="7"/>
        <v>#DIV/0!</v>
      </c>
      <c r="L162" s="157"/>
      <c r="M162" s="157"/>
      <c r="N162" s="42" t="e">
        <f t="shared" si="8"/>
        <v>#DIV/0!</v>
      </c>
      <c r="O162" s="353" t="e">
        <f t="shared" si="9"/>
        <v>#DIV/0!</v>
      </c>
    </row>
    <row r="163" spans="1:15" x14ac:dyDescent="0.3">
      <c r="A163" s="2">
        <v>156</v>
      </c>
      <c r="B163" s="6" t="str">
        <f>IF(SISWA!B163=0,"",SISWA!B163)</f>
        <v/>
      </c>
      <c r="C163" s="6" t="str">
        <f>IF(SISWA!C163=0,"",SISWA!C163)</f>
        <v/>
      </c>
      <c r="D163" s="6" t="str">
        <f>IF(SISWA!D163=0,"",SISWA!D163)</f>
        <v/>
      </c>
      <c r="E163" s="195" t="str">
        <f>IF(SISWA!E163=0,"",SISWA!E163)</f>
        <v/>
      </c>
      <c r="F163" s="157"/>
      <c r="G163" s="157"/>
      <c r="H163" s="157"/>
      <c r="I163" s="157"/>
      <c r="J163" s="157"/>
      <c r="K163" s="157" t="e">
        <f t="shared" si="7"/>
        <v>#DIV/0!</v>
      </c>
      <c r="L163" s="157"/>
      <c r="M163" s="157"/>
      <c r="N163" s="42" t="e">
        <f t="shared" si="8"/>
        <v>#DIV/0!</v>
      </c>
      <c r="O163" s="353" t="e">
        <f t="shared" si="9"/>
        <v>#DIV/0!</v>
      </c>
    </row>
    <row r="164" spans="1:15" x14ac:dyDescent="0.3">
      <c r="A164" s="2">
        <v>157</v>
      </c>
      <c r="B164" s="6" t="str">
        <f>IF(SISWA!B164=0,"",SISWA!B164)</f>
        <v/>
      </c>
      <c r="C164" s="6" t="str">
        <f>IF(SISWA!C164=0,"",SISWA!C164)</f>
        <v/>
      </c>
      <c r="D164" s="6" t="str">
        <f>IF(SISWA!D164=0,"",SISWA!D164)</f>
        <v/>
      </c>
      <c r="E164" s="195" t="str">
        <f>IF(SISWA!E164=0,"",SISWA!E164)</f>
        <v/>
      </c>
      <c r="F164" s="157"/>
      <c r="G164" s="157"/>
      <c r="H164" s="157"/>
      <c r="I164" s="157"/>
      <c r="J164" s="157"/>
      <c r="K164" s="157" t="e">
        <f t="shared" si="7"/>
        <v>#DIV/0!</v>
      </c>
      <c r="L164" s="157"/>
      <c r="M164" s="157"/>
      <c r="N164" s="42" t="e">
        <f t="shared" si="8"/>
        <v>#DIV/0!</v>
      </c>
      <c r="O164" s="353" t="e">
        <f t="shared" si="9"/>
        <v>#DIV/0!</v>
      </c>
    </row>
    <row r="165" spans="1:15" x14ac:dyDescent="0.3">
      <c r="A165" s="2">
        <v>158</v>
      </c>
      <c r="B165" s="6" t="str">
        <f>IF(SISWA!B165=0,"",SISWA!B165)</f>
        <v/>
      </c>
      <c r="C165" s="6" t="str">
        <f>IF(SISWA!C165=0,"",SISWA!C165)</f>
        <v/>
      </c>
      <c r="D165" s="6" t="str">
        <f>IF(SISWA!D165=0,"",SISWA!D165)</f>
        <v/>
      </c>
      <c r="E165" s="195" t="str">
        <f>IF(SISWA!E165=0,"",SISWA!E165)</f>
        <v/>
      </c>
      <c r="F165" s="157"/>
      <c r="G165" s="157"/>
      <c r="H165" s="157"/>
      <c r="I165" s="157"/>
      <c r="J165" s="157"/>
      <c r="K165" s="157" t="e">
        <f t="shared" si="7"/>
        <v>#DIV/0!</v>
      </c>
      <c r="L165" s="157"/>
      <c r="M165" s="157"/>
      <c r="N165" s="42" t="e">
        <f t="shared" si="8"/>
        <v>#DIV/0!</v>
      </c>
      <c r="O165" s="353" t="e">
        <f t="shared" si="9"/>
        <v>#DIV/0!</v>
      </c>
    </row>
    <row r="166" spans="1:15" x14ac:dyDescent="0.3">
      <c r="A166" s="2">
        <v>159</v>
      </c>
      <c r="B166" s="6" t="str">
        <f>IF(SISWA!B166=0,"",SISWA!B166)</f>
        <v/>
      </c>
      <c r="C166" s="6" t="str">
        <f>IF(SISWA!C166=0,"",SISWA!C166)</f>
        <v/>
      </c>
      <c r="D166" s="6" t="str">
        <f>IF(SISWA!D166=0,"",SISWA!D166)</f>
        <v/>
      </c>
      <c r="E166" s="195" t="str">
        <f>IF(SISWA!E166=0,"",SISWA!E166)</f>
        <v/>
      </c>
      <c r="F166" s="157"/>
      <c r="G166" s="157"/>
      <c r="H166" s="157"/>
      <c r="I166" s="157"/>
      <c r="J166" s="157"/>
      <c r="K166" s="157" t="e">
        <f t="shared" si="7"/>
        <v>#DIV/0!</v>
      </c>
      <c r="L166" s="157"/>
      <c r="M166" s="157"/>
      <c r="N166" s="42" t="e">
        <f t="shared" si="8"/>
        <v>#DIV/0!</v>
      </c>
      <c r="O166" s="353" t="e">
        <f t="shared" si="9"/>
        <v>#DIV/0!</v>
      </c>
    </row>
    <row r="167" spans="1:15" x14ac:dyDescent="0.3">
      <c r="A167" s="2">
        <v>160</v>
      </c>
      <c r="B167" s="6" t="str">
        <f>IF(SISWA!B167=0,"",SISWA!B167)</f>
        <v/>
      </c>
      <c r="C167" s="6" t="str">
        <f>IF(SISWA!C167=0,"",SISWA!C167)</f>
        <v/>
      </c>
      <c r="D167" s="6" t="str">
        <f>IF(SISWA!D167=0,"",SISWA!D167)</f>
        <v/>
      </c>
      <c r="E167" s="195" t="str">
        <f>IF(SISWA!E167=0,"",SISWA!E167)</f>
        <v/>
      </c>
      <c r="F167" s="157"/>
      <c r="G167" s="157"/>
      <c r="H167" s="157"/>
      <c r="I167" s="157"/>
      <c r="J167" s="157"/>
      <c r="K167" s="157" t="e">
        <f t="shared" si="7"/>
        <v>#DIV/0!</v>
      </c>
      <c r="L167" s="157"/>
      <c r="M167" s="157"/>
      <c r="N167" s="42" t="e">
        <f t="shared" si="8"/>
        <v>#DIV/0!</v>
      </c>
      <c r="O167" s="353" t="e">
        <f t="shared" si="9"/>
        <v>#DIV/0!</v>
      </c>
    </row>
    <row r="168" spans="1:15" x14ac:dyDescent="0.3">
      <c r="A168" s="2">
        <v>161</v>
      </c>
      <c r="B168" s="6" t="str">
        <f>IF(SISWA!B168=0,"",SISWA!B168)</f>
        <v/>
      </c>
      <c r="C168" s="6" t="str">
        <f>IF(SISWA!C168=0,"",SISWA!C168)</f>
        <v/>
      </c>
      <c r="D168" s="6" t="str">
        <f>IF(SISWA!D168=0,"",SISWA!D168)</f>
        <v/>
      </c>
      <c r="E168" s="195" t="str">
        <f>IF(SISWA!E168=0,"",SISWA!E168)</f>
        <v/>
      </c>
      <c r="F168" s="157"/>
      <c r="G168" s="157"/>
      <c r="H168" s="157"/>
      <c r="I168" s="157"/>
      <c r="J168" s="157"/>
      <c r="K168" s="157" t="e">
        <f t="shared" si="7"/>
        <v>#DIV/0!</v>
      </c>
      <c r="L168" s="157"/>
      <c r="M168" s="157"/>
      <c r="N168" s="42" t="e">
        <f t="shared" si="8"/>
        <v>#DIV/0!</v>
      </c>
      <c r="O168" s="353" t="e">
        <f t="shared" si="9"/>
        <v>#DIV/0!</v>
      </c>
    </row>
    <row r="169" spans="1:15" x14ac:dyDescent="0.3">
      <c r="A169" s="2">
        <v>162</v>
      </c>
      <c r="B169" s="6" t="str">
        <f>IF(SISWA!B169=0,"",SISWA!B169)</f>
        <v/>
      </c>
      <c r="C169" s="6" t="str">
        <f>IF(SISWA!C169=0,"",SISWA!C169)</f>
        <v/>
      </c>
      <c r="D169" s="6" t="str">
        <f>IF(SISWA!D169=0,"",SISWA!D169)</f>
        <v/>
      </c>
      <c r="E169" s="195" t="str">
        <f>IF(SISWA!E169=0,"",SISWA!E169)</f>
        <v/>
      </c>
      <c r="F169" s="157"/>
      <c r="G169" s="157"/>
      <c r="H169" s="157"/>
      <c r="I169" s="157"/>
      <c r="J169" s="157"/>
      <c r="K169" s="157" t="e">
        <f t="shared" si="7"/>
        <v>#DIV/0!</v>
      </c>
      <c r="L169" s="157"/>
      <c r="M169" s="157"/>
      <c r="N169" s="42" t="e">
        <f t="shared" si="8"/>
        <v>#DIV/0!</v>
      </c>
      <c r="O169" s="353" t="e">
        <f t="shared" si="9"/>
        <v>#DIV/0!</v>
      </c>
    </row>
    <row r="170" spans="1:15" x14ac:dyDescent="0.3">
      <c r="A170" s="2">
        <v>163</v>
      </c>
      <c r="B170" s="6" t="str">
        <f>IF(SISWA!B170=0,"",SISWA!B170)</f>
        <v/>
      </c>
      <c r="C170" s="6" t="str">
        <f>IF(SISWA!C170=0,"",SISWA!C170)</f>
        <v/>
      </c>
      <c r="D170" s="6" t="str">
        <f>IF(SISWA!D170=0,"",SISWA!D170)</f>
        <v/>
      </c>
      <c r="E170" s="195" t="str">
        <f>IF(SISWA!E170=0,"",SISWA!E170)</f>
        <v/>
      </c>
      <c r="F170" s="157"/>
      <c r="G170" s="157"/>
      <c r="H170" s="157"/>
      <c r="I170" s="157"/>
      <c r="J170" s="157"/>
      <c r="K170" s="157" t="e">
        <f t="shared" si="7"/>
        <v>#DIV/0!</v>
      </c>
      <c r="L170" s="157"/>
      <c r="M170" s="157"/>
      <c r="N170" s="42" t="e">
        <f t="shared" si="8"/>
        <v>#DIV/0!</v>
      </c>
      <c r="O170" s="353" t="e">
        <f t="shared" si="9"/>
        <v>#DIV/0!</v>
      </c>
    </row>
    <row r="171" spans="1:15" x14ac:dyDescent="0.3">
      <c r="A171" s="2">
        <v>164</v>
      </c>
      <c r="B171" s="6" t="str">
        <f>IF(SISWA!B171=0,"",SISWA!B171)</f>
        <v/>
      </c>
      <c r="C171" s="6" t="str">
        <f>IF(SISWA!C171=0,"",SISWA!C171)</f>
        <v/>
      </c>
      <c r="D171" s="6" t="str">
        <f>IF(SISWA!D171=0,"",SISWA!D171)</f>
        <v/>
      </c>
      <c r="E171" s="195" t="str">
        <f>IF(SISWA!E171=0,"",SISWA!E171)</f>
        <v/>
      </c>
      <c r="F171" s="157"/>
      <c r="G171" s="157"/>
      <c r="H171" s="157"/>
      <c r="I171" s="157"/>
      <c r="J171" s="157"/>
      <c r="K171" s="157" t="e">
        <f t="shared" si="7"/>
        <v>#DIV/0!</v>
      </c>
      <c r="L171" s="157"/>
      <c r="M171" s="157"/>
      <c r="N171" s="42" t="e">
        <f t="shared" si="8"/>
        <v>#DIV/0!</v>
      </c>
      <c r="O171" s="353" t="e">
        <f t="shared" si="9"/>
        <v>#DIV/0!</v>
      </c>
    </row>
    <row r="172" spans="1:15" x14ac:dyDescent="0.3">
      <c r="A172" s="2">
        <v>165</v>
      </c>
      <c r="B172" s="6" t="str">
        <f>IF(SISWA!B172=0,"",SISWA!B172)</f>
        <v/>
      </c>
      <c r="C172" s="6" t="str">
        <f>IF(SISWA!C172=0,"",SISWA!C172)</f>
        <v/>
      </c>
      <c r="D172" s="6" t="str">
        <f>IF(SISWA!D172=0,"",SISWA!D172)</f>
        <v/>
      </c>
      <c r="E172" s="195" t="str">
        <f>IF(SISWA!E172=0,"",SISWA!E172)</f>
        <v/>
      </c>
      <c r="F172" s="157"/>
      <c r="G172" s="157"/>
      <c r="H172" s="157"/>
      <c r="I172" s="157"/>
      <c r="J172" s="157"/>
      <c r="K172" s="157" t="e">
        <f t="shared" si="7"/>
        <v>#DIV/0!</v>
      </c>
      <c r="L172" s="157"/>
      <c r="M172" s="157"/>
      <c r="N172" s="42" t="e">
        <f t="shared" si="8"/>
        <v>#DIV/0!</v>
      </c>
      <c r="O172" s="353" t="e">
        <f t="shared" si="9"/>
        <v>#DIV/0!</v>
      </c>
    </row>
    <row r="173" spans="1:15" x14ac:dyDescent="0.3">
      <c r="A173" s="2">
        <v>166</v>
      </c>
      <c r="B173" s="6" t="str">
        <f>IF(SISWA!B173=0,"",SISWA!B173)</f>
        <v/>
      </c>
      <c r="C173" s="6" t="str">
        <f>IF(SISWA!C173=0,"",SISWA!C173)</f>
        <v/>
      </c>
      <c r="D173" s="6" t="str">
        <f>IF(SISWA!D173=0,"",SISWA!D173)</f>
        <v/>
      </c>
      <c r="E173" s="195" t="str">
        <f>IF(SISWA!E173=0,"",SISWA!E173)</f>
        <v/>
      </c>
      <c r="F173" s="157"/>
      <c r="G173" s="157"/>
      <c r="H173" s="157"/>
      <c r="I173" s="157"/>
      <c r="J173" s="157"/>
      <c r="K173" s="157" t="e">
        <f t="shared" si="7"/>
        <v>#DIV/0!</v>
      </c>
      <c r="L173" s="157"/>
      <c r="M173" s="157"/>
      <c r="N173" s="42" t="e">
        <f t="shared" si="8"/>
        <v>#DIV/0!</v>
      </c>
      <c r="O173" s="353" t="e">
        <f t="shared" si="9"/>
        <v>#DIV/0!</v>
      </c>
    </row>
    <row r="174" spans="1:15" x14ac:dyDescent="0.3">
      <c r="A174" s="2">
        <v>167</v>
      </c>
      <c r="B174" s="6" t="str">
        <f>IF(SISWA!B174=0,"",SISWA!B174)</f>
        <v/>
      </c>
      <c r="C174" s="6" t="str">
        <f>IF(SISWA!C174=0,"",SISWA!C174)</f>
        <v/>
      </c>
      <c r="D174" s="6" t="str">
        <f>IF(SISWA!D174=0,"",SISWA!D174)</f>
        <v/>
      </c>
      <c r="E174" s="195" t="str">
        <f>IF(SISWA!E174=0,"",SISWA!E174)</f>
        <v/>
      </c>
      <c r="F174" s="157"/>
      <c r="G174" s="157"/>
      <c r="H174" s="157"/>
      <c r="I174" s="157"/>
      <c r="J174" s="157"/>
      <c r="K174" s="157" t="e">
        <f t="shared" si="7"/>
        <v>#DIV/0!</v>
      </c>
      <c r="L174" s="157"/>
      <c r="M174" s="157"/>
      <c r="N174" s="42" t="e">
        <f t="shared" si="8"/>
        <v>#DIV/0!</v>
      </c>
      <c r="O174" s="353" t="e">
        <f t="shared" si="9"/>
        <v>#DIV/0!</v>
      </c>
    </row>
    <row r="175" spans="1:15" x14ac:dyDescent="0.3">
      <c r="A175" s="2">
        <v>168</v>
      </c>
      <c r="B175" s="6" t="str">
        <f>IF(SISWA!B175=0,"",SISWA!B175)</f>
        <v/>
      </c>
      <c r="C175" s="6" t="str">
        <f>IF(SISWA!C175=0,"",SISWA!C175)</f>
        <v/>
      </c>
      <c r="D175" s="6" t="str">
        <f>IF(SISWA!D175=0,"",SISWA!D175)</f>
        <v/>
      </c>
      <c r="E175" s="195" t="str">
        <f>IF(SISWA!E175=0,"",SISWA!E175)</f>
        <v/>
      </c>
      <c r="F175" s="157"/>
      <c r="G175" s="157"/>
      <c r="H175" s="157"/>
      <c r="I175" s="157"/>
      <c r="J175" s="157"/>
      <c r="K175" s="157" t="e">
        <f t="shared" si="7"/>
        <v>#DIV/0!</v>
      </c>
      <c r="L175" s="157"/>
      <c r="M175" s="157"/>
      <c r="N175" s="42" t="e">
        <f t="shared" si="8"/>
        <v>#DIV/0!</v>
      </c>
      <c r="O175" s="353" t="e">
        <f t="shared" si="9"/>
        <v>#DIV/0!</v>
      </c>
    </row>
    <row r="176" spans="1:15" x14ac:dyDescent="0.3">
      <c r="A176" s="2">
        <v>169</v>
      </c>
      <c r="B176" s="6" t="str">
        <f>IF(SISWA!B176=0,"",SISWA!B176)</f>
        <v/>
      </c>
      <c r="C176" s="6" t="str">
        <f>IF(SISWA!C176=0,"",SISWA!C176)</f>
        <v/>
      </c>
      <c r="D176" s="6" t="str">
        <f>IF(SISWA!D176=0,"",SISWA!D176)</f>
        <v/>
      </c>
      <c r="E176" s="195" t="str">
        <f>IF(SISWA!E176=0,"",SISWA!E176)</f>
        <v/>
      </c>
      <c r="F176" s="157"/>
      <c r="G176" s="157"/>
      <c r="H176" s="157"/>
      <c r="I176" s="157"/>
      <c r="J176" s="157"/>
      <c r="K176" s="157" t="e">
        <f t="shared" si="7"/>
        <v>#DIV/0!</v>
      </c>
      <c r="L176" s="157"/>
      <c r="M176" s="157"/>
      <c r="N176" s="42" t="e">
        <f t="shared" si="8"/>
        <v>#DIV/0!</v>
      </c>
      <c r="O176" s="353" t="e">
        <f t="shared" si="9"/>
        <v>#DIV/0!</v>
      </c>
    </row>
    <row r="177" spans="1:15" x14ac:dyDescent="0.3">
      <c r="A177" s="2">
        <v>170</v>
      </c>
      <c r="B177" s="6" t="str">
        <f>IF(SISWA!B177=0,"",SISWA!B177)</f>
        <v/>
      </c>
      <c r="C177" s="6" t="str">
        <f>IF(SISWA!C177=0,"",SISWA!C177)</f>
        <v/>
      </c>
      <c r="D177" s="6" t="str">
        <f>IF(SISWA!D177=0,"",SISWA!D177)</f>
        <v/>
      </c>
      <c r="E177" s="195" t="str">
        <f>IF(SISWA!E177=0,"",SISWA!E177)</f>
        <v/>
      </c>
      <c r="F177" s="157"/>
      <c r="G177" s="157"/>
      <c r="H177" s="157"/>
      <c r="I177" s="157"/>
      <c r="J177" s="157"/>
      <c r="K177" s="157" t="e">
        <f t="shared" si="7"/>
        <v>#DIV/0!</v>
      </c>
      <c r="L177" s="157"/>
      <c r="M177" s="157"/>
      <c r="N177" s="42" t="e">
        <f t="shared" si="8"/>
        <v>#DIV/0!</v>
      </c>
      <c r="O177" s="353" t="e">
        <f t="shared" si="9"/>
        <v>#DIV/0!</v>
      </c>
    </row>
    <row r="178" spans="1:15" x14ac:dyDescent="0.3">
      <c r="A178" s="2">
        <v>171</v>
      </c>
      <c r="B178" s="6" t="str">
        <f>IF(SISWA!B178=0,"",SISWA!B178)</f>
        <v/>
      </c>
      <c r="C178" s="6" t="str">
        <f>IF(SISWA!C178=0,"",SISWA!C178)</f>
        <v/>
      </c>
      <c r="D178" s="6" t="str">
        <f>IF(SISWA!D178=0,"",SISWA!D178)</f>
        <v/>
      </c>
      <c r="E178" s="195" t="str">
        <f>IF(SISWA!E178=0,"",SISWA!E178)</f>
        <v/>
      </c>
      <c r="F178" s="157"/>
      <c r="G178" s="157"/>
      <c r="H178" s="157"/>
      <c r="I178" s="157"/>
      <c r="J178" s="157"/>
      <c r="K178" s="157" t="e">
        <f t="shared" si="7"/>
        <v>#DIV/0!</v>
      </c>
      <c r="L178" s="157"/>
      <c r="M178" s="157"/>
      <c r="N178" s="42" t="e">
        <f t="shared" si="8"/>
        <v>#DIV/0!</v>
      </c>
      <c r="O178" s="353" t="e">
        <f t="shared" si="9"/>
        <v>#DIV/0!</v>
      </c>
    </row>
    <row r="179" spans="1:15" x14ac:dyDescent="0.3">
      <c r="A179" s="2">
        <v>172</v>
      </c>
      <c r="B179" s="6" t="str">
        <f>IF(SISWA!B179=0,"",SISWA!B179)</f>
        <v/>
      </c>
      <c r="C179" s="6" t="str">
        <f>IF(SISWA!C179=0,"",SISWA!C179)</f>
        <v/>
      </c>
      <c r="D179" s="6" t="str">
        <f>IF(SISWA!D179=0,"",SISWA!D179)</f>
        <v/>
      </c>
      <c r="E179" s="195" t="str">
        <f>IF(SISWA!E179=0,"",SISWA!E179)</f>
        <v/>
      </c>
      <c r="F179" s="157"/>
      <c r="G179" s="157"/>
      <c r="H179" s="157"/>
      <c r="I179" s="157"/>
      <c r="J179" s="157"/>
      <c r="K179" s="157" t="e">
        <f t="shared" si="7"/>
        <v>#DIV/0!</v>
      </c>
      <c r="L179" s="157"/>
      <c r="M179" s="157"/>
      <c r="N179" s="42" t="e">
        <f t="shared" si="8"/>
        <v>#DIV/0!</v>
      </c>
      <c r="O179" s="353" t="e">
        <f t="shared" si="9"/>
        <v>#DIV/0!</v>
      </c>
    </row>
    <row r="180" spans="1:15" x14ac:dyDescent="0.3">
      <c r="A180" s="2">
        <v>173</v>
      </c>
      <c r="B180" s="6" t="str">
        <f>IF(SISWA!B180=0,"",SISWA!B180)</f>
        <v/>
      </c>
      <c r="C180" s="6" t="str">
        <f>IF(SISWA!C180=0,"",SISWA!C180)</f>
        <v/>
      </c>
      <c r="D180" s="6" t="str">
        <f>IF(SISWA!D180=0,"",SISWA!D180)</f>
        <v/>
      </c>
      <c r="E180" s="195" t="str">
        <f>IF(SISWA!E180=0,"",SISWA!E180)</f>
        <v/>
      </c>
      <c r="F180" s="157"/>
      <c r="G180" s="157"/>
      <c r="H180" s="157"/>
      <c r="I180" s="157"/>
      <c r="J180" s="157"/>
      <c r="K180" s="157" t="e">
        <f t="shared" si="7"/>
        <v>#DIV/0!</v>
      </c>
      <c r="L180" s="157"/>
      <c r="M180" s="157"/>
      <c r="N180" s="42" t="e">
        <f t="shared" si="8"/>
        <v>#DIV/0!</v>
      </c>
      <c r="O180" s="353" t="e">
        <f t="shared" si="9"/>
        <v>#DIV/0!</v>
      </c>
    </row>
    <row r="181" spans="1:15" x14ac:dyDescent="0.3">
      <c r="A181" s="2">
        <v>174</v>
      </c>
      <c r="B181" s="6" t="str">
        <f>IF(SISWA!B181=0,"",SISWA!B181)</f>
        <v/>
      </c>
      <c r="C181" s="6" t="str">
        <f>IF(SISWA!C181=0,"",SISWA!C181)</f>
        <v/>
      </c>
      <c r="D181" s="6" t="str">
        <f>IF(SISWA!D181=0,"",SISWA!D181)</f>
        <v/>
      </c>
      <c r="E181" s="195" t="str">
        <f>IF(SISWA!E181=0,"",SISWA!E181)</f>
        <v/>
      </c>
      <c r="F181" s="157"/>
      <c r="G181" s="157"/>
      <c r="H181" s="157"/>
      <c r="I181" s="157"/>
      <c r="J181" s="157"/>
      <c r="K181" s="157" t="e">
        <f t="shared" si="7"/>
        <v>#DIV/0!</v>
      </c>
      <c r="L181" s="157"/>
      <c r="M181" s="157"/>
      <c r="N181" s="42" t="e">
        <f t="shared" si="8"/>
        <v>#DIV/0!</v>
      </c>
      <c r="O181" s="353" t="e">
        <f t="shared" si="9"/>
        <v>#DIV/0!</v>
      </c>
    </row>
    <row r="182" spans="1:15" x14ac:dyDescent="0.3">
      <c r="A182" s="2">
        <v>175</v>
      </c>
      <c r="B182" s="6" t="str">
        <f>IF(SISWA!B182=0,"",SISWA!B182)</f>
        <v/>
      </c>
      <c r="C182" s="6" t="str">
        <f>IF(SISWA!C182=0,"",SISWA!C182)</f>
        <v/>
      </c>
      <c r="D182" s="6" t="str">
        <f>IF(SISWA!D182=0,"",SISWA!D182)</f>
        <v/>
      </c>
      <c r="E182" s="195" t="str">
        <f>IF(SISWA!E182=0,"",SISWA!E182)</f>
        <v/>
      </c>
      <c r="F182" s="157"/>
      <c r="G182" s="157"/>
      <c r="H182" s="157"/>
      <c r="I182" s="157"/>
      <c r="J182" s="157"/>
      <c r="K182" s="157" t="e">
        <f t="shared" si="7"/>
        <v>#DIV/0!</v>
      </c>
      <c r="L182" s="157"/>
      <c r="M182" s="157"/>
      <c r="N182" s="42" t="e">
        <f t="shared" si="8"/>
        <v>#DIV/0!</v>
      </c>
      <c r="O182" s="353" t="e">
        <f t="shared" si="9"/>
        <v>#DIV/0!</v>
      </c>
    </row>
    <row r="183" spans="1:15" x14ac:dyDescent="0.3">
      <c r="A183" s="2">
        <v>176</v>
      </c>
      <c r="B183" s="6" t="str">
        <f>IF(SISWA!B183=0,"",SISWA!B183)</f>
        <v/>
      </c>
      <c r="C183" s="6" t="str">
        <f>IF(SISWA!C183=0,"",SISWA!C183)</f>
        <v/>
      </c>
      <c r="D183" s="6" t="str">
        <f>IF(SISWA!D183=0,"",SISWA!D183)</f>
        <v/>
      </c>
      <c r="E183" s="195" t="str">
        <f>IF(SISWA!E183=0,"",SISWA!E183)</f>
        <v/>
      </c>
      <c r="F183" s="157"/>
      <c r="G183" s="157"/>
      <c r="H183" s="157"/>
      <c r="I183" s="157"/>
      <c r="J183" s="157"/>
      <c r="K183" s="157" t="e">
        <f t="shared" si="7"/>
        <v>#DIV/0!</v>
      </c>
      <c r="L183" s="157"/>
      <c r="M183" s="157"/>
      <c r="N183" s="42" t="e">
        <f t="shared" si="8"/>
        <v>#DIV/0!</v>
      </c>
      <c r="O183" s="353" t="e">
        <f t="shared" si="9"/>
        <v>#DIV/0!</v>
      </c>
    </row>
    <row r="184" spans="1:15" x14ac:dyDescent="0.3">
      <c r="A184" s="2">
        <v>177</v>
      </c>
      <c r="B184" s="6" t="str">
        <f>IF(SISWA!B184=0,"",SISWA!B184)</f>
        <v/>
      </c>
      <c r="C184" s="6" t="str">
        <f>IF(SISWA!C184=0,"",SISWA!C184)</f>
        <v/>
      </c>
      <c r="D184" s="6" t="str">
        <f>IF(SISWA!D184=0,"",SISWA!D184)</f>
        <v/>
      </c>
      <c r="E184" s="195" t="str">
        <f>IF(SISWA!E184=0,"",SISWA!E184)</f>
        <v/>
      </c>
      <c r="F184" s="157"/>
      <c r="G184" s="157"/>
      <c r="H184" s="157"/>
      <c r="I184" s="157"/>
      <c r="J184" s="157"/>
      <c r="K184" s="157" t="e">
        <f t="shared" si="7"/>
        <v>#DIV/0!</v>
      </c>
      <c r="L184" s="157"/>
      <c r="M184" s="157"/>
      <c r="N184" s="42" t="e">
        <f t="shared" si="8"/>
        <v>#DIV/0!</v>
      </c>
      <c r="O184" s="353" t="e">
        <f t="shared" si="9"/>
        <v>#DIV/0!</v>
      </c>
    </row>
    <row r="185" spans="1:15" x14ac:dyDescent="0.3">
      <c r="A185" s="2">
        <v>178</v>
      </c>
      <c r="B185" s="6" t="str">
        <f>IF(SISWA!B185=0,"",SISWA!B185)</f>
        <v/>
      </c>
      <c r="C185" s="6" t="str">
        <f>IF(SISWA!C185=0,"",SISWA!C185)</f>
        <v/>
      </c>
      <c r="D185" s="6" t="str">
        <f>IF(SISWA!D185=0,"",SISWA!D185)</f>
        <v/>
      </c>
      <c r="E185" s="195" t="str">
        <f>IF(SISWA!E185=0,"",SISWA!E185)</f>
        <v/>
      </c>
      <c r="F185" s="157"/>
      <c r="G185" s="157"/>
      <c r="H185" s="157"/>
      <c r="I185" s="157"/>
      <c r="J185" s="157"/>
      <c r="K185" s="157" t="e">
        <f t="shared" si="7"/>
        <v>#DIV/0!</v>
      </c>
      <c r="L185" s="157"/>
      <c r="M185" s="157"/>
      <c r="N185" s="42" t="e">
        <f t="shared" si="8"/>
        <v>#DIV/0!</v>
      </c>
      <c r="O185" s="353" t="e">
        <f t="shared" si="9"/>
        <v>#DIV/0!</v>
      </c>
    </row>
    <row r="186" spans="1:15" x14ac:dyDescent="0.3">
      <c r="A186" s="2">
        <v>179</v>
      </c>
      <c r="B186" s="6" t="str">
        <f>IF(SISWA!B186=0,"",SISWA!B186)</f>
        <v/>
      </c>
      <c r="C186" s="6" t="str">
        <f>IF(SISWA!C186=0,"",SISWA!C186)</f>
        <v/>
      </c>
      <c r="D186" s="6" t="str">
        <f>IF(SISWA!D186=0,"",SISWA!D186)</f>
        <v/>
      </c>
      <c r="E186" s="195" t="str">
        <f>IF(SISWA!E186=0,"",SISWA!E186)</f>
        <v/>
      </c>
      <c r="F186" s="157"/>
      <c r="G186" s="157"/>
      <c r="H186" s="157"/>
      <c r="I186" s="157"/>
      <c r="J186" s="157"/>
      <c r="K186" s="157" t="e">
        <f t="shared" si="7"/>
        <v>#DIV/0!</v>
      </c>
      <c r="L186" s="157"/>
      <c r="M186" s="157"/>
      <c r="N186" s="42" t="e">
        <f t="shared" si="8"/>
        <v>#DIV/0!</v>
      </c>
      <c r="O186" s="353" t="e">
        <f t="shared" si="9"/>
        <v>#DIV/0!</v>
      </c>
    </row>
    <row r="187" spans="1:15" x14ac:dyDescent="0.3">
      <c r="A187" s="2">
        <v>180</v>
      </c>
      <c r="B187" s="6" t="str">
        <f>IF(SISWA!B187=0,"",SISWA!B187)</f>
        <v/>
      </c>
      <c r="C187" s="6" t="str">
        <f>IF(SISWA!C187=0,"",SISWA!C187)</f>
        <v/>
      </c>
      <c r="D187" s="6" t="str">
        <f>IF(SISWA!D187=0,"",SISWA!D187)</f>
        <v/>
      </c>
      <c r="E187" s="195" t="str">
        <f>IF(SISWA!E187=0,"",SISWA!E187)</f>
        <v/>
      </c>
      <c r="F187" s="157"/>
      <c r="G187" s="157"/>
      <c r="H187" s="157"/>
      <c r="I187" s="157"/>
      <c r="J187" s="157"/>
      <c r="K187" s="157" t="e">
        <f t="shared" si="7"/>
        <v>#DIV/0!</v>
      </c>
      <c r="L187" s="157"/>
      <c r="M187" s="157"/>
      <c r="N187" s="42" t="e">
        <f t="shared" si="8"/>
        <v>#DIV/0!</v>
      </c>
      <c r="O187" s="353" t="e">
        <f t="shared" si="9"/>
        <v>#DIV/0!</v>
      </c>
    </row>
    <row r="188" spans="1:15" x14ac:dyDescent="0.3">
      <c r="A188" s="2">
        <v>181</v>
      </c>
      <c r="B188" s="6" t="str">
        <f>IF(SISWA!B188=0,"",SISWA!B188)</f>
        <v/>
      </c>
      <c r="C188" s="6" t="str">
        <f>IF(SISWA!C188=0,"",SISWA!C188)</f>
        <v/>
      </c>
      <c r="D188" s="6" t="str">
        <f>IF(SISWA!D188=0,"",SISWA!D188)</f>
        <v/>
      </c>
      <c r="E188" s="195" t="str">
        <f>IF(SISWA!E188=0,"",SISWA!E188)</f>
        <v/>
      </c>
      <c r="F188" s="157"/>
      <c r="G188" s="157"/>
      <c r="H188" s="157"/>
      <c r="I188" s="157"/>
      <c r="J188" s="157"/>
      <c r="K188" s="157" t="e">
        <f t="shared" si="7"/>
        <v>#DIV/0!</v>
      </c>
      <c r="L188" s="157"/>
      <c r="M188" s="157"/>
      <c r="N188" s="42" t="e">
        <f t="shared" si="8"/>
        <v>#DIV/0!</v>
      </c>
      <c r="O188" s="353" t="e">
        <f t="shared" si="9"/>
        <v>#DIV/0!</v>
      </c>
    </row>
    <row r="189" spans="1:15" x14ac:dyDescent="0.3">
      <c r="A189" s="2">
        <v>182</v>
      </c>
      <c r="B189" s="6" t="str">
        <f>IF(SISWA!B189=0,"",SISWA!B189)</f>
        <v/>
      </c>
      <c r="C189" s="6" t="str">
        <f>IF(SISWA!C189=0,"",SISWA!C189)</f>
        <v/>
      </c>
      <c r="D189" s="6" t="str">
        <f>IF(SISWA!D189=0,"",SISWA!D189)</f>
        <v/>
      </c>
      <c r="E189" s="195" t="str">
        <f>IF(SISWA!E189=0,"",SISWA!E189)</f>
        <v/>
      </c>
      <c r="F189" s="157"/>
      <c r="G189" s="157"/>
      <c r="H189" s="157"/>
      <c r="I189" s="157"/>
      <c r="J189" s="157"/>
      <c r="K189" s="157" t="e">
        <f t="shared" si="7"/>
        <v>#DIV/0!</v>
      </c>
      <c r="L189" s="157"/>
      <c r="M189" s="157"/>
      <c r="N189" s="42" t="e">
        <f t="shared" si="8"/>
        <v>#DIV/0!</v>
      </c>
      <c r="O189" s="353" t="e">
        <f t="shared" si="9"/>
        <v>#DIV/0!</v>
      </c>
    </row>
    <row r="190" spans="1:15" x14ac:dyDescent="0.3">
      <c r="A190" s="2">
        <v>183</v>
      </c>
      <c r="B190" s="6" t="str">
        <f>IF(SISWA!B190=0,"",SISWA!B190)</f>
        <v/>
      </c>
      <c r="C190" s="6" t="str">
        <f>IF(SISWA!C190=0,"",SISWA!C190)</f>
        <v/>
      </c>
      <c r="D190" s="6" t="str">
        <f>IF(SISWA!D190=0,"",SISWA!D190)</f>
        <v/>
      </c>
      <c r="E190" s="195" t="str">
        <f>IF(SISWA!E190=0,"",SISWA!E190)</f>
        <v/>
      </c>
      <c r="F190" s="157"/>
      <c r="G190" s="157"/>
      <c r="H190" s="157"/>
      <c r="I190" s="157"/>
      <c r="J190" s="157"/>
      <c r="K190" s="157" t="e">
        <f t="shared" si="7"/>
        <v>#DIV/0!</v>
      </c>
      <c r="L190" s="157"/>
      <c r="M190" s="157"/>
      <c r="N190" s="42" t="e">
        <f t="shared" si="8"/>
        <v>#DIV/0!</v>
      </c>
      <c r="O190" s="353" t="e">
        <f t="shared" si="9"/>
        <v>#DIV/0!</v>
      </c>
    </row>
    <row r="191" spans="1:15" x14ac:dyDescent="0.3">
      <c r="A191" s="2">
        <v>184</v>
      </c>
      <c r="B191" s="6" t="str">
        <f>IF(SISWA!B191=0,"",SISWA!B191)</f>
        <v/>
      </c>
      <c r="C191" s="6" t="str">
        <f>IF(SISWA!C191=0,"",SISWA!C191)</f>
        <v/>
      </c>
      <c r="D191" s="6" t="str">
        <f>IF(SISWA!D191=0,"",SISWA!D191)</f>
        <v/>
      </c>
      <c r="E191" s="195" t="str">
        <f>IF(SISWA!E191=0,"",SISWA!E191)</f>
        <v/>
      </c>
      <c r="F191" s="157"/>
      <c r="G191" s="157"/>
      <c r="H191" s="157"/>
      <c r="I191" s="157"/>
      <c r="J191" s="157"/>
      <c r="K191" s="157" t="e">
        <f t="shared" si="7"/>
        <v>#DIV/0!</v>
      </c>
      <c r="L191" s="157"/>
      <c r="M191" s="157"/>
      <c r="N191" s="42" t="e">
        <f t="shared" si="8"/>
        <v>#DIV/0!</v>
      </c>
      <c r="O191" s="353" t="e">
        <f t="shared" si="9"/>
        <v>#DIV/0!</v>
      </c>
    </row>
    <row r="192" spans="1:15" x14ac:dyDescent="0.3">
      <c r="A192" s="2">
        <v>185</v>
      </c>
      <c r="B192" s="6" t="str">
        <f>IF(SISWA!B192=0,"",SISWA!B192)</f>
        <v/>
      </c>
      <c r="C192" s="6" t="str">
        <f>IF(SISWA!C192=0,"",SISWA!C192)</f>
        <v/>
      </c>
      <c r="D192" s="6" t="str">
        <f>IF(SISWA!D192=0,"",SISWA!D192)</f>
        <v/>
      </c>
      <c r="E192" s="195" t="str">
        <f>IF(SISWA!E192=0,"",SISWA!E192)</f>
        <v/>
      </c>
      <c r="F192" s="157"/>
      <c r="G192" s="157"/>
      <c r="H192" s="157"/>
      <c r="I192" s="157"/>
      <c r="J192" s="157"/>
      <c r="K192" s="157" t="e">
        <f t="shared" si="7"/>
        <v>#DIV/0!</v>
      </c>
      <c r="L192" s="157"/>
      <c r="M192" s="157"/>
      <c r="N192" s="42" t="e">
        <f t="shared" si="8"/>
        <v>#DIV/0!</v>
      </c>
      <c r="O192" s="353" t="e">
        <f t="shared" si="9"/>
        <v>#DIV/0!</v>
      </c>
    </row>
    <row r="193" spans="1:15" x14ac:dyDescent="0.3">
      <c r="A193" s="2">
        <v>186</v>
      </c>
      <c r="B193" s="6" t="str">
        <f>IF(SISWA!B193=0,"",SISWA!B193)</f>
        <v/>
      </c>
      <c r="C193" s="6" t="str">
        <f>IF(SISWA!C193=0,"",SISWA!C193)</f>
        <v/>
      </c>
      <c r="D193" s="6" t="str">
        <f>IF(SISWA!D193=0,"",SISWA!D193)</f>
        <v/>
      </c>
      <c r="E193" s="195" t="str">
        <f>IF(SISWA!E193=0,"",SISWA!E193)</f>
        <v/>
      </c>
      <c r="F193" s="157"/>
      <c r="G193" s="157"/>
      <c r="H193" s="157"/>
      <c r="I193" s="157"/>
      <c r="J193" s="157"/>
      <c r="K193" s="157" t="e">
        <f t="shared" si="7"/>
        <v>#DIV/0!</v>
      </c>
      <c r="L193" s="157"/>
      <c r="M193" s="157"/>
      <c r="N193" s="42" t="e">
        <f t="shared" si="8"/>
        <v>#DIV/0!</v>
      </c>
      <c r="O193" s="353" t="e">
        <f t="shared" si="9"/>
        <v>#DIV/0!</v>
      </c>
    </row>
    <row r="194" spans="1:15" x14ac:dyDescent="0.3">
      <c r="A194" s="2">
        <v>187</v>
      </c>
      <c r="B194" s="6" t="str">
        <f>IF(SISWA!B194=0,"",SISWA!B194)</f>
        <v/>
      </c>
      <c r="C194" s="6" t="str">
        <f>IF(SISWA!C194=0,"",SISWA!C194)</f>
        <v/>
      </c>
      <c r="D194" s="6" t="str">
        <f>IF(SISWA!D194=0,"",SISWA!D194)</f>
        <v/>
      </c>
      <c r="E194" s="195" t="str">
        <f>IF(SISWA!E194=0,"",SISWA!E194)</f>
        <v/>
      </c>
      <c r="F194" s="157"/>
      <c r="G194" s="157"/>
      <c r="H194" s="157"/>
      <c r="I194" s="157"/>
      <c r="J194" s="157"/>
      <c r="K194" s="157" t="e">
        <f t="shared" si="7"/>
        <v>#DIV/0!</v>
      </c>
      <c r="L194" s="157"/>
      <c r="M194" s="157"/>
      <c r="N194" s="42" t="e">
        <f t="shared" si="8"/>
        <v>#DIV/0!</v>
      </c>
      <c r="O194" s="353" t="e">
        <f t="shared" si="9"/>
        <v>#DIV/0!</v>
      </c>
    </row>
    <row r="195" spans="1:15" x14ac:dyDescent="0.3">
      <c r="A195" s="2">
        <v>188</v>
      </c>
      <c r="B195" s="6" t="str">
        <f>IF(SISWA!B195=0,"",SISWA!B195)</f>
        <v/>
      </c>
      <c r="C195" s="6" t="str">
        <f>IF(SISWA!C195=0,"",SISWA!C195)</f>
        <v/>
      </c>
      <c r="D195" s="6" t="str">
        <f>IF(SISWA!D195=0,"",SISWA!D195)</f>
        <v/>
      </c>
      <c r="E195" s="195" t="str">
        <f>IF(SISWA!E195=0,"",SISWA!E195)</f>
        <v/>
      </c>
      <c r="F195" s="157"/>
      <c r="G195" s="157"/>
      <c r="H195" s="157"/>
      <c r="I195" s="157"/>
      <c r="J195" s="157"/>
      <c r="K195" s="157" t="e">
        <f t="shared" si="7"/>
        <v>#DIV/0!</v>
      </c>
      <c r="L195" s="157"/>
      <c r="M195" s="157"/>
      <c r="N195" s="42" t="e">
        <f t="shared" si="8"/>
        <v>#DIV/0!</v>
      </c>
      <c r="O195" s="353" t="e">
        <f t="shared" si="9"/>
        <v>#DIV/0!</v>
      </c>
    </row>
    <row r="196" spans="1:15" x14ac:dyDescent="0.3">
      <c r="A196" s="2">
        <v>189</v>
      </c>
      <c r="B196" s="6" t="str">
        <f>IF(SISWA!B196=0,"",SISWA!B196)</f>
        <v/>
      </c>
      <c r="C196" s="6" t="str">
        <f>IF(SISWA!C196=0,"",SISWA!C196)</f>
        <v/>
      </c>
      <c r="D196" s="6" t="str">
        <f>IF(SISWA!D196=0,"",SISWA!D196)</f>
        <v/>
      </c>
      <c r="E196" s="195" t="str">
        <f>IF(SISWA!E196=0,"",SISWA!E196)</f>
        <v/>
      </c>
      <c r="F196" s="157"/>
      <c r="G196" s="157"/>
      <c r="H196" s="157"/>
      <c r="I196" s="157"/>
      <c r="J196" s="157"/>
      <c r="K196" s="157" t="e">
        <f t="shared" si="7"/>
        <v>#DIV/0!</v>
      </c>
      <c r="L196" s="157"/>
      <c r="M196" s="157"/>
      <c r="N196" s="42" t="e">
        <f t="shared" si="8"/>
        <v>#DIV/0!</v>
      </c>
      <c r="O196" s="353" t="e">
        <f t="shared" si="9"/>
        <v>#DIV/0!</v>
      </c>
    </row>
    <row r="197" spans="1:15" x14ac:dyDescent="0.3">
      <c r="A197" s="2">
        <v>190</v>
      </c>
      <c r="B197" s="6" t="str">
        <f>IF(SISWA!B197=0,"",SISWA!B197)</f>
        <v/>
      </c>
      <c r="C197" s="6" t="str">
        <f>IF(SISWA!C197=0,"",SISWA!C197)</f>
        <v/>
      </c>
      <c r="D197" s="6" t="str">
        <f>IF(SISWA!D197=0,"",SISWA!D197)</f>
        <v/>
      </c>
      <c r="E197" s="195" t="str">
        <f>IF(SISWA!E197=0,"",SISWA!E197)</f>
        <v/>
      </c>
      <c r="F197" s="157"/>
      <c r="G197" s="157"/>
      <c r="H197" s="157"/>
      <c r="I197" s="157"/>
      <c r="J197" s="157"/>
      <c r="K197" s="157" t="e">
        <f t="shared" si="7"/>
        <v>#DIV/0!</v>
      </c>
      <c r="L197" s="157"/>
      <c r="M197" s="157"/>
      <c r="N197" s="42" t="e">
        <f t="shared" si="8"/>
        <v>#DIV/0!</v>
      </c>
      <c r="O197" s="353" t="e">
        <f t="shared" si="9"/>
        <v>#DIV/0!</v>
      </c>
    </row>
    <row r="198" spans="1:15" x14ac:dyDescent="0.3">
      <c r="A198" s="2">
        <v>191</v>
      </c>
      <c r="B198" s="6" t="str">
        <f>IF(SISWA!B198=0,"",SISWA!B198)</f>
        <v/>
      </c>
      <c r="C198" s="6" t="str">
        <f>IF(SISWA!C198=0,"",SISWA!C198)</f>
        <v/>
      </c>
      <c r="D198" s="6" t="str">
        <f>IF(SISWA!D198=0,"",SISWA!D198)</f>
        <v/>
      </c>
      <c r="E198" s="195" t="str">
        <f>IF(SISWA!E198=0,"",SISWA!E198)</f>
        <v/>
      </c>
      <c r="F198" s="157"/>
      <c r="G198" s="157"/>
      <c r="H198" s="157"/>
      <c r="I198" s="157"/>
      <c r="J198" s="157"/>
      <c r="K198" s="157" t="e">
        <f t="shared" si="7"/>
        <v>#DIV/0!</v>
      </c>
      <c r="L198" s="157"/>
      <c r="M198" s="157"/>
      <c r="N198" s="42" t="e">
        <f t="shared" si="8"/>
        <v>#DIV/0!</v>
      </c>
      <c r="O198" s="353" t="e">
        <f t="shared" si="9"/>
        <v>#DIV/0!</v>
      </c>
    </row>
    <row r="199" spans="1:15" x14ac:dyDescent="0.3">
      <c r="A199" s="2">
        <v>192</v>
      </c>
      <c r="B199" s="6" t="str">
        <f>IF(SISWA!B199=0,"",SISWA!B199)</f>
        <v/>
      </c>
      <c r="C199" s="6" t="str">
        <f>IF(SISWA!C199=0,"",SISWA!C199)</f>
        <v/>
      </c>
      <c r="D199" s="6" t="str">
        <f>IF(SISWA!D199=0,"",SISWA!D199)</f>
        <v/>
      </c>
      <c r="E199" s="195" t="str">
        <f>IF(SISWA!E199=0,"",SISWA!E199)</f>
        <v/>
      </c>
      <c r="F199" s="157"/>
      <c r="G199" s="157"/>
      <c r="H199" s="157"/>
      <c r="I199" s="157"/>
      <c r="J199" s="157"/>
      <c r="K199" s="157" t="e">
        <f t="shared" si="7"/>
        <v>#DIV/0!</v>
      </c>
      <c r="L199" s="157"/>
      <c r="M199" s="157"/>
      <c r="N199" s="42" t="e">
        <f t="shared" si="8"/>
        <v>#DIV/0!</v>
      </c>
      <c r="O199" s="353" t="e">
        <f t="shared" si="9"/>
        <v>#DIV/0!</v>
      </c>
    </row>
    <row r="200" spans="1:15" x14ac:dyDescent="0.3">
      <c r="A200" s="2">
        <v>193</v>
      </c>
      <c r="B200" s="6" t="str">
        <f>IF(SISWA!B200=0,"",SISWA!B200)</f>
        <v/>
      </c>
      <c r="C200" s="6" t="str">
        <f>IF(SISWA!C200=0,"",SISWA!C200)</f>
        <v/>
      </c>
      <c r="D200" s="6" t="str">
        <f>IF(SISWA!D200=0,"",SISWA!D200)</f>
        <v/>
      </c>
      <c r="E200" s="195" t="str">
        <f>IF(SISWA!E200=0,"",SISWA!E200)</f>
        <v/>
      </c>
      <c r="F200" s="157"/>
      <c r="G200" s="157"/>
      <c r="H200" s="157"/>
      <c r="I200" s="157"/>
      <c r="J200" s="157"/>
      <c r="K200" s="157" t="e">
        <f t="shared" si="7"/>
        <v>#DIV/0!</v>
      </c>
      <c r="L200" s="157"/>
      <c r="M200" s="157"/>
      <c r="N200" s="42" t="e">
        <f t="shared" si="8"/>
        <v>#DIV/0!</v>
      </c>
      <c r="O200" s="353" t="e">
        <f t="shared" si="9"/>
        <v>#DIV/0!</v>
      </c>
    </row>
    <row r="201" spans="1:15" x14ac:dyDescent="0.3">
      <c r="A201" s="2">
        <v>194</v>
      </c>
      <c r="B201" s="6" t="str">
        <f>IF(SISWA!B201=0,"",SISWA!B201)</f>
        <v/>
      </c>
      <c r="C201" s="6" t="str">
        <f>IF(SISWA!C201=0,"",SISWA!C201)</f>
        <v/>
      </c>
      <c r="D201" s="6" t="str">
        <f>IF(SISWA!D201=0,"",SISWA!D201)</f>
        <v/>
      </c>
      <c r="E201" s="195" t="str">
        <f>IF(SISWA!E201=0,"",SISWA!E201)</f>
        <v/>
      </c>
      <c r="F201" s="157"/>
      <c r="G201" s="157"/>
      <c r="H201" s="157"/>
      <c r="I201" s="157"/>
      <c r="J201" s="157"/>
      <c r="K201" s="157" t="e">
        <f t="shared" ref="K201:K207" si="10">AVERAGE(F201:J201)</f>
        <v>#DIV/0!</v>
      </c>
      <c r="L201" s="157"/>
      <c r="M201" s="157"/>
      <c r="N201" s="42" t="e">
        <f t="shared" ref="N201:N207" si="11">AVERAGE(L201:M201)</f>
        <v>#DIV/0!</v>
      </c>
      <c r="O201" s="353" t="e">
        <f t="shared" ref="O201:O207" si="12">AVERAGE(L201:M201)</f>
        <v>#DIV/0!</v>
      </c>
    </row>
    <row r="202" spans="1:15" x14ac:dyDescent="0.3">
      <c r="A202" s="2">
        <v>195</v>
      </c>
      <c r="B202" s="6" t="str">
        <f>IF(SISWA!B202=0,"",SISWA!B202)</f>
        <v/>
      </c>
      <c r="C202" s="6" t="str">
        <f>IF(SISWA!C202=0,"",SISWA!C202)</f>
        <v/>
      </c>
      <c r="D202" s="6" t="str">
        <f>IF(SISWA!D202=0,"",SISWA!D202)</f>
        <v/>
      </c>
      <c r="E202" s="195" t="str">
        <f>IF(SISWA!E202=0,"",SISWA!E202)</f>
        <v/>
      </c>
      <c r="F202" s="157"/>
      <c r="G202" s="157"/>
      <c r="H202" s="157"/>
      <c r="I202" s="157"/>
      <c r="J202" s="157"/>
      <c r="K202" s="157" t="e">
        <f t="shared" si="10"/>
        <v>#DIV/0!</v>
      </c>
      <c r="L202" s="157"/>
      <c r="M202" s="157"/>
      <c r="N202" s="42" t="e">
        <f t="shared" si="11"/>
        <v>#DIV/0!</v>
      </c>
      <c r="O202" s="353" t="e">
        <f t="shared" si="12"/>
        <v>#DIV/0!</v>
      </c>
    </row>
    <row r="203" spans="1:15" x14ac:dyDescent="0.3">
      <c r="A203" s="2">
        <v>196</v>
      </c>
      <c r="B203" s="6" t="str">
        <f>IF(SISWA!B203=0,"",SISWA!B203)</f>
        <v/>
      </c>
      <c r="C203" s="6" t="str">
        <f>IF(SISWA!C203=0,"",SISWA!C203)</f>
        <v/>
      </c>
      <c r="D203" s="6" t="str">
        <f>IF(SISWA!D203=0,"",SISWA!D203)</f>
        <v/>
      </c>
      <c r="E203" s="195" t="str">
        <f>IF(SISWA!E203=0,"",SISWA!E203)</f>
        <v/>
      </c>
      <c r="F203" s="157"/>
      <c r="G203" s="157"/>
      <c r="H203" s="157"/>
      <c r="I203" s="157"/>
      <c r="J203" s="157"/>
      <c r="K203" s="157" t="e">
        <f t="shared" si="10"/>
        <v>#DIV/0!</v>
      </c>
      <c r="L203" s="157"/>
      <c r="M203" s="157"/>
      <c r="N203" s="42" t="e">
        <f t="shared" si="11"/>
        <v>#DIV/0!</v>
      </c>
      <c r="O203" s="353" t="e">
        <f t="shared" si="12"/>
        <v>#DIV/0!</v>
      </c>
    </row>
    <row r="204" spans="1:15" x14ac:dyDescent="0.3">
      <c r="A204" s="2">
        <v>197</v>
      </c>
      <c r="B204" s="6" t="str">
        <f>IF(SISWA!B204=0,"",SISWA!B204)</f>
        <v/>
      </c>
      <c r="C204" s="6" t="str">
        <f>IF(SISWA!C204=0,"",SISWA!C204)</f>
        <v/>
      </c>
      <c r="D204" s="6" t="str">
        <f>IF(SISWA!D204=0,"",SISWA!D204)</f>
        <v/>
      </c>
      <c r="E204" s="195" t="str">
        <f>IF(SISWA!E204=0,"",SISWA!E204)</f>
        <v/>
      </c>
      <c r="F204" s="157"/>
      <c r="G204" s="157"/>
      <c r="H204" s="157"/>
      <c r="I204" s="157"/>
      <c r="J204" s="157"/>
      <c r="K204" s="157" t="e">
        <f t="shared" si="10"/>
        <v>#DIV/0!</v>
      </c>
      <c r="L204" s="157"/>
      <c r="M204" s="157"/>
      <c r="N204" s="42" t="e">
        <f t="shared" si="11"/>
        <v>#DIV/0!</v>
      </c>
      <c r="O204" s="353" t="e">
        <f t="shared" si="12"/>
        <v>#DIV/0!</v>
      </c>
    </row>
    <row r="205" spans="1:15" x14ac:dyDescent="0.3">
      <c r="A205" s="2">
        <v>198</v>
      </c>
      <c r="B205" s="6" t="str">
        <f>IF(SISWA!B205=0,"",SISWA!B205)</f>
        <v/>
      </c>
      <c r="C205" s="6" t="str">
        <f>IF(SISWA!C205=0,"",SISWA!C205)</f>
        <v/>
      </c>
      <c r="D205" s="6" t="str">
        <f>IF(SISWA!D205=0,"",SISWA!D205)</f>
        <v/>
      </c>
      <c r="E205" s="195" t="str">
        <f>IF(SISWA!E205=0,"",SISWA!E205)</f>
        <v/>
      </c>
      <c r="F205" s="157"/>
      <c r="G205" s="157"/>
      <c r="H205" s="157"/>
      <c r="I205" s="157"/>
      <c r="J205" s="157"/>
      <c r="K205" s="157" t="e">
        <f t="shared" si="10"/>
        <v>#DIV/0!</v>
      </c>
      <c r="L205" s="157"/>
      <c r="M205" s="157"/>
      <c r="N205" s="42" t="e">
        <f t="shared" si="11"/>
        <v>#DIV/0!</v>
      </c>
      <c r="O205" s="353" t="e">
        <f t="shared" si="12"/>
        <v>#DIV/0!</v>
      </c>
    </row>
    <row r="206" spans="1:15" x14ac:dyDescent="0.3">
      <c r="A206" s="2">
        <v>199</v>
      </c>
      <c r="B206" s="6" t="str">
        <f>IF(SISWA!B206=0,"",SISWA!B206)</f>
        <v/>
      </c>
      <c r="C206" s="6" t="str">
        <f>IF(SISWA!C206=0,"",SISWA!C206)</f>
        <v/>
      </c>
      <c r="D206" s="6" t="str">
        <f>IF(SISWA!D206=0,"",SISWA!D206)</f>
        <v/>
      </c>
      <c r="E206" s="195" t="str">
        <f>IF(SISWA!E206=0,"",SISWA!E206)</f>
        <v/>
      </c>
      <c r="F206" s="157"/>
      <c r="G206" s="157"/>
      <c r="H206" s="157"/>
      <c r="I206" s="157"/>
      <c r="J206" s="157"/>
      <c r="K206" s="157" t="e">
        <f t="shared" si="10"/>
        <v>#DIV/0!</v>
      </c>
      <c r="L206" s="157"/>
      <c r="M206" s="157"/>
      <c r="N206" s="42" t="e">
        <f t="shared" si="11"/>
        <v>#DIV/0!</v>
      </c>
      <c r="O206" s="353" t="e">
        <f t="shared" si="12"/>
        <v>#DIV/0!</v>
      </c>
    </row>
    <row r="207" spans="1:15" x14ac:dyDescent="0.3">
      <c r="A207" s="2">
        <v>200</v>
      </c>
      <c r="B207" s="6" t="str">
        <f>IF(SISWA!B207=0,"",SISWA!B207)</f>
        <v/>
      </c>
      <c r="C207" s="6" t="str">
        <f>IF(SISWA!C207=0,"",SISWA!C207)</f>
        <v/>
      </c>
      <c r="D207" s="6" t="str">
        <f>IF(SISWA!D207=0,"",SISWA!D207)</f>
        <v/>
      </c>
      <c r="E207" s="195" t="str">
        <f>IF(SISWA!E207=0,"",SISWA!E207)</f>
        <v/>
      </c>
      <c r="F207" s="157"/>
      <c r="G207" s="157"/>
      <c r="H207" s="157"/>
      <c r="I207" s="157"/>
      <c r="J207" s="157"/>
      <c r="K207" s="157" t="e">
        <f t="shared" si="10"/>
        <v>#DIV/0!</v>
      </c>
      <c r="L207" s="157"/>
      <c r="M207" s="157"/>
      <c r="N207" s="42" t="e">
        <f t="shared" si="11"/>
        <v>#DIV/0!</v>
      </c>
      <c r="O207" s="353" t="e">
        <f t="shared" si="12"/>
        <v>#DIV/0!</v>
      </c>
    </row>
  </sheetData>
  <mergeCells count="11">
    <mergeCell ref="L6:M6"/>
    <mergeCell ref="A1:J1"/>
    <mergeCell ref="A2:J2"/>
    <mergeCell ref="A3:J3"/>
    <mergeCell ref="A5:A7"/>
    <mergeCell ref="B5:B7"/>
    <mergeCell ref="C5:C7"/>
    <mergeCell ref="D5:D7"/>
    <mergeCell ref="E5:E7"/>
    <mergeCell ref="F5:M5"/>
    <mergeCell ref="F6:J6"/>
  </mergeCells>
  <pageMargins left="0.7" right="0.7" top="0.75" bottom="0.75" header="0.3" footer="0.3"/>
  <pageSetup paperSize="9"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tabColor rgb="FF00B050"/>
  </sheetPr>
  <dimension ref="A1:M207"/>
  <sheetViews>
    <sheetView zoomScaleNormal="100" workbookViewId="0">
      <pane ySplit="7" topLeftCell="A8" activePane="bottomLeft" state="frozen"/>
      <selection pane="bottomLeft" activeCell="J60" sqref="F8:J60"/>
    </sheetView>
  </sheetViews>
  <sheetFormatPr defaultRowHeight="16.5" x14ac:dyDescent="0.3"/>
  <cols>
    <col min="1" max="1" width="4.5" style="7" customWidth="1"/>
    <col min="2" max="2" width="9" style="7"/>
    <col min="3" max="3" width="11.375" style="7" customWidth="1"/>
    <col min="4" max="4" width="19.875" style="7" customWidth="1"/>
    <col min="5" max="5" width="43.375" style="7" bestFit="1" customWidth="1"/>
    <col min="6" max="6" width="7" style="7" customWidth="1"/>
    <col min="7" max="7" width="6.75" style="7" customWidth="1"/>
    <col min="8" max="8" width="7" style="7" customWidth="1"/>
    <col min="9" max="9" width="7.25" style="7" customWidth="1"/>
    <col min="10" max="13" width="9" style="7"/>
    <col min="14" max="14" width="9" style="7" customWidth="1"/>
    <col min="15" max="16384" width="9" style="7"/>
  </cols>
  <sheetData>
    <row r="1" spans="1:13" x14ac:dyDescent="0.3">
      <c r="A1" s="450" t="s">
        <v>0</v>
      </c>
      <c r="B1" s="450"/>
      <c r="C1" s="450"/>
      <c r="D1" s="450"/>
      <c r="E1" s="450"/>
      <c r="F1" s="450"/>
      <c r="G1" s="450"/>
      <c r="H1" s="450"/>
      <c r="I1" s="450"/>
      <c r="J1" s="450"/>
      <c r="K1" s="19"/>
    </row>
    <row r="2" spans="1:13" x14ac:dyDescent="0.3">
      <c r="A2" s="450" t="str">
        <f>AA!A2</f>
        <v>MADRASAH IBTIDAIYAH NURUL ISLAM LABRUK KIDUL</v>
      </c>
      <c r="B2" s="450"/>
      <c r="C2" s="450"/>
      <c r="D2" s="450"/>
      <c r="E2" s="450"/>
      <c r="F2" s="450"/>
      <c r="G2" s="450"/>
      <c r="H2" s="450"/>
      <c r="I2" s="450"/>
      <c r="J2" s="450"/>
      <c r="K2" s="19"/>
    </row>
    <row r="3" spans="1:13" x14ac:dyDescent="0.3">
      <c r="A3" s="450" t="str">
        <f>AA!A3</f>
        <v>TAHUN PELAJARAN 2016/2017</v>
      </c>
      <c r="B3" s="450"/>
      <c r="C3" s="450"/>
      <c r="D3" s="450"/>
      <c r="E3" s="450"/>
      <c r="F3" s="450"/>
      <c r="G3" s="450"/>
      <c r="H3" s="450"/>
      <c r="I3" s="450"/>
      <c r="J3" s="450"/>
      <c r="K3" s="19"/>
    </row>
    <row r="5" spans="1:13" x14ac:dyDescent="0.3">
      <c r="A5" s="451" t="s">
        <v>1</v>
      </c>
      <c r="B5" s="451" t="s">
        <v>2</v>
      </c>
      <c r="C5" s="451" t="s">
        <v>3</v>
      </c>
      <c r="D5" s="451" t="s">
        <v>4</v>
      </c>
      <c r="E5" s="451" t="s">
        <v>5</v>
      </c>
      <c r="F5" s="449" t="s">
        <v>10</v>
      </c>
      <c r="G5" s="449"/>
      <c r="H5" s="449"/>
      <c r="I5" s="449"/>
      <c r="J5" s="449"/>
      <c r="K5" s="449"/>
      <c r="L5" s="449"/>
      <c r="M5" s="449"/>
    </row>
    <row r="6" spans="1:13" x14ac:dyDescent="0.3">
      <c r="A6" s="452"/>
      <c r="B6" s="452"/>
      <c r="C6" s="452"/>
      <c r="D6" s="452"/>
      <c r="E6" s="452"/>
      <c r="F6" s="449" t="s">
        <v>6</v>
      </c>
      <c r="G6" s="449"/>
      <c r="H6" s="449"/>
      <c r="I6" s="449"/>
      <c r="J6" s="449"/>
      <c r="K6" s="385" t="s">
        <v>111</v>
      </c>
      <c r="L6" s="449" t="s">
        <v>113</v>
      </c>
      <c r="M6" s="449"/>
    </row>
    <row r="7" spans="1:13" x14ac:dyDescent="0.3">
      <c r="A7" s="453"/>
      <c r="B7" s="453"/>
      <c r="C7" s="453"/>
      <c r="D7" s="453"/>
      <c r="E7" s="453"/>
      <c r="F7" s="386">
        <v>7</v>
      </c>
      <c r="G7" s="386">
        <v>8</v>
      </c>
      <c r="H7" s="386">
        <v>9</v>
      </c>
      <c r="I7" s="386">
        <v>10</v>
      </c>
      <c r="J7" s="386">
        <v>11</v>
      </c>
      <c r="K7" s="387" t="s">
        <v>112</v>
      </c>
      <c r="L7" s="388" t="s">
        <v>74</v>
      </c>
      <c r="M7" s="388" t="s">
        <v>46</v>
      </c>
    </row>
    <row r="8" spans="1:13" x14ac:dyDescent="0.3">
      <c r="A8" s="5">
        <v>1</v>
      </c>
      <c r="B8" s="6">
        <f>IF(SISWA!B8=0,"",SISWA!B8)</f>
        <v>4144</v>
      </c>
      <c r="C8" s="6" t="str">
        <f>IF(SISWA!C8=0,"",SISWA!C8)</f>
        <v>0056985470</v>
      </c>
      <c r="D8" s="6" t="str">
        <f>IF(SISWA!D8=0,"",SISWA!D8)</f>
        <v>80-162-001-8</v>
      </c>
      <c r="E8" s="195" t="str">
        <f>IF(SISWA!E8=0,"",SISWA!E8)</f>
        <v>ACHMAD ROZALI</v>
      </c>
      <c r="F8" s="157">
        <v>65</v>
      </c>
      <c r="G8" s="157">
        <v>76</v>
      </c>
      <c r="H8" s="157">
        <v>75</v>
      </c>
      <c r="I8" s="157">
        <v>76</v>
      </c>
      <c r="J8" s="157">
        <v>72</v>
      </c>
      <c r="K8" s="157">
        <f>AVERAGE(F8:J8)</f>
        <v>72.8</v>
      </c>
      <c r="L8" s="157">
        <v>71</v>
      </c>
      <c r="M8" s="270"/>
    </row>
    <row r="9" spans="1:13" x14ac:dyDescent="0.3">
      <c r="A9" s="2">
        <v>2</v>
      </c>
      <c r="B9" s="6">
        <f>IF(SISWA!B9=0,"",SISWA!B9)</f>
        <v>4177</v>
      </c>
      <c r="C9" s="6" t="str">
        <f>IF(SISWA!C9=0,"",SISWA!C9)</f>
        <v>0046378836</v>
      </c>
      <c r="D9" s="6" t="str">
        <f>IF(SISWA!D9=0,"",SISWA!D9)</f>
        <v>80-162-002-7</v>
      </c>
      <c r="E9" s="195" t="str">
        <f>IF(SISWA!E9=0,"",SISWA!E9)</f>
        <v>ADELIA SEPTI BERTHA ANANDA</v>
      </c>
      <c r="F9" s="157">
        <v>65</v>
      </c>
      <c r="G9" s="157">
        <v>78</v>
      </c>
      <c r="H9" s="157">
        <v>75</v>
      </c>
      <c r="I9" s="157">
        <v>76</v>
      </c>
      <c r="J9" s="157">
        <v>75</v>
      </c>
      <c r="K9" s="157">
        <f t="shared" ref="K9:K67" si="0">AVERAGE(F9:J9)</f>
        <v>73.8</v>
      </c>
      <c r="L9" s="157">
        <v>73</v>
      </c>
      <c r="M9" s="270"/>
    </row>
    <row r="10" spans="1:13" x14ac:dyDescent="0.3">
      <c r="A10" s="2">
        <v>3</v>
      </c>
      <c r="B10" s="6">
        <f>IF(SISWA!B10=0,"",SISWA!B10)</f>
        <v>4178</v>
      </c>
      <c r="C10" s="6" t="str">
        <f>IF(SISWA!C10=0,"",SISWA!C10)</f>
        <v>0045705633</v>
      </c>
      <c r="D10" s="6" t="str">
        <f>IF(SISWA!D10=0,"",SISWA!D10)</f>
        <v>80-162-003-6</v>
      </c>
      <c r="E10" s="195" t="str">
        <f>IF(SISWA!E10=0,"",SISWA!E10)</f>
        <v>ADELINA KHILYATUL MILLAH</v>
      </c>
      <c r="F10" s="157">
        <v>65</v>
      </c>
      <c r="G10" s="157">
        <v>76</v>
      </c>
      <c r="H10" s="157">
        <v>74</v>
      </c>
      <c r="I10" s="157">
        <v>75</v>
      </c>
      <c r="J10" s="157">
        <v>71</v>
      </c>
      <c r="K10" s="157">
        <f t="shared" si="0"/>
        <v>72.2</v>
      </c>
      <c r="L10" s="157">
        <v>71</v>
      </c>
      <c r="M10" s="270"/>
    </row>
    <row r="11" spans="1:13" x14ac:dyDescent="0.3">
      <c r="A11" s="2">
        <v>4</v>
      </c>
      <c r="B11" s="6">
        <f>IF(SISWA!B11=0,"",SISWA!B11)</f>
        <v>4145</v>
      </c>
      <c r="C11" s="6" t="str">
        <f>IF(SISWA!C11=0,"",SISWA!C11)</f>
        <v>0049232525</v>
      </c>
      <c r="D11" s="6" t="str">
        <f>IF(SISWA!D11=0,"",SISWA!D11)</f>
        <v>80-162-004-5</v>
      </c>
      <c r="E11" s="195" t="str">
        <f>IF(SISWA!E11=0,"",SISWA!E11)</f>
        <v>AHMAD RIZKI JAELANI</v>
      </c>
      <c r="F11" s="157">
        <v>62</v>
      </c>
      <c r="G11" s="157">
        <v>79</v>
      </c>
      <c r="H11" s="157">
        <v>74</v>
      </c>
      <c r="I11" s="157">
        <v>76</v>
      </c>
      <c r="J11" s="157">
        <v>73</v>
      </c>
      <c r="K11" s="157">
        <f t="shared" si="0"/>
        <v>72.8</v>
      </c>
      <c r="L11" s="157">
        <v>72</v>
      </c>
      <c r="M11" s="270"/>
    </row>
    <row r="12" spans="1:13" x14ac:dyDescent="0.3">
      <c r="A12" s="2">
        <v>5</v>
      </c>
      <c r="B12" s="6">
        <f>IF(SISWA!B12=0,"",SISWA!B12)</f>
        <v>4174</v>
      </c>
      <c r="C12" s="6" t="str">
        <f>IF(SISWA!C12=0,"",SISWA!C12)</f>
        <v xml:space="preserve">0044118618 </v>
      </c>
      <c r="D12" s="6" t="str">
        <f>IF(SISWA!D12=0,"",SISWA!D12)</f>
        <v>80-162-005-4</v>
      </c>
      <c r="E12" s="195" t="str">
        <f>IF(SISWA!E12=0,"",SISWA!E12)</f>
        <v>AHMAD SHOHIBI</v>
      </c>
      <c r="F12" s="157">
        <v>62</v>
      </c>
      <c r="G12" s="157">
        <v>78</v>
      </c>
      <c r="H12" s="157">
        <v>77</v>
      </c>
      <c r="I12" s="157">
        <v>76</v>
      </c>
      <c r="J12" s="157">
        <v>72</v>
      </c>
      <c r="K12" s="157">
        <f t="shared" si="0"/>
        <v>73</v>
      </c>
      <c r="L12" s="157">
        <v>71</v>
      </c>
      <c r="M12" s="270"/>
    </row>
    <row r="13" spans="1:13" x14ac:dyDescent="0.3">
      <c r="A13" s="2">
        <v>6</v>
      </c>
      <c r="B13" s="6">
        <f>IF(SISWA!B13=0,"",SISWA!B13)</f>
        <v>4146</v>
      </c>
      <c r="C13" s="6" t="str">
        <f>IF(SISWA!C13=0,"",SISWA!C13)</f>
        <v>0049865303</v>
      </c>
      <c r="D13" s="6" t="str">
        <f>IF(SISWA!D13=0,"",SISWA!D13)</f>
        <v>80-162-006-3</v>
      </c>
      <c r="E13" s="195" t="str">
        <f>IF(SISWA!E13=0,"",SISWA!E13)</f>
        <v>AHMAD ZAINURI</v>
      </c>
      <c r="F13" s="157">
        <v>67</v>
      </c>
      <c r="G13" s="157">
        <v>76</v>
      </c>
      <c r="H13" s="157">
        <v>74</v>
      </c>
      <c r="I13" s="157">
        <v>75</v>
      </c>
      <c r="J13" s="157">
        <v>71</v>
      </c>
      <c r="K13" s="157">
        <f t="shared" si="0"/>
        <v>72.599999999999994</v>
      </c>
      <c r="L13" s="157">
        <v>71</v>
      </c>
      <c r="M13" s="270"/>
    </row>
    <row r="14" spans="1:13" x14ac:dyDescent="0.3">
      <c r="A14" s="2">
        <v>7</v>
      </c>
      <c r="B14" s="6">
        <f>IF(SISWA!B14=0,"",SISWA!B14)</f>
        <v>4147</v>
      </c>
      <c r="C14" s="6" t="str">
        <f>IF(SISWA!C14=0,"",SISWA!C14)</f>
        <v>0047929910</v>
      </c>
      <c r="D14" s="6" t="str">
        <f>IF(SISWA!D14=0,"",SISWA!D14)</f>
        <v>80-162-007-2</v>
      </c>
      <c r="E14" s="195" t="str">
        <f>IF(SISWA!E14=0,"",SISWA!E14)</f>
        <v>AKHMAD AMBARI</v>
      </c>
      <c r="F14" s="157">
        <v>63</v>
      </c>
      <c r="G14" s="157">
        <v>80</v>
      </c>
      <c r="H14" s="157">
        <v>76</v>
      </c>
      <c r="I14" s="157">
        <v>76</v>
      </c>
      <c r="J14" s="157">
        <v>70</v>
      </c>
      <c r="K14" s="157">
        <f t="shared" si="0"/>
        <v>73</v>
      </c>
      <c r="L14" s="157">
        <v>72</v>
      </c>
      <c r="M14" s="270"/>
    </row>
    <row r="15" spans="1:13" x14ac:dyDescent="0.3">
      <c r="A15" s="2">
        <v>8</v>
      </c>
      <c r="B15" s="6">
        <f>IF(SISWA!B15=0,"",SISWA!B15)</f>
        <v>4148</v>
      </c>
      <c r="C15" s="6" t="str">
        <f>IF(SISWA!C15=0,"",SISWA!C15)</f>
        <v>0041566084</v>
      </c>
      <c r="D15" s="6" t="str">
        <f>IF(SISWA!D15=0,"",SISWA!D15)</f>
        <v>80-162-008-9</v>
      </c>
      <c r="E15" s="195" t="str">
        <f>IF(SISWA!E15=0,"",SISWA!E15)</f>
        <v>BIMA LUTFIYAN FIRDAUS</v>
      </c>
      <c r="F15" s="157">
        <v>70</v>
      </c>
      <c r="G15" s="157">
        <v>79</v>
      </c>
      <c r="H15" s="157">
        <v>76</v>
      </c>
      <c r="I15" s="157">
        <v>76</v>
      </c>
      <c r="J15" s="157">
        <v>72</v>
      </c>
      <c r="K15" s="157">
        <f t="shared" si="0"/>
        <v>74.599999999999994</v>
      </c>
      <c r="L15" s="157">
        <v>71</v>
      </c>
      <c r="M15" s="270"/>
    </row>
    <row r="16" spans="1:13" x14ac:dyDescent="0.3">
      <c r="A16" s="2">
        <v>9</v>
      </c>
      <c r="B16" s="6">
        <f>IF(SISWA!B16=0,"",SISWA!B16)</f>
        <v>4122</v>
      </c>
      <c r="C16" s="6" t="str">
        <f>IF(SISWA!C16=0,"",SISWA!C16)</f>
        <v>0043541247</v>
      </c>
      <c r="D16" s="6" t="str">
        <f>IF(SISWA!D16=0,"",SISWA!D16)</f>
        <v>80-162-009-8</v>
      </c>
      <c r="E16" s="195" t="str">
        <f>IF(SISWA!E16=0,"",SISWA!E16)</f>
        <v>ERINA DWI RAMADHANI</v>
      </c>
      <c r="F16" s="157">
        <v>65</v>
      </c>
      <c r="G16" s="157">
        <v>77</v>
      </c>
      <c r="H16" s="157">
        <v>74</v>
      </c>
      <c r="I16" s="157">
        <v>73</v>
      </c>
      <c r="J16" s="157">
        <v>70</v>
      </c>
      <c r="K16" s="157">
        <f t="shared" si="0"/>
        <v>71.8</v>
      </c>
      <c r="L16" s="157">
        <v>71</v>
      </c>
      <c r="M16" s="270"/>
    </row>
    <row r="17" spans="1:13" x14ac:dyDescent="0.3">
      <c r="A17" s="2">
        <v>10</v>
      </c>
      <c r="B17" s="6">
        <f>IF(SISWA!B17=0,"",SISWA!B17)</f>
        <v>4179</v>
      </c>
      <c r="C17" s="6" t="str">
        <f>IF(SISWA!C17=0,"",SISWA!C17)</f>
        <v>0045820842</v>
      </c>
      <c r="D17" s="6" t="str">
        <f>IF(SISWA!D17=0,"",SISWA!D17)</f>
        <v>80-162-010-7</v>
      </c>
      <c r="E17" s="195" t="str">
        <f>IF(SISWA!E17=0,"",SISWA!E17)</f>
        <v>FITRI NUR AINI</v>
      </c>
      <c r="F17" s="157">
        <v>65</v>
      </c>
      <c r="G17" s="157">
        <v>75</v>
      </c>
      <c r="H17" s="157">
        <v>74</v>
      </c>
      <c r="I17" s="157"/>
      <c r="J17" s="157">
        <v>71</v>
      </c>
      <c r="K17" s="157">
        <f t="shared" si="0"/>
        <v>71.25</v>
      </c>
      <c r="L17" s="157">
        <v>71</v>
      </c>
      <c r="M17" s="270"/>
    </row>
    <row r="18" spans="1:13" x14ac:dyDescent="0.3">
      <c r="A18" s="2">
        <v>11</v>
      </c>
      <c r="B18" s="6">
        <f>IF(SISWA!B18=0,"",SISWA!B18)</f>
        <v>4149</v>
      </c>
      <c r="C18" s="6" t="str">
        <f>IF(SISWA!C18=0,"",SISWA!C18)</f>
        <v>0047917461</v>
      </c>
      <c r="D18" s="6" t="str">
        <f>IF(SISWA!D18=0,"",SISWA!D18)</f>
        <v>80-162-011-6</v>
      </c>
      <c r="E18" s="195" t="str">
        <f>IF(SISWA!E18=0,"",SISWA!E18)</f>
        <v>MAYANGTIKA ANIL HAWA</v>
      </c>
      <c r="F18" s="157">
        <v>65</v>
      </c>
      <c r="G18" s="157">
        <v>85</v>
      </c>
      <c r="H18" s="157">
        <v>87</v>
      </c>
      <c r="I18" s="157">
        <v>73</v>
      </c>
      <c r="J18" s="157">
        <v>70</v>
      </c>
      <c r="K18" s="157">
        <f t="shared" si="0"/>
        <v>76</v>
      </c>
      <c r="L18" s="157">
        <v>73</v>
      </c>
      <c r="M18" s="270"/>
    </row>
    <row r="19" spans="1:13" x14ac:dyDescent="0.3">
      <c r="A19" s="2">
        <v>12</v>
      </c>
      <c r="B19" s="6">
        <f>IF(SISWA!B19=0,"",SISWA!B19)</f>
        <v>4180</v>
      </c>
      <c r="C19" s="6" t="str">
        <f>IF(SISWA!C19=0,"",SISWA!C19)</f>
        <v>0049252066</v>
      </c>
      <c r="D19" s="6" t="str">
        <f>IF(SISWA!D19=0,"",SISWA!D19)</f>
        <v>80-162-012-5</v>
      </c>
      <c r="E19" s="195" t="str">
        <f>IF(SISWA!E19=0,"",SISWA!E19)</f>
        <v>MIR`ATUL KHOIROH</v>
      </c>
      <c r="F19" s="157">
        <v>68</v>
      </c>
      <c r="G19" s="157">
        <v>88</v>
      </c>
      <c r="H19" s="157">
        <v>79</v>
      </c>
      <c r="I19" s="157">
        <v>77</v>
      </c>
      <c r="J19" s="157">
        <v>80</v>
      </c>
      <c r="K19" s="157">
        <f t="shared" si="0"/>
        <v>78.400000000000006</v>
      </c>
      <c r="L19" s="157">
        <v>86</v>
      </c>
      <c r="M19" s="270"/>
    </row>
    <row r="20" spans="1:13" x14ac:dyDescent="0.3">
      <c r="A20" s="2">
        <v>13</v>
      </c>
      <c r="B20" s="6">
        <f>IF(SISWA!B20=0,"",SISWA!B20)</f>
        <v>4181</v>
      </c>
      <c r="C20" s="6" t="str">
        <f>IF(SISWA!C20=0,"",SISWA!C20)</f>
        <v>0048021171</v>
      </c>
      <c r="D20" s="6" t="str">
        <f>IF(SISWA!D20=0,"",SISWA!D20)</f>
        <v>80-162-013-4</v>
      </c>
      <c r="E20" s="195" t="str">
        <f>IF(SISWA!E20=0,"",SISWA!E20)</f>
        <v>MOCHAMAD ABIR EKA FIRMANSYA</v>
      </c>
      <c r="F20" s="157">
        <v>68</v>
      </c>
      <c r="G20" s="157">
        <v>86</v>
      </c>
      <c r="H20" s="157">
        <v>80</v>
      </c>
      <c r="I20" s="157">
        <v>80</v>
      </c>
      <c r="J20" s="157">
        <v>81</v>
      </c>
      <c r="K20" s="157">
        <f t="shared" si="0"/>
        <v>79</v>
      </c>
      <c r="L20" s="157">
        <v>81</v>
      </c>
      <c r="M20" s="270"/>
    </row>
    <row r="21" spans="1:13" x14ac:dyDescent="0.3">
      <c r="A21" s="2">
        <v>14</v>
      </c>
      <c r="B21" s="6">
        <f>IF(SISWA!B21=0,"",SISWA!B21)</f>
        <v>4150</v>
      </c>
      <c r="C21" s="6" t="str">
        <f>IF(SISWA!C21=0,"",SISWA!C21)</f>
        <v>0055851984</v>
      </c>
      <c r="D21" s="6" t="str">
        <f>IF(SISWA!D21=0,"",SISWA!D21)</f>
        <v>80-162-014-3</v>
      </c>
      <c r="E21" s="195" t="str">
        <f>IF(SISWA!E21=0,"",SISWA!E21)</f>
        <v>MOHAMMAD DANANG PRAYOGA</v>
      </c>
      <c r="F21" s="157">
        <v>65</v>
      </c>
      <c r="G21" s="157">
        <v>79</v>
      </c>
      <c r="H21" s="157">
        <v>70</v>
      </c>
      <c r="I21" s="157">
        <v>72</v>
      </c>
      <c r="J21" s="157">
        <v>75</v>
      </c>
      <c r="K21" s="157">
        <f t="shared" si="0"/>
        <v>72.2</v>
      </c>
      <c r="L21" s="157">
        <v>73</v>
      </c>
      <c r="M21" s="270"/>
    </row>
    <row r="22" spans="1:13" x14ac:dyDescent="0.3">
      <c r="A22" s="2">
        <v>15</v>
      </c>
      <c r="B22" s="6">
        <f>IF(SISWA!B22=0,"",SISWA!B22)</f>
        <v>4184</v>
      </c>
      <c r="C22" s="6" t="str">
        <f>IF(SISWA!C22=0,"",SISWA!C22)</f>
        <v>0049465874</v>
      </c>
      <c r="D22" s="6" t="str">
        <f>IF(SISWA!D22=0,"",SISWA!D22)</f>
        <v>80-162-015-2</v>
      </c>
      <c r="E22" s="195" t="str">
        <f>IF(SISWA!E22=0,"",SISWA!E22)</f>
        <v>MUCHAMAD ADITIYA PUTRA FEBRYANSYAH</v>
      </c>
      <c r="F22" s="157">
        <v>74</v>
      </c>
      <c r="G22" s="157">
        <v>90</v>
      </c>
      <c r="H22" s="157">
        <v>84</v>
      </c>
      <c r="I22" s="157">
        <v>83</v>
      </c>
      <c r="J22" s="157">
        <v>81</v>
      </c>
      <c r="K22" s="157">
        <f t="shared" si="0"/>
        <v>82.4</v>
      </c>
      <c r="L22" s="157">
        <v>87</v>
      </c>
      <c r="M22" s="270"/>
    </row>
    <row r="23" spans="1:13" x14ac:dyDescent="0.3">
      <c r="A23" s="2">
        <v>16</v>
      </c>
      <c r="B23" s="6">
        <f>IF(SISWA!B23=0,"",SISWA!B23)</f>
        <v>4185</v>
      </c>
      <c r="C23" s="6" t="str">
        <f>IF(SISWA!C23=0,"",SISWA!C23)</f>
        <v>0048515206</v>
      </c>
      <c r="D23" s="6" t="str">
        <f>IF(SISWA!D23=0,"",SISWA!D23)</f>
        <v>80-162-016-9</v>
      </c>
      <c r="E23" s="195" t="str">
        <f>IF(SISWA!E23=0,"",SISWA!E23)</f>
        <v>MUHAMAD DAIFA ROBBIT ATTIJANI</v>
      </c>
      <c r="F23" s="157">
        <v>63</v>
      </c>
      <c r="G23" s="157">
        <v>79</v>
      </c>
      <c r="H23" s="157">
        <v>78</v>
      </c>
      <c r="I23" s="157">
        <v>78</v>
      </c>
      <c r="J23" s="157">
        <v>77</v>
      </c>
      <c r="K23" s="157">
        <f t="shared" si="0"/>
        <v>75</v>
      </c>
      <c r="L23" s="157">
        <v>73</v>
      </c>
      <c r="M23" s="270"/>
    </row>
    <row r="24" spans="1:13" x14ac:dyDescent="0.3">
      <c r="A24" s="2">
        <v>17</v>
      </c>
      <c r="B24" s="6">
        <f>IF(SISWA!B24=0,"",SISWA!B24)</f>
        <v>4151</v>
      </c>
      <c r="C24" s="6" t="str">
        <f>IF(SISWA!C24=0,"",SISWA!C24)</f>
        <v>0044956543</v>
      </c>
      <c r="D24" s="6" t="str">
        <f>IF(SISWA!D24=0,"",SISWA!D24)</f>
        <v>80-162-017-8</v>
      </c>
      <c r="E24" s="195" t="str">
        <f>IF(SISWA!E24=0,"",SISWA!E24)</f>
        <v>MUHAMMAD IZZUL AKROM</v>
      </c>
      <c r="F24" s="157">
        <v>80</v>
      </c>
      <c r="G24" s="157">
        <v>82</v>
      </c>
      <c r="H24" s="157">
        <v>79</v>
      </c>
      <c r="I24" s="157">
        <v>76</v>
      </c>
      <c r="J24" s="157">
        <v>74</v>
      </c>
      <c r="K24" s="157">
        <f t="shared" si="0"/>
        <v>78.2</v>
      </c>
      <c r="L24" s="157">
        <v>74</v>
      </c>
      <c r="M24" s="270"/>
    </row>
    <row r="25" spans="1:13" x14ac:dyDescent="0.3">
      <c r="A25" s="2">
        <v>18</v>
      </c>
      <c r="B25" s="6">
        <f>IF(SISWA!B25=0,"",SISWA!B25)</f>
        <v>4152</v>
      </c>
      <c r="C25" s="6" t="str">
        <f>IF(SISWA!C25=0,"",SISWA!C25)</f>
        <v>0044952609</v>
      </c>
      <c r="D25" s="6" t="str">
        <f>IF(SISWA!D25=0,"",SISWA!D25)</f>
        <v>80-162-018-7</v>
      </c>
      <c r="E25" s="195" t="str">
        <f>IF(SISWA!E25=0,"",SISWA!E25)</f>
        <v>MUHAMMAD NOVAL NURSASI</v>
      </c>
      <c r="F25" s="157">
        <v>65</v>
      </c>
      <c r="G25" s="157">
        <v>83</v>
      </c>
      <c r="H25" s="157">
        <v>69</v>
      </c>
      <c r="I25" s="157">
        <v>74</v>
      </c>
      <c r="J25" s="157">
        <v>72</v>
      </c>
      <c r="K25" s="157">
        <f t="shared" si="0"/>
        <v>72.599999999999994</v>
      </c>
      <c r="L25" s="157">
        <v>72</v>
      </c>
      <c r="M25" s="270"/>
    </row>
    <row r="26" spans="1:13" x14ac:dyDescent="0.3">
      <c r="A26" s="2">
        <v>19</v>
      </c>
      <c r="B26" s="6">
        <f>IF(SISWA!B26=0,"",SISWA!B26)</f>
        <v>4153</v>
      </c>
      <c r="C26" s="6" t="str">
        <f>IF(SISWA!C26=0,"",SISWA!C26)</f>
        <v>0049269355</v>
      </c>
      <c r="D26" s="6" t="str">
        <f>IF(SISWA!D26=0,"",SISWA!D26)</f>
        <v>80-162-019-6</v>
      </c>
      <c r="E26" s="195" t="str">
        <f>IF(SISWA!E26=0,"",SISWA!E26)</f>
        <v>MUHAMMAD NUR KHOLIS</v>
      </c>
      <c r="F26" s="157">
        <v>64</v>
      </c>
      <c r="G26" s="157">
        <v>84</v>
      </c>
      <c r="H26" s="157">
        <v>72</v>
      </c>
      <c r="I26" s="157">
        <v>76</v>
      </c>
      <c r="J26" s="157">
        <v>75</v>
      </c>
      <c r="K26" s="157">
        <f t="shared" si="0"/>
        <v>74.2</v>
      </c>
      <c r="L26" s="157">
        <v>74</v>
      </c>
      <c r="M26" s="270"/>
    </row>
    <row r="27" spans="1:13" x14ac:dyDescent="0.3">
      <c r="A27" s="2">
        <v>20</v>
      </c>
      <c r="B27" s="6">
        <f>IF(SISWA!B27=0,"",SISWA!B27)</f>
        <v>4154</v>
      </c>
      <c r="C27" s="6" t="str">
        <f>IF(SISWA!C27=0,"",SISWA!C27)</f>
        <v>0053577869</v>
      </c>
      <c r="D27" s="6" t="str">
        <f>IF(SISWA!D27=0,"",SISWA!D27)</f>
        <v>80-162-020-5</v>
      </c>
      <c r="E27" s="195" t="str">
        <f>IF(SISWA!E27=0,"",SISWA!E27)</f>
        <v>NAFISSATUL KHOIROH</v>
      </c>
      <c r="F27" s="157">
        <v>63</v>
      </c>
      <c r="G27" s="157">
        <v>80</v>
      </c>
      <c r="H27" s="157">
        <v>65</v>
      </c>
      <c r="I27" s="157">
        <v>74</v>
      </c>
      <c r="J27" s="157">
        <v>73</v>
      </c>
      <c r="K27" s="157">
        <f t="shared" si="0"/>
        <v>71</v>
      </c>
      <c r="L27" s="157">
        <v>73</v>
      </c>
      <c r="M27" s="270"/>
    </row>
    <row r="28" spans="1:13" x14ac:dyDescent="0.3">
      <c r="A28" s="2">
        <v>21</v>
      </c>
      <c r="B28" s="6">
        <f>IF(SISWA!B28=0,"",SISWA!B28)</f>
        <v>4039</v>
      </c>
      <c r="C28" s="6" t="str">
        <f>IF(SISWA!C28=0,"",SISWA!C28)</f>
        <v>0025417838</v>
      </c>
      <c r="D28" s="6" t="str">
        <f>IF(SISWA!D28=0,"",SISWA!D28)</f>
        <v>80-162-021-4</v>
      </c>
      <c r="E28" s="195" t="str">
        <f>IF(SISWA!E28=0,"",SISWA!E28)</f>
        <v>NAJWA MUFARRICHA</v>
      </c>
      <c r="F28" s="157">
        <v>69</v>
      </c>
      <c r="G28" s="157">
        <v>84</v>
      </c>
      <c r="H28" s="157">
        <v>73</v>
      </c>
      <c r="I28" s="157">
        <v>76</v>
      </c>
      <c r="J28" s="157">
        <v>78</v>
      </c>
      <c r="K28" s="157">
        <f t="shared" si="0"/>
        <v>76</v>
      </c>
      <c r="L28" s="157">
        <v>81</v>
      </c>
      <c r="M28" s="270"/>
    </row>
    <row r="29" spans="1:13" x14ac:dyDescent="0.3">
      <c r="A29" s="2">
        <v>22</v>
      </c>
      <c r="B29" s="6">
        <f>IF(SISWA!B29=0,"",SISWA!B29)</f>
        <v>4133</v>
      </c>
      <c r="C29" s="6" t="str">
        <f>IF(SISWA!C29=0,"",SISWA!C29)</f>
        <v>0042084522</v>
      </c>
      <c r="D29" s="6" t="str">
        <f>IF(SISWA!D29=0,"",SISWA!D29)</f>
        <v>80-162-022-3</v>
      </c>
      <c r="E29" s="195" t="str">
        <f>IF(SISWA!E29=0,"",SISWA!E29)</f>
        <v>NAUFAL DAFFA ANWAR</v>
      </c>
      <c r="F29" s="157">
        <v>69</v>
      </c>
      <c r="G29" s="157">
        <v>83</v>
      </c>
      <c r="H29" s="157">
        <v>73</v>
      </c>
      <c r="I29" s="157">
        <v>76</v>
      </c>
      <c r="J29" s="157">
        <v>73</v>
      </c>
      <c r="K29" s="157">
        <f t="shared" si="0"/>
        <v>74.8</v>
      </c>
      <c r="L29" s="157">
        <v>75</v>
      </c>
      <c r="M29" s="270"/>
    </row>
    <row r="30" spans="1:13" x14ac:dyDescent="0.3">
      <c r="A30" s="2">
        <v>23</v>
      </c>
      <c r="B30" s="6">
        <f>IF(SISWA!B30=0,"",SISWA!B30)</f>
        <v>4187</v>
      </c>
      <c r="C30" s="6" t="str">
        <f>IF(SISWA!C30=0,"",SISWA!C30)</f>
        <v>0038037937</v>
      </c>
      <c r="D30" s="6" t="str">
        <f>IF(SISWA!D30=0,"",SISWA!D30)</f>
        <v>80-162-023-2</v>
      </c>
      <c r="E30" s="195" t="str">
        <f>IF(SISWA!E30=0,"",SISWA!E30)</f>
        <v>NIKE CANDRA KURNIA DEWI</v>
      </c>
      <c r="F30" s="157">
        <v>70</v>
      </c>
      <c r="G30" s="157">
        <v>88</v>
      </c>
      <c r="H30" s="157">
        <v>77</v>
      </c>
      <c r="I30" s="157">
        <v>80</v>
      </c>
      <c r="J30" s="157">
        <v>81</v>
      </c>
      <c r="K30" s="157">
        <f t="shared" si="0"/>
        <v>79.2</v>
      </c>
      <c r="L30" s="157">
        <v>83</v>
      </c>
      <c r="M30" s="270"/>
    </row>
    <row r="31" spans="1:13" x14ac:dyDescent="0.3">
      <c r="A31" s="2">
        <v>24</v>
      </c>
      <c r="B31" s="6">
        <f>IF(SISWA!B31=0,"",SISWA!B31)</f>
        <v>4186</v>
      </c>
      <c r="C31" s="6" t="str">
        <f>IF(SISWA!C31=0,"",SISWA!C31)</f>
        <v>0046677584</v>
      </c>
      <c r="D31" s="6" t="str">
        <f>IF(SISWA!D31=0,"",SISWA!D31)</f>
        <v>80-162-024-9</v>
      </c>
      <c r="E31" s="195" t="str">
        <f>IF(SISWA!E31=0,"",SISWA!E31)</f>
        <v>NUR AFNI DWI MAULIDIYAH</v>
      </c>
      <c r="F31" s="157">
        <v>72</v>
      </c>
      <c r="G31" s="157">
        <v>89</v>
      </c>
      <c r="H31" s="157">
        <v>79</v>
      </c>
      <c r="I31" s="157">
        <v>81</v>
      </c>
      <c r="J31" s="157">
        <v>80</v>
      </c>
      <c r="K31" s="157">
        <f t="shared" si="0"/>
        <v>80.2</v>
      </c>
      <c r="L31" s="157">
        <v>83</v>
      </c>
      <c r="M31" s="270"/>
    </row>
    <row r="32" spans="1:13" x14ac:dyDescent="0.3">
      <c r="A32" s="2">
        <v>25</v>
      </c>
      <c r="B32" s="6">
        <f>IF(SISWA!B32=0,"",SISWA!B32)</f>
        <v>4155</v>
      </c>
      <c r="C32" s="6" t="str">
        <f>IF(SISWA!C32=0,"",SISWA!C32)</f>
        <v>0047653214</v>
      </c>
      <c r="D32" s="6" t="str">
        <f>IF(SISWA!D32=0,"",SISWA!D32)</f>
        <v>80-162-025-8</v>
      </c>
      <c r="E32" s="195" t="str">
        <f>IF(SISWA!E32=0,"",SISWA!E32)</f>
        <v>SAFIRA FIRNANDA ARTAMEVIA</v>
      </c>
      <c r="F32" s="157">
        <v>68</v>
      </c>
      <c r="G32" s="157">
        <v>85</v>
      </c>
      <c r="H32" s="157">
        <v>80</v>
      </c>
      <c r="I32" s="157">
        <v>82</v>
      </c>
      <c r="J32" s="157">
        <v>82</v>
      </c>
      <c r="K32" s="157">
        <f t="shared" si="0"/>
        <v>79.400000000000006</v>
      </c>
      <c r="L32" s="157">
        <v>84</v>
      </c>
      <c r="M32" s="270"/>
    </row>
    <row r="33" spans="1:13" x14ac:dyDescent="0.3">
      <c r="A33" s="2">
        <v>26</v>
      </c>
      <c r="B33" s="6">
        <f>IF(SISWA!B33=0,"",SISWA!B33)</f>
        <v>4183</v>
      </c>
      <c r="C33" s="6" t="str">
        <f>IF(SISWA!C33=0,"",SISWA!C33)</f>
        <v>0044270200</v>
      </c>
      <c r="D33" s="6" t="str">
        <f>IF(SISWA!D33=0,"",SISWA!D33)</f>
        <v>80-162-026-7</v>
      </c>
      <c r="E33" s="195" t="str">
        <f>IF(SISWA!E33=0,"",SISWA!E33)</f>
        <v>SITI WIFAQOTUL IMAMATUR ROHMAH</v>
      </c>
      <c r="F33" s="157">
        <v>65</v>
      </c>
      <c r="G33" s="157">
        <v>89</v>
      </c>
      <c r="H33" s="157">
        <v>79</v>
      </c>
      <c r="I33" s="157">
        <v>82</v>
      </c>
      <c r="J33" s="157">
        <v>83</v>
      </c>
      <c r="K33" s="157">
        <f t="shared" si="0"/>
        <v>79.599999999999994</v>
      </c>
      <c r="L33" s="157">
        <v>85</v>
      </c>
      <c r="M33" s="270"/>
    </row>
    <row r="34" spans="1:13" x14ac:dyDescent="0.3">
      <c r="A34" s="2">
        <v>27</v>
      </c>
      <c r="B34" s="6">
        <f>IF(SISWA!B34=0,"",SISWA!B34)</f>
        <v>4191</v>
      </c>
      <c r="C34" s="6" t="str">
        <f>IF(SISWA!C34=0,"",SISWA!C34)</f>
        <v>0054015246</v>
      </c>
      <c r="D34" s="6" t="str">
        <f>IF(SISWA!D34=0,"",SISWA!D34)</f>
        <v>80-162-027-6</v>
      </c>
      <c r="E34" s="195" t="str">
        <f>IF(SISWA!E34=0,"",SISWA!E34)</f>
        <v>ACHMAD MAULANA ADITYA FAHREZA</v>
      </c>
      <c r="F34" s="157">
        <v>65</v>
      </c>
      <c r="G34" s="157">
        <v>78</v>
      </c>
      <c r="H34" s="157">
        <v>71</v>
      </c>
      <c r="I34" s="157">
        <v>71</v>
      </c>
      <c r="J34" s="157">
        <v>70</v>
      </c>
      <c r="K34" s="157">
        <f t="shared" si="0"/>
        <v>71</v>
      </c>
      <c r="L34" s="157"/>
      <c r="M34" s="270"/>
    </row>
    <row r="35" spans="1:13" x14ac:dyDescent="0.3">
      <c r="A35" s="2">
        <v>28</v>
      </c>
      <c r="B35" s="6">
        <f>IF(SISWA!B35=0,"",SISWA!B35)</f>
        <v>4159</v>
      </c>
      <c r="C35" s="6" t="str">
        <f>IF(SISWA!C35=0,"",SISWA!C35)</f>
        <v>0044650772</v>
      </c>
      <c r="D35" s="6" t="str">
        <f>IF(SISWA!D35=0,"",SISWA!D35)</f>
        <v>80-162-028-5</v>
      </c>
      <c r="E35" s="195" t="str">
        <f>IF(SISWA!E35=0,"",SISWA!E35)</f>
        <v>AHMAT ZAINURI</v>
      </c>
      <c r="F35" s="157">
        <v>70</v>
      </c>
      <c r="G35" s="157">
        <v>77</v>
      </c>
      <c r="H35" s="157">
        <v>74</v>
      </c>
      <c r="I35" s="157">
        <v>75</v>
      </c>
      <c r="J35" s="157">
        <v>67</v>
      </c>
      <c r="K35" s="157">
        <f t="shared" si="0"/>
        <v>72.599999999999994</v>
      </c>
      <c r="L35" s="157"/>
      <c r="M35" s="270"/>
    </row>
    <row r="36" spans="1:13" x14ac:dyDescent="0.3">
      <c r="A36" s="2">
        <v>29</v>
      </c>
      <c r="B36" s="6">
        <f>IF(SISWA!B36=0,"",SISWA!B36)</f>
        <v>4188</v>
      </c>
      <c r="C36" s="6" t="str">
        <f>IF(SISWA!C36=0,"",SISWA!C36)</f>
        <v>0048691920</v>
      </c>
      <c r="D36" s="6" t="str">
        <f>IF(SISWA!D36=0,"",SISWA!D36)</f>
        <v>80-162-029-4</v>
      </c>
      <c r="E36" s="195" t="str">
        <f>IF(SISWA!E36=0,"",SISWA!E36)</f>
        <v>AULIA SAFIRA</v>
      </c>
      <c r="F36" s="157">
        <v>67</v>
      </c>
      <c r="G36" s="157">
        <v>81</v>
      </c>
      <c r="H36" s="157">
        <v>70</v>
      </c>
      <c r="I36" s="157">
        <v>78</v>
      </c>
      <c r="J36" s="157">
        <v>77</v>
      </c>
      <c r="K36" s="157">
        <f t="shared" si="0"/>
        <v>74.599999999999994</v>
      </c>
      <c r="L36" s="157"/>
      <c r="M36" s="270"/>
    </row>
    <row r="37" spans="1:13" x14ac:dyDescent="0.3">
      <c r="A37" s="2">
        <v>30</v>
      </c>
      <c r="B37" s="6">
        <f>IF(SISWA!B37=0,"",SISWA!B37)</f>
        <v>4156</v>
      </c>
      <c r="C37" s="6" t="str">
        <f>IF(SISWA!C37=0,"",SISWA!C37)</f>
        <v>0047318391</v>
      </c>
      <c r="D37" s="6" t="str">
        <f>IF(SISWA!D37=0,"",SISWA!D37)</f>
        <v>80-162-030-3</v>
      </c>
      <c r="E37" s="195" t="str">
        <f>IF(SISWA!E37=0,"",SISWA!E37)</f>
        <v>DIVA SALWA SALSABILA</v>
      </c>
      <c r="F37" s="157">
        <v>76</v>
      </c>
      <c r="G37" s="157">
        <v>93</v>
      </c>
      <c r="H37" s="157">
        <v>80</v>
      </c>
      <c r="I37" s="157">
        <v>80</v>
      </c>
      <c r="J37" s="157">
        <v>79</v>
      </c>
      <c r="K37" s="157">
        <f t="shared" si="0"/>
        <v>81.599999999999994</v>
      </c>
      <c r="L37" s="157"/>
      <c r="M37" s="270"/>
    </row>
    <row r="38" spans="1:13" x14ac:dyDescent="0.3">
      <c r="A38" s="2">
        <v>31</v>
      </c>
      <c r="B38" s="6">
        <f>IF(SISWA!B38=0,"",SISWA!B38)</f>
        <v>4190</v>
      </c>
      <c r="C38" s="6" t="str">
        <f>IF(SISWA!C38=0,"",SISWA!C38)</f>
        <v>0046181004</v>
      </c>
      <c r="D38" s="6" t="str">
        <f>IF(SISWA!D38=0,"",SISWA!D38)</f>
        <v>80-162-031-2</v>
      </c>
      <c r="E38" s="195" t="str">
        <f>IF(SISWA!E38=0,"",SISWA!E38)</f>
        <v>FILSAFAH KARINA NUR ALIFIA</v>
      </c>
      <c r="F38" s="157">
        <v>78</v>
      </c>
      <c r="G38" s="157">
        <v>82</v>
      </c>
      <c r="H38" s="157">
        <v>71</v>
      </c>
      <c r="I38" s="157">
        <v>78</v>
      </c>
      <c r="J38" s="157">
        <v>73</v>
      </c>
      <c r="K38" s="157">
        <f t="shared" si="0"/>
        <v>76.400000000000006</v>
      </c>
      <c r="L38" s="157"/>
      <c r="M38" s="270"/>
    </row>
    <row r="39" spans="1:13" x14ac:dyDescent="0.3">
      <c r="A39" s="2">
        <v>32</v>
      </c>
      <c r="B39" s="6">
        <f>IF(SISWA!B39=0,"",SISWA!B39)</f>
        <v>4158</v>
      </c>
      <c r="C39" s="6" t="str">
        <f>IF(SISWA!C39=0,"",SISWA!C39)</f>
        <v>0044624062</v>
      </c>
      <c r="D39" s="6" t="str">
        <f>IF(SISWA!D39=0,"",SISWA!D39)</f>
        <v>80-162-032-9</v>
      </c>
      <c r="E39" s="195" t="str">
        <f>IF(SISWA!E39=0,"",SISWA!E39)</f>
        <v>HAMALNA DEWI NURHASANAH</v>
      </c>
      <c r="F39" s="157">
        <v>67</v>
      </c>
      <c r="G39" s="157">
        <v>79</v>
      </c>
      <c r="H39" s="157">
        <v>74</v>
      </c>
      <c r="I39" s="157">
        <v>75</v>
      </c>
      <c r="J39" s="157">
        <v>72</v>
      </c>
      <c r="K39" s="157">
        <f t="shared" si="0"/>
        <v>73.400000000000006</v>
      </c>
      <c r="L39" s="157"/>
      <c r="M39" s="270"/>
    </row>
    <row r="40" spans="1:13" x14ac:dyDescent="0.3">
      <c r="A40" s="2">
        <v>33</v>
      </c>
      <c r="B40" s="6">
        <f>IF(SISWA!B40=0,"",SISWA!B40)</f>
        <v>4192</v>
      </c>
      <c r="C40" s="6" t="str">
        <f>IF(SISWA!C40=0,"",SISWA!C40)</f>
        <v>0046479735</v>
      </c>
      <c r="D40" s="6" t="str">
        <f>IF(SISWA!D40=0,"",SISWA!D40)</f>
        <v>80-162-033-8</v>
      </c>
      <c r="E40" s="195" t="str">
        <f>IF(SISWA!E40=0,"",SISWA!E40)</f>
        <v>INDAH ILMAWATUL FADIYAH</v>
      </c>
      <c r="F40" s="157">
        <v>70</v>
      </c>
      <c r="G40" s="157">
        <v>83</v>
      </c>
      <c r="H40" s="157">
        <v>68</v>
      </c>
      <c r="I40" s="157">
        <v>77</v>
      </c>
      <c r="J40" s="157">
        <v>72</v>
      </c>
      <c r="K40" s="157">
        <f t="shared" si="0"/>
        <v>74</v>
      </c>
      <c r="L40" s="157"/>
      <c r="M40" s="270"/>
    </row>
    <row r="41" spans="1:13" x14ac:dyDescent="0.3">
      <c r="A41" s="2">
        <v>34</v>
      </c>
      <c r="B41" s="6">
        <f>IF(SISWA!B41=0,"",SISWA!B41)</f>
        <v>4132</v>
      </c>
      <c r="C41" s="6" t="str">
        <f>IF(SISWA!C41=0,"",SISWA!C41)</f>
        <v>0055794100</v>
      </c>
      <c r="D41" s="6" t="str">
        <f>IF(SISWA!D41=0,"",SISWA!D41)</f>
        <v>80-162-034-7</v>
      </c>
      <c r="E41" s="195" t="str">
        <f>IF(SISWA!E41=0,"",SISWA!E41)</f>
        <v>IZZA AFKARINA</v>
      </c>
      <c r="F41" s="157">
        <v>66</v>
      </c>
      <c r="G41" s="157">
        <v>82</v>
      </c>
      <c r="H41" s="157">
        <v>73</v>
      </c>
      <c r="I41" s="157">
        <v>79</v>
      </c>
      <c r="J41" s="157">
        <v>73</v>
      </c>
      <c r="K41" s="157">
        <f t="shared" si="0"/>
        <v>74.599999999999994</v>
      </c>
      <c r="L41" s="157"/>
      <c r="M41" s="270"/>
    </row>
    <row r="42" spans="1:13" x14ac:dyDescent="0.3">
      <c r="A42" s="2">
        <v>35</v>
      </c>
      <c r="B42" s="6">
        <f>IF(SISWA!B42=0,"",SISWA!B42)</f>
        <v>4157</v>
      </c>
      <c r="C42" s="6" t="str">
        <f>IF(SISWA!C42=0,"",SISWA!C42)</f>
        <v>0031187077</v>
      </c>
      <c r="D42" s="6" t="str">
        <f>IF(SISWA!D42=0,"",SISWA!D42)</f>
        <v>80-162-035-6</v>
      </c>
      <c r="E42" s="195" t="str">
        <f>IF(SISWA!E42=0,"",SISWA!E42)</f>
        <v>JESIKA NUR SANJANA</v>
      </c>
      <c r="F42" s="157">
        <v>70</v>
      </c>
      <c r="G42" s="157">
        <v>88</v>
      </c>
      <c r="H42" s="157">
        <v>76</v>
      </c>
      <c r="I42" s="157">
        <v>79</v>
      </c>
      <c r="J42" s="157">
        <v>77</v>
      </c>
      <c r="K42" s="157">
        <f t="shared" si="0"/>
        <v>78</v>
      </c>
      <c r="L42" s="157"/>
      <c r="M42" s="270"/>
    </row>
    <row r="43" spans="1:13" x14ac:dyDescent="0.3">
      <c r="A43" s="2">
        <v>36</v>
      </c>
      <c r="B43" s="6">
        <f>IF(SISWA!B43=0,"",SISWA!B43)</f>
        <v>4160</v>
      </c>
      <c r="C43" s="6" t="str">
        <f>IF(SISWA!C43=0,"",SISWA!C43)</f>
        <v>0043300454</v>
      </c>
      <c r="D43" s="6" t="str">
        <f>IF(SISWA!D43=0,"",SISWA!D43)</f>
        <v>80-162-036-5</v>
      </c>
      <c r="E43" s="195" t="str">
        <f>IF(SISWA!E43=0,"",SISWA!E43)</f>
        <v>KHAFIT I'ZAZ ABIYYU</v>
      </c>
      <c r="F43" s="157">
        <v>70</v>
      </c>
      <c r="G43" s="157">
        <v>81</v>
      </c>
      <c r="H43" s="157">
        <v>70</v>
      </c>
      <c r="I43" s="157">
        <v>79</v>
      </c>
      <c r="J43" s="157">
        <v>72</v>
      </c>
      <c r="K43" s="157">
        <f t="shared" si="0"/>
        <v>74.400000000000006</v>
      </c>
      <c r="L43" s="157"/>
      <c r="M43" s="270"/>
    </row>
    <row r="44" spans="1:13" x14ac:dyDescent="0.3">
      <c r="A44" s="2">
        <v>37</v>
      </c>
      <c r="B44" s="6">
        <f>IF(SISWA!B44=0,"",SISWA!B44)</f>
        <v>4161</v>
      </c>
      <c r="C44" s="6" t="str">
        <f>IF(SISWA!C44=0,"",SISWA!C44)</f>
        <v>0047793756</v>
      </c>
      <c r="D44" s="6" t="str">
        <f>IF(SISWA!D44=0,"",SISWA!D44)</f>
        <v>80-162-037-4</v>
      </c>
      <c r="E44" s="195" t="str">
        <f>IF(SISWA!E44=0,"",SISWA!E44)</f>
        <v>KRISNA DWI WICAKSONO</v>
      </c>
      <c r="F44" s="157">
        <v>60</v>
      </c>
      <c r="G44" s="157">
        <v>70</v>
      </c>
      <c r="H44" s="157">
        <v>69</v>
      </c>
      <c r="I44" s="157">
        <v>70</v>
      </c>
      <c r="J44" s="157">
        <v>60</v>
      </c>
      <c r="K44" s="157">
        <f t="shared" si="0"/>
        <v>65.8</v>
      </c>
      <c r="L44" s="157"/>
      <c r="M44" s="270"/>
    </row>
    <row r="45" spans="1:13" x14ac:dyDescent="0.3">
      <c r="A45" s="2">
        <v>38</v>
      </c>
      <c r="B45" s="6">
        <f>IF(SISWA!B45=0,"",SISWA!B45)</f>
        <v>4162</v>
      </c>
      <c r="C45" s="6" t="str">
        <f>IF(SISWA!C45=0,"",SISWA!C45)</f>
        <v>0055341921</v>
      </c>
      <c r="D45" s="6" t="str">
        <f>IF(SISWA!D45=0,"",SISWA!D45)</f>
        <v>80-162-038-3</v>
      </c>
      <c r="E45" s="195" t="str">
        <f>IF(SISWA!E45=0,"",SISWA!E45)</f>
        <v>LAILA AFIFAHTUR ROHMAH</v>
      </c>
      <c r="F45" s="157">
        <v>80</v>
      </c>
      <c r="G45" s="157">
        <v>82</v>
      </c>
      <c r="H45" s="157">
        <v>73</v>
      </c>
      <c r="I45" s="157">
        <v>76</v>
      </c>
      <c r="J45" s="157">
        <v>74</v>
      </c>
      <c r="K45" s="157">
        <f t="shared" si="0"/>
        <v>77</v>
      </c>
      <c r="L45" s="157"/>
      <c r="M45" s="270"/>
    </row>
    <row r="46" spans="1:13" x14ac:dyDescent="0.3">
      <c r="A46" s="2">
        <v>39</v>
      </c>
      <c r="B46" s="6">
        <f>IF(SISWA!B46=0,"",SISWA!B46)</f>
        <v>4163</v>
      </c>
      <c r="C46" s="6" t="str">
        <f>IF(SISWA!C46=0,"",SISWA!C46)</f>
        <v>0049724648</v>
      </c>
      <c r="D46" s="6" t="str">
        <f>IF(SISWA!D46=0,"",SISWA!D46)</f>
        <v>80-162-039-2</v>
      </c>
      <c r="E46" s="195" t="str">
        <f>IF(SISWA!E46=0,"",SISWA!E46)</f>
        <v>LIA DAHLIA</v>
      </c>
      <c r="F46" s="157">
        <v>68</v>
      </c>
      <c r="G46" s="157">
        <v>77</v>
      </c>
      <c r="H46" s="157">
        <v>76</v>
      </c>
      <c r="I46" s="157">
        <v>75</v>
      </c>
      <c r="J46" s="157">
        <v>70</v>
      </c>
      <c r="K46" s="157">
        <f t="shared" si="0"/>
        <v>73.2</v>
      </c>
      <c r="L46" s="157"/>
      <c r="M46" s="270"/>
    </row>
    <row r="47" spans="1:13" x14ac:dyDescent="0.3">
      <c r="A47" s="2">
        <v>40</v>
      </c>
      <c r="B47" s="6">
        <f>IF(SISWA!B47=0,"",SISWA!B47)</f>
        <v>4164</v>
      </c>
      <c r="C47" s="6" t="str">
        <f>IF(SISWA!C47=0,"",SISWA!C47)</f>
        <v>0042308111</v>
      </c>
      <c r="D47" s="6" t="str">
        <f>IF(SISWA!D47=0,"",SISWA!D47)</f>
        <v>80-162-040-9</v>
      </c>
      <c r="E47" s="195" t="str">
        <f>IF(SISWA!E47=0,"",SISWA!E47)</f>
        <v>MIFTAKHUS SURUR</v>
      </c>
      <c r="F47" s="157">
        <v>75</v>
      </c>
      <c r="G47" s="157">
        <v>79</v>
      </c>
      <c r="H47" s="157">
        <v>78</v>
      </c>
      <c r="I47" s="157">
        <v>78</v>
      </c>
      <c r="J47" s="157">
        <v>71</v>
      </c>
      <c r="K47" s="157">
        <f t="shared" si="0"/>
        <v>76.2</v>
      </c>
      <c r="L47" s="157"/>
      <c r="M47" s="270"/>
    </row>
    <row r="48" spans="1:13" x14ac:dyDescent="0.3">
      <c r="A48" s="2">
        <v>41</v>
      </c>
      <c r="B48" s="6">
        <f>IF(SISWA!B48=0,"",SISWA!B48)</f>
        <v>4194</v>
      </c>
      <c r="C48" s="6" t="str">
        <f>IF(SISWA!C48=0,"",SISWA!C48)</f>
        <v>0048571340</v>
      </c>
      <c r="D48" s="6" t="str">
        <f>IF(SISWA!D48=0,"",SISWA!D48)</f>
        <v>80-162-041-8</v>
      </c>
      <c r="E48" s="195" t="str">
        <f>IF(SISWA!E48=0,"",SISWA!E48)</f>
        <v>MOCHAMAD ALIFAMADIO DWI ANANTA</v>
      </c>
      <c r="F48" s="157">
        <v>63</v>
      </c>
      <c r="G48" s="157">
        <v>79</v>
      </c>
      <c r="H48" s="157">
        <v>74</v>
      </c>
      <c r="I48" s="157">
        <v>75</v>
      </c>
      <c r="J48" s="157">
        <v>66</v>
      </c>
      <c r="K48" s="157">
        <f t="shared" si="0"/>
        <v>71.400000000000006</v>
      </c>
      <c r="L48" s="157"/>
      <c r="M48" s="270"/>
    </row>
    <row r="49" spans="1:13" x14ac:dyDescent="0.3">
      <c r="A49" s="2">
        <v>42</v>
      </c>
      <c r="B49" s="6">
        <f>IF(SISWA!B49=0,"",SISWA!B49)</f>
        <v>4195</v>
      </c>
      <c r="C49" s="6" t="str">
        <f>IF(SISWA!C49=0,"",SISWA!C49)</f>
        <v>0049668688</v>
      </c>
      <c r="D49" s="6" t="str">
        <f>IF(SISWA!D49=0,"",SISWA!D49)</f>
        <v>80-162-042-7</v>
      </c>
      <c r="E49" s="195" t="str">
        <f>IF(SISWA!E49=0,"",SISWA!E49)</f>
        <v>MOHAMAD RIZKY ARDIANTO</v>
      </c>
      <c r="F49" s="157">
        <v>64</v>
      </c>
      <c r="G49" s="157">
        <v>78</v>
      </c>
      <c r="H49" s="157">
        <v>75</v>
      </c>
      <c r="I49" s="157">
        <v>77</v>
      </c>
      <c r="J49" s="157">
        <v>66</v>
      </c>
      <c r="K49" s="157">
        <f t="shared" si="0"/>
        <v>72</v>
      </c>
      <c r="L49" s="157"/>
      <c r="M49" s="270"/>
    </row>
    <row r="50" spans="1:13" x14ac:dyDescent="0.3">
      <c r="A50" s="2">
        <v>43</v>
      </c>
      <c r="B50" s="6">
        <f>IF(SISWA!B50=0,"",SISWA!B50)</f>
        <v>4196</v>
      </c>
      <c r="C50" s="6" t="str">
        <f>IF(SISWA!C50=0,"",SISWA!C50)</f>
        <v>0053373334</v>
      </c>
      <c r="D50" s="6" t="str">
        <f>IF(SISWA!D50=0,"",SISWA!D50)</f>
        <v>80-162-043-6</v>
      </c>
      <c r="E50" s="195" t="str">
        <f>IF(SISWA!E50=0,"",SISWA!E50)</f>
        <v>MUHAMAD YOGA HALIM AKBAR</v>
      </c>
      <c r="F50" s="157"/>
      <c r="G50" s="157"/>
      <c r="H50" s="157">
        <v>75</v>
      </c>
      <c r="I50" s="157">
        <v>75</v>
      </c>
      <c r="J50" s="157">
        <v>69</v>
      </c>
      <c r="K50" s="157">
        <f t="shared" si="0"/>
        <v>73</v>
      </c>
      <c r="L50" s="157"/>
      <c r="M50" s="270"/>
    </row>
    <row r="51" spans="1:13" x14ac:dyDescent="0.3">
      <c r="A51" s="2">
        <v>44</v>
      </c>
      <c r="B51" s="6">
        <f>IF(SISWA!B51=0,"",SISWA!B51)</f>
        <v>4165</v>
      </c>
      <c r="C51" s="6" t="str">
        <f>IF(SISWA!C51=0,"",SISWA!C51)</f>
        <v>0045389451</v>
      </c>
      <c r="D51" s="6" t="str">
        <f>IF(SISWA!D51=0,"",SISWA!D51)</f>
        <v>80-162-044-5</v>
      </c>
      <c r="E51" s="195" t="str">
        <f>IF(SISWA!E51=0,"",SISWA!E51)</f>
        <v>MUHAMMAD AKBAR MAULANA ISKHAQ</v>
      </c>
      <c r="F51" s="157">
        <v>67</v>
      </c>
      <c r="G51" s="157">
        <v>78</v>
      </c>
      <c r="H51" s="157">
        <v>74</v>
      </c>
      <c r="I51" s="157"/>
      <c r="J51" s="157">
        <v>69</v>
      </c>
      <c r="K51" s="157">
        <f t="shared" si="0"/>
        <v>72</v>
      </c>
      <c r="L51" s="157"/>
      <c r="M51" s="271"/>
    </row>
    <row r="52" spans="1:13" x14ac:dyDescent="0.3">
      <c r="A52" s="2">
        <v>45</v>
      </c>
      <c r="B52" s="6">
        <f>IF(SISWA!B52=0,"",SISWA!B52)</f>
        <v>4166</v>
      </c>
      <c r="C52" s="6" t="str">
        <f>IF(SISWA!C52=0,"",SISWA!C52)</f>
        <v>0056992985</v>
      </c>
      <c r="D52" s="6" t="str">
        <f>IF(SISWA!D52=0,"",SISWA!D52)</f>
        <v>80-162-045-4</v>
      </c>
      <c r="E52" s="195" t="str">
        <f>IF(SISWA!E52=0,"",SISWA!E52)</f>
        <v>MUHAMMAD ARIS MAHENDRA</v>
      </c>
      <c r="F52" s="157">
        <v>68</v>
      </c>
      <c r="G52" s="157">
        <v>74</v>
      </c>
      <c r="H52" s="157">
        <v>75</v>
      </c>
      <c r="I52" s="157">
        <v>74</v>
      </c>
      <c r="J52" s="157">
        <v>64</v>
      </c>
      <c r="K52" s="157">
        <f t="shared" si="0"/>
        <v>71</v>
      </c>
      <c r="L52" s="157"/>
      <c r="M52" s="270"/>
    </row>
    <row r="53" spans="1:13" x14ac:dyDescent="0.3">
      <c r="A53" s="2">
        <v>46</v>
      </c>
      <c r="B53" s="6">
        <f>IF(SISWA!B53=0,"",SISWA!B53)</f>
        <v>4167</v>
      </c>
      <c r="C53" s="6" t="str">
        <f>IF(SISWA!C53=0,"",SISWA!C53)</f>
        <v>0043548840</v>
      </c>
      <c r="D53" s="6" t="str">
        <f>IF(SISWA!D53=0,"",SISWA!D53)</f>
        <v>80-162-046-3</v>
      </c>
      <c r="E53" s="195" t="str">
        <f>IF(SISWA!E53=0,"",SISWA!E53)</f>
        <v>MUHAMMAD REZA NURDIANSYAH</v>
      </c>
      <c r="F53" s="157">
        <v>65</v>
      </c>
      <c r="G53" s="157">
        <v>76</v>
      </c>
      <c r="H53" s="157">
        <v>74</v>
      </c>
      <c r="I53" s="157">
        <v>75</v>
      </c>
      <c r="J53" s="157">
        <v>66</v>
      </c>
      <c r="K53" s="157">
        <f t="shared" si="0"/>
        <v>71.2</v>
      </c>
      <c r="L53" s="157"/>
      <c r="M53" s="271"/>
    </row>
    <row r="54" spans="1:13" x14ac:dyDescent="0.3">
      <c r="A54" s="2">
        <v>47</v>
      </c>
      <c r="B54" s="6">
        <f>IF(SISWA!B54=0,"",SISWA!B54)</f>
        <v>4168</v>
      </c>
      <c r="C54" s="6" t="str">
        <f>IF(SISWA!C54=0,"",SISWA!C54)</f>
        <v>0042281947</v>
      </c>
      <c r="D54" s="6" t="str">
        <f>IF(SISWA!D54=0,"",SISWA!D54)</f>
        <v>80-162-047-2</v>
      </c>
      <c r="E54" s="195" t="str">
        <f>IF(SISWA!E54=0,"",SISWA!E54)</f>
        <v>MUHAMMAD SONI</v>
      </c>
      <c r="F54" s="157">
        <v>60</v>
      </c>
      <c r="G54" s="157">
        <v>74</v>
      </c>
      <c r="H54" s="157">
        <v>70</v>
      </c>
      <c r="I54" s="157">
        <v>71</v>
      </c>
      <c r="J54" s="157">
        <v>60</v>
      </c>
      <c r="K54" s="157">
        <f t="shared" si="0"/>
        <v>67</v>
      </c>
      <c r="L54" s="157"/>
      <c r="M54" s="270"/>
    </row>
    <row r="55" spans="1:13" x14ac:dyDescent="0.3">
      <c r="A55" s="2">
        <v>48</v>
      </c>
      <c r="B55" s="6">
        <f>IF(SISWA!B55=0,"",SISWA!B55)</f>
        <v>4169</v>
      </c>
      <c r="C55" s="6" t="str">
        <f>IF(SISWA!C55=0,"",SISWA!C55)</f>
        <v>0047171711</v>
      </c>
      <c r="D55" s="6" t="str">
        <f>IF(SISWA!D55=0,"",SISWA!D55)</f>
        <v>80-162-048-9</v>
      </c>
      <c r="E55" s="195" t="str">
        <f>IF(SISWA!E55=0,"",SISWA!E55)</f>
        <v>MUHAMMAD YUSUF ABDILLAH</v>
      </c>
      <c r="F55" s="157">
        <v>72</v>
      </c>
      <c r="G55" s="157">
        <v>79</v>
      </c>
      <c r="H55" s="157">
        <v>77</v>
      </c>
      <c r="I55" s="157">
        <v>81</v>
      </c>
      <c r="J55" s="157">
        <v>70</v>
      </c>
      <c r="K55" s="157">
        <f t="shared" si="0"/>
        <v>75.8</v>
      </c>
      <c r="L55" s="157"/>
      <c r="M55" s="271"/>
    </row>
    <row r="56" spans="1:13" x14ac:dyDescent="0.3">
      <c r="A56" s="2">
        <v>49</v>
      </c>
      <c r="B56" s="6">
        <f>IF(SISWA!B56=0,"",SISWA!B56)</f>
        <v>4197</v>
      </c>
      <c r="C56" s="6" t="str">
        <f>IF(SISWA!C56=0,"",SISWA!C56)</f>
        <v>0053900236</v>
      </c>
      <c r="D56" s="6" t="str">
        <f>IF(SISWA!D56=0,"",SISWA!D56)</f>
        <v>80-162-049-8</v>
      </c>
      <c r="E56" s="195" t="str">
        <f>IF(SISWA!E56=0,"",SISWA!E56)</f>
        <v>MUHAMMAD ZAYIN FADHLILLAH</v>
      </c>
      <c r="F56" s="157">
        <v>70</v>
      </c>
      <c r="G56" s="157">
        <v>78</v>
      </c>
      <c r="H56" s="157">
        <v>77</v>
      </c>
      <c r="I56" s="157">
        <v>77</v>
      </c>
      <c r="J56" s="157">
        <v>67</v>
      </c>
      <c r="K56" s="157">
        <f t="shared" si="0"/>
        <v>73.8</v>
      </c>
      <c r="L56" s="157"/>
      <c r="M56" s="270"/>
    </row>
    <row r="57" spans="1:13" x14ac:dyDescent="0.3">
      <c r="A57" s="2">
        <v>50</v>
      </c>
      <c r="B57" s="6">
        <f>IF(SISWA!B57=0,"",SISWA!B57)</f>
        <v>4170</v>
      </c>
      <c r="C57" s="6" t="str">
        <f>IF(SISWA!C57=0,"",SISWA!C57)</f>
        <v>0059424115</v>
      </c>
      <c r="D57" s="6" t="str">
        <f>IF(SISWA!D57=0,"",SISWA!D57)</f>
        <v>80-162-050-7</v>
      </c>
      <c r="E57" s="195" t="str">
        <f>IF(SISWA!E57=0,"",SISWA!E57)</f>
        <v>NURUL ISLAKHATUL MAGHFIROH</v>
      </c>
      <c r="F57" s="157">
        <v>70</v>
      </c>
      <c r="G57" s="157">
        <v>79</v>
      </c>
      <c r="H57" s="157">
        <v>76</v>
      </c>
      <c r="I57" s="157">
        <v>75</v>
      </c>
      <c r="J57" s="157">
        <v>71</v>
      </c>
      <c r="K57" s="157">
        <f t="shared" si="0"/>
        <v>74.2</v>
      </c>
      <c r="L57" s="157"/>
      <c r="M57" s="271"/>
    </row>
    <row r="58" spans="1:13" x14ac:dyDescent="0.3">
      <c r="A58" s="2">
        <v>51</v>
      </c>
      <c r="B58" s="6">
        <f>IF(SISWA!B58=0,"",SISWA!B58)</f>
        <v>4171</v>
      </c>
      <c r="C58" s="6" t="str">
        <f>IF(SISWA!C58=0,"",SISWA!C58)</f>
        <v>0047462155</v>
      </c>
      <c r="D58" s="6" t="str">
        <f>IF(SISWA!D58=0,"",SISWA!D58)</f>
        <v>80-162-051-6</v>
      </c>
      <c r="E58" s="195" t="str">
        <f>IF(SISWA!E58=0,"",SISWA!E58)</f>
        <v>SALIFA IHDAHLIA</v>
      </c>
      <c r="F58" s="157">
        <v>70</v>
      </c>
      <c r="G58" s="157">
        <v>79</v>
      </c>
      <c r="H58" s="157">
        <v>75</v>
      </c>
      <c r="I58" s="157">
        <v>76</v>
      </c>
      <c r="J58" s="157">
        <v>68</v>
      </c>
      <c r="K58" s="157">
        <f t="shared" si="0"/>
        <v>73.599999999999994</v>
      </c>
      <c r="L58" s="157"/>
      <c r="M58" s="270"/>
    </row>
    <row r="59" spans="1:13" x14ac:dyDescent="0.3">
      <c r="A59" s="2">
        <v>52</v>
      </c>
      <c r="B59" s="6">
        <f>IF(SISWA!B59=0,"",SISWA!B59)</f>
        <v>4056</v>
      </c>
      <c r="C59" s="6" t="str">
        <f>IF(SISWA!C59=0,"",SISWA!C59)</f>
        <v>0025417842</v>
      </c>
      <c r="D59" s="6" t="str">
        <f>IF(SISWA!D59=0,"",SISWA!D59)</f>
        <v>80-162-052-5</v>
      </c>
      <c r="E59" s="195" t="str">
        <f>IF(SISWA!E59=0,"",SISWA!E59)</f>
        <v>YUNITA WARDATUL CHOIRIYAH</v>
      </c>
      <c r="F59" s="157">
        <v>67</v>
      </c>
      <c r="G59" s="157">
        <v>83</v>
      </c>
      <c r="H59" s="157">
        <v>79</v>
      </c>
      <c r="I59" s="157">
        <v>81</v>
      </c>
      <c r="J59" s="157">
        <v>79</v>
      </c>
      <c r="K59" s="157">
        <f t="shared" si="0"/>
        <v>77.8</v>
      </c>
      <c r="L59" s="157"/>
      <c r="M59" s="271"/>
    </row>
    <row r="60" spans="1:13" x14ac:dyDescent="0.3">
      <c r="A60" s="2">
        <v>53</v>
      </c>
      <c r="B60" s="6">
        <f>IF(SISWA!B60=0,"",SISWA!B60)</f>
        <v>4172</v>
      </c>
      <c r="C60" s="6" t="str">
        <f>IF(SISWA!C60=0,"",SISWA!C60)</f>
        <v>0041942834</v>
      </c>
      <c r="D60" s="6" t="str">
        <f>IF(SISWA!D60=0,"",SISWA!D60)</f>
        <v>80-162-053-4</v>
      </c>
      <c r="E60" s="195" t="str">
        <f>IF(SISWA!E60=0,"",SISWA!E60)</f>
        <v>YUSFI RIZKY AZIZAH</v>
      </c>
      <c r="F60" s="157">
        <v>70</v>
      </c>
      <c r="G60" s="157">
        <v>87</v>
      </c>
      <c r="H60" s="157">
        <v>79</v>
      </c>
      <c r="I60" s="157">
        <v>82</v>
      </c>
      <c r="J60" s="157">
        <v>78</v>
      </c>
      <c r="K60" s="157">
        <f t="shared" si="0"/>
        <v>79.2</v>
      </c>
      <c r="L60" s="157"/>
      <c r="M60" s="270"/>
    </row>
    <row r="61" spans="1:13" x14ac:dyDescent="0.3">
      <c r="A61" s="2">
        <v>54</v>
      </c>
      <c r="B61" s="6" t="str">
        <f>IF(SISWA!B61=0,"",SISWA!B61)</f>
        <v/>
      </c>
      <c r="C61" s="6" t="str">
        <f>IF(SISWA!C61=0,"",SISWA!C61)</f>
        <v/>
      </c>
      <c r="D61" s="6" t="str">
        <f>IF(SISWA!D61=0,"",SISWA!D61)</f>
        <v/>
      </c>
      <c r="E61" s="195" t="str">
        <f>IF(SISWA!E61=0,"",SISWA!E61)</f>
        <v/>
      </c>
      <c r="F61" s="157"/>
      <c r="G61" s="157"/>
      <c r="H61" s="157"/>
      <c r="I61" s="157"/>
      <c r="J61" s="157"/>
      <c r="K61" s="157" t="e">
        <f t="shared" si="0"/>
        <v>#DIV/0!</v>
      </c>
      <c r="L61" s="157"/>
      <c r="M61" s="271"/>
    </row>
    <row r="62" spans="1:13" x14ac:dyDescent="0.3">
      <c r="A62" s="2">
        <v>55</v>
      </c>
      <c r="B62" s="6" t="str">
        <f>IF(SISWA!B62=0,"",SISWA!B62)</f>
        <v/>
      </c>
      <c r="C62" s="6" t="str">
        <f>IF(SISWA!C62=0,"",SISWA!C62)</f>
        <v/>
      </c>
      <c r="D62" s="6" t="str">
        <f>IF(SISWA!D62=0,"",SISWA!D62)</f>
        <v/>
      </c>
      <c r="E62" s="195" t="str">
        <f>IF(SISWA!E62=0,"",SISWA!E62)</f>
        <v/>
      </c>
      <c r="F62" s="157"/>
      <c r="G62" s="157"/>
      <c r="H62" s="157"/>
      <c r="I62" s="157"/>
      <c r="J62" s="157"/>
      <c r="K62" s="157" t="e">
        <f t="shared" si="0"/>
        <v>#DIV/0!</v>
      </c>
      <c r="L62" s="157"/>
      <c r="M62" s="270"/>
    </row>
    <row r="63" spans="1:13" x14ac:dyDescent="0.3">
      <c r="A63" s="2">
        <v>56</v>
      </c>
      <c r="B63" s="6" t="str">
        <f>IF(SISWA!B63=0,"",SISWA!B63)</f>
        <v/>
      </c>
      <c r="C63" s="6" t="str">
        <f>IF(SISWA!C63=0,"",SISWA!C63)</f>
        <v/>
      </c>
      <c r="D63" s="6" t="str">
        <f>IF(SISWA!D63=0,"",SISWA!D63)</f>
        <v/>
      </c>
      <c r="E63" s="195" t="str">
        <f>IF(SISWA!E63=0,"",SISWA!E63)</f>
        <v/>
      </c>
      <c r="F63" s="157"/>
      <c r="G63" s="157"/>
      <c r="H63" s="157"/>
      <c r="I63" s="157"/>
      <c r="J63" s="157"/>
      <c r="K63" s="157" t="e">
        <f t="shared" si="0"/>
        <v>#DIV/0!</v>
      </c>
      <c r="L63" s="157"/>
      <c r="M63" s="271"/>
    </row>
    <row r="64" spans="1:13" x14ac:dyDescent="0.3">
      <c r="A64" s="2">
        <v>57</v>
      </c>
      <c r="B64" s="6" t="str">
        <f>IF(SISWA!B64=0,"",SISWA!B64)</f>
        <v/>
      </c>
      <c r="C64" s="6" t="str">
        <f>IF(SISWA!C64=0,"",SISWA!C64)</f>
        <v/>
      </c>
      <c r="D64" s="6" t="str">
        <f>IF(SISWA!D64=0,"",SISWA!D64)</f>
        <v/>
      </c>
      <c r="E64" s="195" t="str">
        <f>IF(SISWA!E64=0,"",SISWA!E64)</f>
        <v/>
      </c>
      <c r="F64" s="157"/>
      <c r="G64" s="157"/>
      <c r="H64" s="157"/>
      <c r="I64" s="157"/>
      <c r="J64" s="157"/>
      <c r="K64" s="157" t="e">
        <f t="shared" si="0"/>
        <v>#DIV/0!</v>
      </c>
      <c r="L64" s="157"/>
      <c r="M64" s="270"/>
    </row>
    <row r="65" spans="1:13" x14ac:dyDescent="0.3">
      <c r="A65" s="2">
        <v>58</v>
      </c>
      <c r="B65" s="6" t="str">
        <f>IF(SISWA!B65=0,"",SISWA!B65)</f>
        <v/>
      </c>
      <c r="C65" s="6" t="str">
        <f>IF(SISWA!C65=0,"",SISWA!C65)</f>
        <v/>
      </c>
      <c r="D65" s="6" t="str">
        <f>IF(SISWA!D65=0,"",SISWA!D65)</f>
        <v/>
      </c>
      <c r="E65" s="195" t="str">
        <f>IF(SISWA!E65=0,"",SISWA!E65)</f>
        <v/>
      </c>
      <c r="F65" s="157"/>
      <c r="G65" s="157"/>
      <c r="H65" s="157"/>
      <c r="I65" s="157"/>
      <c r="J65" s="157"/>
      <c r="K65" s="157" t="e">
        <f t="shared" si="0"/>
        <v>#DIV/0!</v>
      </c>
      <c r="L65" s="157"/>
      <c r="M65" s="271"/>
    </row>
    <row r="66" spans="1:13" x14ac:dyDescent="0.3">
      <c r="A66" s="2">
        <v>59</v>
      </c>
      <c r="B66" s="6" t="str">
        <f>IF(SISWA!B66=0,"",SISWA!B66)</f>
        <v/>
      </c>
      <c r="C66" s="6" t="str">
        <f>IF(SISWA!C66=0,"",SISWA!C66)</f>
        <v/>
      </c>
      <c r="D66" s="6" t="str">
        <f>IF(SISWA!D66=0,"",SISWA!D66)</f>
        <v/>
      </c>
      <c r="E66" s="195" t="str">
        <f>IF(SISWA!E66=0,"",SISWA!E66)</f>
        <v/>
      </c>
      <c r="F66" s="157"/>
      <c r="G66" s="157"/>
      <c r="H66" s="157"/>
      <c r="I66" s="157"/>
      <c r="J66" s="157"/>
      <c r="K66" s="157" t="e">
        <f t="shared" si="0"/>
        <v>#DIV/0!</v>
      </c>
      <c r="L66" s="157"/>
      <c r="M66" s="270"/>
    </row>
    <row r="67" spans="1:13" x14ac:dyDescent="0.3">
      <c r="A67" s="2">
        <v>60</v>
      </c>
      <c r="B67" s="6" t="str">
        <f>IF(SISWA!B67=0,"",SISWA!B67)</f>
        <v/>
      </c>
      <c r="C67" s="6" t="str">
        <f>IF(SISWA!C67=0,"",SISWA!C67)</f>
        <v/>
      </c>
      <c r="D67" s="6" t="str">
        <f>IF(SISWA!D67=0,"",SISWA!D67)</f>
        <v/>
      </c>
      <c r="E67" s="195" t="str">
        <f>IF(SISWA!E67=0,"",SISWA!E67)</f>
        <v/>
      </c>
      <c r="F67" s="157"/>
      <c r="G67" s="157"/>
      <c r="H67" s="157"/>
      <c r="I67" s="157"/>
      <c r="J67" s="157"/>
      <c r="K67" s="157" t="e">
        <f t="shared" si="0"/>
        <v>#DIV/0!</v>
      </c>
      <c r="L67" s="157"/>
      <c r="M67" s="271"/>
    </row>
    <row r="68" spans="1:13" x14ac:dyDescent="0.3">
      <c r="A68" s="2">
        <v>61</v>
      </c>
      <c r="B68" s="6" t="str">
        <f>IF(SISWA!B68=0,"",SISWA!B68)</f>
        <v/>
      </c>
      <c r="C68" s="6" t="str">
        <f>IF(SISWA!C68=0,"",SISWA!C68)</f>
        <v/>
      </c>
      <c r="D68" s="6" t="str">
        <f>IF(SISWA!D68=0,"",SISWA!D68)</f>
        <v/>
      </c>
      <c r="E68" s="195" t="str">
        <f>IF(SISWA!E68=0,"",SISWA!E68)</f>
        <v/>
      </c>
      <c r="F68" s="157"/>
      <c r="G68" s="157"/>
      <c r="H68" s="157"/>
      <c r="I68" s="157"/>
      <c r="J68" s="157"/>
      <c r="K68" s="157" t="e">
        <f t="shared" ref="K68:K131" si="1">AVERAGE(F68:J68)</f>
        <v>#DIV/0!</v>
      </c>
      <c r="L68" s="157"/>
      <c r="M68" s="270"/>
    </row>
    <row r="69" spans="1:13" x14ac:dyDescent="0.3">
      <c r="A69" s="2">
        <v>62</v>
      </c>
      <c r="B69" s="6" t="str">
        <f>IF(SISWA!B69=0,"",SISWA!B69)</f>
        <v/>
      </c>
      <c r="C69" s="6" t="str">
        <f>IF(SISWA!C69=0,"",SISWA!C69)</f>
        <v/>
      </c>
      <c r="D69" s="6" t="str">
        <f>IF(SISWA!D69=0,"",SISWA!D69)</f>
        <v/>
      </c>
      <c r="E69" s="195" t="str">
        <f>IF(SISWA!E69=0,"",SISWA!E69)</f>
        <v/>
      </c>
      <c r="F69" s="157"/>
      <c r="G69" s="157"/>
      <c r="H69" s="157"/>
      <c r="I69" s="157"/>
      <c r="J69" s="157"/>
      <c r="K69" s="157" t="e">
        <f t="shared" si="1"/>
        <v>#DIV/0!</v>
      </c>
      <c r="L69" s="157"/>
      <c r="M69" s="271"/>
    </row>
    <row r="70" spans="1:13" x14ac:dyDescent="0.3">
      <c r="A70" s="2">
        <v>63</v>
      </c>
      <c r="B70" s="6" t="str">
        <f>IF(SISWA!B70=0,"",SISWA!B70)</f>
        <v/>
      </c>
      <c r="C70" s="6" t="str">
        <f>IF(SISWA!C70=0,"",SISWA!C70)</f>
        <v/>
      </c>
      <c r="D70" s="6" t="str">
        <f>IF(SISWA!D70=0,"",SISWA!D70)</f>
        <v/>
      </c>
      <c r="E70" s="195" t="str">
        <f>IF(SISWA!E70=0,"",SISWA!E70)</f>
        <v/>
      </c>
      <c r="F70" s="157"/>
      <c r="G70" s="157"/>
      <c r="H70" s="157"/>
      <c r="I70" s="157"/>
      <c r="J70" s="157"/>
      <c r="K70" s="157" t="e">
        <f t="shared" si="1"/>
        <v>#DIV/0!</v>
      </c>
      <c r="L70" s="157"/>
      <c r="M70" s="270"/>
    </row>
    <row r="71" spans="1:13" x14ac:dyDescent="0.3">
      <c r="A71" s="2">
        <v>64</v>
      </c>
      <c r="B71" s="6" t="str">
        <f>IF(SISWA!B71=0,"",SISWA!B71)</f>
        <v/>
      </c>
      <c r="C71" s="6" t="str">
        <f>IF(SISWA!C71=0,"",SISWA!C71)</f>
        <v/>
      </c>
      <c r="D71" s="6" t="str">
        <f>IF(SISWA!D71=0,"",SISWA!D71)</f>
        <v/>
      </c>
      <c r="E71" s="195" t="str">
        <f>IF(SISWA!E71=0,"",SISWA!E71)</f>
        <v/>
      </c>
      <c r="F71" s="157"/>
      <c r="G71" s="157"/>
      <c r="H71" s="157"/>
      <c r="I71" s="157"/>
      <c r="J71" s="157"/>
      <c r="K71" s="157" t="e">
        <f t="shared" si="1"/>
        <v>#DIV/0!</v>
      </c>
      <c r="L71" s="157"/>
      <c r="M71" s="271"/>
    </row>
    <row r="72" spans="1:13" x14ac:dyDescent="0.3">
      <c r="A72" s="2">
        <v>65</v>
      </c>
      <c r="B72" s="6" t="str">
        <f>IF(SISWA!B72=0,"",SISWA!B72)</f>
        <v/>
      </c>
      <c r="C72" s="6" t="str">
        <f>IF(SISWA!C72=0,"",SISWA!C72)</f>
        <v/>
      </c>
      <c r="D72" s="6" t="str">
        <f>IF(SISWA!D72=0,"",SISWA!D72)</f>
        <v/>
      </c>
      <c r="E72" s="195" t="str">
        <f>IF(SISWA!E72=0,"",SISWA!E72)</f>
        <v/>
      </c>
      <c r="F72" s="157"/>
      <c r="G72" s="157"/>
      <c r="H72" s="157"/>
      <c r="I72" s="157"/>
      <c r="J72" s="157"/>
      <c r="K72" s="157" t="e">
        <f t="shared" si="1"/>
        <v>#DIV/0!</v>
      </c>
      <c r="L72" s="157"/>
      <c r="M72" s="270"/>
    </row>
    <row r="73" spans="1:13" x14ac:dyDescent="0.3">
      <c r="A73" s="2">
        <v>66</v>
      </c>
      <c r="B73" s="6" t="str">
        <f>IF(SISWA!B73=0,"",SISWA!B73)</f>
        <v/>
      </c>
      <c r="C73" s="6" t="str">
        <f>IF(SISWA!C73=0,"",SISWA!C73)</f>
        <v/>
      </c>
      <c r="D73" s="6" t="str">
        <f>IF(SISWA!D73=0,"",SISWA!D73)</f>
        <v/>
      </c>
      <c r="E73" s="195" t="str">
        <f>IF(SISWA!E73=0,"",SISWA!E73)</f>
        <v/>
      </c>
      <c r="F73" s="157"/>
      <c r="G73" s="157"/>
      <c r="H73" s="157"/>
      <c r="I73" s="157"/>
      <c r="J73" s="157"/>
      <c r="K73" s="157" t="e">
        <f t="shared" si="1"/>
        <v>#DIV/0!</v>
      </c>
      <c r="L73" s="157"/>
      <c r="M73" s="271"/>
    </row>
    <row r="74" spans="1:13" x14ac:dyDescent="0.3">
      <c r="A74" s="2">
        <v>67</v>
      </c>
      <c r="B74" s="6" t="str">
        <f>IF(SISWA!B74=0,"",SISWA!B74)</f>
        <v/>
      </c>
      <c r="C74" s="6" t="str">
        <f>IF(SISWA!C74=0,"",SISWA!C74)</f>
        <v/>
      </c>
      <c r="D74" s="6" t="str">
        <f>IF(SISWA!D74=0,"",SISWA!D74)</f>
        <v/>
      </c>
      <c r="E74" s="195" t="str">
        <f>IF(SISWA!E74=0,"",SISWA!E74)</f>
        <v/>
      </c>
      <c r="F74" s="157"/>
      <c r="G74" s="157"/>
      <c r="H74" s="157"/>
      <c r="I74" s="157"/>
      <c r="J74" s="157"/>
      <c r="K74" s="157" t="e">
        <f t="shared" si="1"/>
        <v>#DIV/0!</v>
      </c>
      <c r="L74" s="157"/>
      <c r="M74" s="270"/>
    </row>
    <row r="75" spans="1:13" x14ac:dyDescent="0.3">
      <c r="A75" s="2">
        <v>68</v>
      </c>
      <c r="B75" s="6" t="str">
        <f>IF(SISWA!B75=0,"",SISWA!B75)</f>
        <v/>
      </c>
      <c r="C75" s="6" t="str">
        <f>IF(SISWA!C75=0,"",SISWA!C75)</f>
        <v/>
      </c>
      <c r="D75" s="6" t="str">
        <f>IF(SISWA!D75=0,"",SISWA!D75)</f>
        <v/>
      </c>
      <c r="E75" s="195" t="str">
        <f>IF(SISWA!E75=0,"",SISWA!E75)</f>
        <v/>
      </c>
      <c r="F75" s="157"/>
      <c r="G75" s="157"/>
      <c r="H75" s="157"/>
      <c r="I75" s="157"/>
      <c r="J75" s="157"/>
      <c r="K75" s="157" t="e">
        <f t="shared" si="1"/>
        <v>#DIV/0!</v>
      </c>
      <c r="L75" s="157"/>
      <c r="M75" s="271"/>
    </row>
    <row r="76" spans="1:13" x14ac:dyDescent="0.3">
      <c r="A76" s="2">
        <v>69</v>
      </c>
      <c r="B76" s="6" t="str">
        <f>IF(SISWA!B76=0,"",SISWA!B76)</f>
        <v/>
      </c>
      <c r="C76" s="6" t="str">
        <f>IF(SISWA!C76=0,"",SISWA!C76)</f>
        <v/>
      </c>
      <c r="D76" s="6" t="str">
        <f>IF(SISWA!D76=0,"",SISWA!D76)</f>
        <v/>
      </c>
      <c r="E76" s="195" t="str">
        <f>IF(SISWA!E76=0,"",SISWA!E76)</f>
        <v/>
      </c>
      <c r="F76" s="157"/>
      <c r="G76" s="157"/>
      <c r="H76" s="157"/>
      <c r="I76" s="157"/>
      <c r="J76" s="157"/>
      <c r="K76" s="157" t="e">
        <f t="shared" si="1"/>
        <v>#DIV/0!</v>
      </c>
      <c r="L76" s="157"/>
      <c r="M76" s="270"/>
    </row>
    <row r="77" spans="1:13" x14ac:dyDescent="0.3">
      <c r="A77" s="2">
        <v>70</v>
      </c>
      <c r="B77" s="6" t="str">
        <f>IF(SISWA!B77=0,"",SISWA!B77)</f>
        <v/>
      </c>
      <c r="C77" s="6" t="str">
        <f>IF(SISWA!C77=0,"",SISWA!C77)</f>
        <v/>
      </c>
      <c r="D77" s="6" t="str">
        <f>IF(SISWA!D77=0,"",SISWA!D77)</f>
        <v/>
      </c>
      <c r="E77" s="195" t="str">
        <f>IF(SISWA!E77=0,"",SISWA!E77)</f>
        <v/>
      </c>
      <c r="F77" s="157"/>
      <c r="G77" s="157"/>
      <c r="H77" s="157"/>
      <c r="I77" s="157"/>
      <c r="J77" s="157"/>
      <c r="K77" s="157" t="e">
        <f t="shared" si="1"/>
        <v>#DIV/0!</v>
      </c>
      <c r="L77" s="157"/>
      <c r="M77" s="271"/>
    </row>
    <row r="78" spans="1:13" x14ac:dyDescent="0.3">
      <c r="A78" s="2">
        <v>71</v>
      </c>
      <c r="B78" s="6" t="str">
        <f>IF(SISWA!B78=0,"",SISWA!B78)</f>
        <v/>
      </c>
      <c r="C78" s="6" t="str">
        <f>IF(SISWA!C78=0,"",SISWA!C78)</f>
        <v/>
      </c>
      <c r="D78" s="6" t="str">
        <f>IF(SISWA!D78=0,"",SISWA!D78)</f>
        <v/>
      </c>
      <c r="E78" s="195" t="str">
        <f>IF(SISWA!E78=0,"",SISWA!E78)</f>
        <v/>
      </c>
      <c r="F78" s="157"/>
      <c r="G78" s="157"/>
      <c r="H78" s="157"/>
      <c r="I78" s="157"/>
      <c r="J78" s="157"/>
      <c r="K78" s="157" t="e">
        <f t="shared" si="1"/>
        <v>#DIV/0!</v>
      </c>
      <c r="L78" s="157"/>
      <c r="M78" s="270"/>
    </row>
    <row r="79" spans="1:13" x14ac:dyDescent="0.3">
      <c r="A79" s="2">
        <v>72</v>
      </c>
      <c r="B79" s="6" t="str">
        <f>IF(SISWA!B79=0,"",SISWA!B79)</f>
        <v/>
      </c>
      <c r="C79" s="6" t="str">
        <f>IF(SISWA!C79=0,"",SISWA!C79)</f>
        <v/>
      </c>
      <c r="D79" s="6" t="str">
        <f>IF(SISWA!D79=0,"",SISWA!D79)</f>
        <v/>
      </c>
      <c r="E79" s="195" t="str">
        <f>IF(SISWA!E79=0,"",SISWA!E79)</f>
        <v/>
      </c>
      <c r="F79" s="157"/>
      <c r="G79" s="157"/>
      <c r="H79" s="157"/>
      <c r="I79" s="157"/>
      <c r="J79" s="157"/>
      <c r="K79" s="157" t="e">
        <f t="shared" si="1"/>
        <v>#DIV/0!</v>
      </c>
      <c r="L79" s="157"/>
      <c r="M79" s="271"/>
    </row>
    <row r="80" spans="1:13" x14ac:dyDescent="0.3">
      <c r="A80" s="2">
        <v>73</v>
      </c>
      <c r="B80" s="6" t="str">
        <f>IF(SISWA!B80=0,"",SISWA!B80)</f>
        <v/>
      </c>
      <c r="C80" s="6" t="str">
        <f>IF(SISWA!C80=0,"",SISWA!C80)</f>
        <v/>
      </c>
      <c r="D80" s="6" t="str">
        <f>IF(SISWA!D80=0,"",SISWA!D80)</f>
        <v/>
      </c>
      <c r="E80" s="195" t="str">
        <f>IF(SISWA!E80=0,"",SISWA!E80)</f>
        <v/>
      </c>
      <c r="F80" s="157"/>
      <c r="G80" s="157"/>
      <c r="H80" s="157"/>
      <c r="I80" s="157"/>
      <c r="J80" s="157"/>
      <c r="K80" s="157" t="e">
        <f t="shared" si="1"/>
        <v>#DIV/0!</v>
      </c>
      <c r="L80" s="157"/>
      <c r="M80" s="270"/>
    </row>
    <row r="81" spans="1:13" x14ac:dyDescent="0.3">
      <c r="A81" s="2">
        <v>74</v>
      </c>
      <c r="B81" s="6" t="str">
        <f>IF(SISWA!B81=0,"",SISWA!B81)</f>
        <v/>
      </c>
      <c r="C81" s="6" t="str">
        <f>IF(SISWA!C81=0,"",SISWA!C81)</f>
        <v/>
      </c>
      <c r="D81" s="6" t="str">
        <f>IF(SISWA!D81=0,"",SISWA!D81)</f>
        <v/>
      </c>
      <c r="E81" s="195" t="str">
        <f>IF(SISWA!E81=0,"",SISWA!E81)</f>
        <v/>
      </c>
      <c r="F81" s="157"/>
      <c r="G81" s="157"/>
      <c r="H81" s="157"/>
      <c r="I81" s="157"/>
      <c r="J81" s="157"/>
      <c r="K81" s="157" t="e">
        <f t="shared" si="1"/>
        <v>#DIV/0!</v>
      </c>
      <c r="L81" s="157"/>
      <c r="M81" s="271"/>
    </row>
    <row r="82" spans="1:13" x14ac:dyDescent="0.3">
      <c r="A82" s="2">
        <v>75</v>
      </c>
      <c r="B82" s="6" t="str">
        <f>IF(SISWA!B82=0,"",SISWA!B82)</f>
        <v/>
      </c>
      <c r="C82" s="6" t="str">
        <f>IF(SISWA!C82=0,"",SISWA!C82)</f>
        <v/>
      </c>
      <c r="D82" s="6" t="str">
        <f>IF(SISWA!D82=0,"",SISWA!D82)</f>
        <v/>
      </c>
      <c r="E82" s="195" t="str">
        <f>IF(SISWA!E82=0,"",SISWA!E82)</f>
        <v/>
      </c>
      <c r="F82" s="157"/>
      <c r="G82" s="157"/>
      <c r="H82" s="157"/>
      <c r="I82" s="157"/>
      <c r="J82" s="157"/>
      <c r="K82" s="157" t="e">
        <f t="shared" si="1"/>
        <v>#DIV/0!</v>
      </c>
      <c r="L82" s="157"/>
      <c r="M82" s="270"/>
    </row>
    <row r="83" spans="1:13" x14ac:dyDescent="0.3">
      <c r="A83" s="2">
        <v>76</v>
      </c>
      <c r="B83" s="6" t="str">
        <f>IF(SISWA!B83=0,"",SISWA!B83)</f>
        <v/>
      </c>
      <c r="C83" s="6" t="str">
        <f>IF(SISWA!C83=0,"",SISWA!C83)</f>
        <v/>
      </c>
      <c r="D83" s="6" t="str">
        <f>IF(SISWA!D83=0,"",SISWA!D83)</f>
        <v/>
      </c>
      <c r="E83" s="195" t="str">
        <f>IF(SISWA!E83=0,"",SISWA!E83)</f>
        <v/>
      </c>
      <c r="F83" s="157"/>
      <c r="G83" s="157"/>
      <c r="H83" s="157"/>
      <c r="I83" s="157"/>
      <c r="J83" s="157"/>
      <c r="K83" s="157" t="e">
        <f t="shared" si="1"/>
        <v>#DIV/0!</v>
      </c>
      <c r="L83" s="157"/>
      <c r="M83" s="271"/>
    </row>
    <row r="84" spans="1:13" x14ac:dyDescent="0.3">
      <c r="A84" s="2">
        <v>77</v>
      </c>
      <c r="B84" s="6" t="str">
        <f>IF(SISWA!B84=0,"",SISWA!B84)</f>
        <v/>
      </c>
      <c r="C84" s="6" t="str">
        <f>IF(SISWA!C84=0,"",SISWA!C84)</f>
        <v/>
      </c>
      <c r="D84" s="6" t="str">
        <f>IF(SISWA!D84=0,"",SISWA!D84)</f>
        <v/>
      </c>
      <c r="E84" s="195" t="str">
        <f>IF(SISWA!E84=0,"",SISWA!E84)</f>
        <v/>
      </c>
      <c r="F84" s="157"/>
      <c r="G84" s="157"/>
      <c r="H84" s="157"/>
      <c r="I84" s="157"/>
      <c r="J84" s="157"/>
      <c r="K84" s="157" t="e">
        <f t="shared" si="1"/>
        <v>#DIV/0!</v>
      </c>
      <c r="L84" s="157"/>
      <c r="M84" s="270"/>
    </row>
    <row r="85" spans="1:13" x14ac:dyDescent="0.3">
      <c r="A85" s="2">
        <v>78</v>
      </c>
      <c r="B85" s="6" t="str">
        <f>IF(SISWA!B85=0,"",SISWA!B85)</f>
        <v/>
      </c>
      <c r="C85" s="6" t="str">
        <f>IF(SISWA!C85=0,"",SISWA!C85)</f>
        <v/>
      </c>
      <c r="D85" s="6" t="str">
        <f>IF(SISWA!D85=0,"",SISWA!D85)</f>
        <v/>
      </c>
      <c r="E85" s="195" t="str">
        <f>IF(SISWA!E85=0,"",SISWA!E85)</f>
        <v/>
      </c>
      <c r="F85" s="157"/>
      <c r="G85" s="157"/>
      <c r="H85" s="157"/>
      <c r="I85" s="157"/>
      <c r="J85" s="157"/>
      <c r="K85" s="157" t="e">
        <f t="shared" si="1"/>
        <v>#DIV/0!</v>
      </c>
      <c r="L85" s="157"/>
      <c r="M85" s="271"/>
    </row>
    <row r="86" spans="1:13" x14ac:dyDescent="0.3">
      <c r="A86" s="2">
        <v>79</v>
      </c>
      <c r="B86" s="6" t="str">
        <f>IF(SISWA!B86=0,"",SISWA!B86)</f>
        <v/>
      </c>
      <c r="C86" s="6" t="str">
        <f>IF(SISWA!C86=0,"",SISWA!C86)</f>
        <v/>
      </c>
      <c r="D86" s="6" t="str">
        <f>IF(SISWA!D86=0,"",SISWA!D86)</f>
        <v/>
      </c>
      <c r="E86" s="195" t="str">
        <f>IF(SISWA!E86=0,"",SISWA!E86)</f>
        <v/>
      </c>
      <c r="F86" s="157"/>
      <c r="G86" s="157"/>
      <c r="H86" s="157"/>
      <c r="I86" s="157"/>
      <c r="J86" s="157"/>
      <c r="K86" s="157" t="e">
        <f t="shared" si="1"/>
        <v>#DIV/0!</v>
      </c>
      <c r="L86" s="157"/>
      <c r="M86" s="270"/>
    </row>
    <row r="87" spans="1:13" x14ac:dyDescent="0.3">
      <c r="A87" s="2">
        <v>80</v>
      </c>
      <c r="B87" s="6" t="str">
        <f>IF(SISWA!B87=0,"",SISWA!B87)</f>
        <v/>
      </c>
      <c r="C87" s="6" t="str">
        <f>IF(SISWA!C87=0,"",SISWA!C87)</f>
        <v/>
      </c>
      <c r="D87" s="6" t="str">
        <f>IF(SISWA!D87=0,"",SISWA!D87)</f>
        <v/>
      </c>
      <c r="E87" s="195" t="str">
        <f>IF(SISWA!E87=0,"",SISWA!E87)</f>
        <v/>
      </c>
      <c r="F87" s="157"/>
      <c r="G87" s="157"/>
      <c r="H87" s="157"/>
      <c r="I87" s="157"/>
      <c r="J87" s="157"/>
      <c r="K87" s="157" t="e">
        <f t="shared" si="1"/>
        <v>#DIV/0!</v>
      </c>
      <c r="L87" s="157"/>
      <c r="M87" s="271"/>
    </row>
    <row r="88" spans="1:13" x14ac:dyDescent="0.3">
      <c r="A88" s="2">
        <v>81</v>
      </c>
      <c r="B88" s="6" t="str">
        <f>IF(SISWA!B88=0,"",SISWA!B88)</f>
        <v/>
      </c>
      <c r="C88" s="6" t="str">
        <f>IF(SISWA!C88=0,"",SISWA!C88)</f>
        <v/>
      </c>
      <c r="D88" s="6" t="str">
        <f>IF(SISWA!D88=0,"",SISWA!D88)</f>
        <v/>
      </c>
      <c r="E88" s="195" t="str">
        <f>IF(SISWA!E88=0,"",SISWA!E88)</f>
        <v/>
      </c>
      <c r="F88" s="157"/>
      <c r="G88" s="157"/>
      <c r="H88" s="157"/>
      <c r="I88" s="157"/>
      <c r="J88" s="157"/>
      <c r="K88" s="157" t="e">
        <f t="shared" si="1"/>
        <v>#DIV/0!</v>
      </c>
      <c r="L88" s="157"/>
      <c r="M88" s="270"/>
    </row>
    <row r="89" spans="1:13" x14ac:dyDescent="0.3">
      <c r="A89" s="2">
        <v>82</v>
      </c>
      <c r="B89" s="6" t="str">
        <f>IF(SISWA!B89=0,"",SISWA!B89)</f>
        <v/>
      </c>
      <c r="C89" s="6" t="str">
        <f>IF(SISWA!C89=0,"",SISWA!C89)</f>
        <v/>
      </c>
      <c r="D89" s="6" t="str">
        <f>IF(SISWA!D89=0,"",SISWA!D89)</f>
        <v/>
      </c>
      <c r="E89" s="195" t="str">
        <f>IF(SISWA!E89=0,"",SISWA!E89)</f>
        <v/>
      </c>
      <c r="F89" s="157"/>
      <c r="G89" s="157"/>
      <c r="H89" s="157"/>
      <c r="I89" s="157"/>
      <c r="J89" s="157"/>
      <c r="K89" s="157" t="e">
        <f t="shared" si="1"/>
        <v>#DIV/0!</v>
      </c>
      <c r="L89" s="157"/>
      <c r="M89" s="271"/>
    </row>
    <row r="90" spans="1:13" x14ac:dyDescent="0.3">
      <c r="A90" s="2">
        <v>83</v>
      </c>
      <c r="B90" s="6" t="str">
        <f>IF(SISWA!B90=0,"",SISWA!B90)</f>
        <v/>
      </c>
      <c r="C90" s="6" t="str">
        <f>IF(SISWA!C90=0,"",SISWA!C90)</f>
        <v/>
      </c>
      <c r="D90" s="6" t="str">
        <f>IF(SISWA!D90=0,"",SISWA!D90)</f>
        <v/>
      </c>
      <c r="E90" s="195" t="str">
        <f>IF(SISWA!E90=0,"",SISWA!E90)</f>
        <v/>
      </c>
      <c r="F90" s="157"/>
      <c r="G90" s="157"/>
      <c r="H90" s="157"/>
      <c r="I90" s="157"/>
      <c r="J90" s="157"/>
      <c r="K90" s="157" t="e">
        <f t="shared" si="1"/>
        <v>#DIV/0!</v>
      </c>
      <c r="L90" s="157"/>
      <c r="M90" s="270"/>
    </row>
    <row r="91" spans="1:13" x14ac:dyDescent="0.3">
      <c r="A91" s="2">
        <v>84</v>
      </c>
      <c r="B91" s="6" t="str">
        <f>IF(SISWA!B91=0,"",SISWA!B91)</f>
        <v/>
      </c>
      <c r="C91" s="6" t="str">
        <f>IF(SISWA!C91=0,"",SISWA!C91)</f>
        <v/>
      </c>
      <c r="D91" s="6" t="str">
        <f>IF(SISWA!D91=0,"",SISWA!D91)</f>
        <v/>
      </c>
      <c r="E91" s="195" t="str">
        <f>IF(SISWA!E91=0,"",SISWA!E91)</f>
        <v/>
      </c>
      <c r="F91" s="157"/>
      <c r="G91" s="157"/>
      <c r="H91" s="157"/>
      <c r="I91" s="157"/>
      <c r="J91" s="157"/>
      <c r="K91" s="157" t="e">
        <f t="shared" si="1"/>
        <v>#DIV/0!</v>
      </c>
      <c r="L91" s="157"/>
      <c r="M91" s="271"/>
    </row>
    <row r="92" spans="1:13" x14ac:dyDescent="0.3">
      <c r="A92" s="2">
        <v>85</v>
      </c>
      <c r="B92" s="6" t="str">
        <f>IF(SISWA!B92=0,"",SISWA!B92)</f>
        <v/>
      </c>
      <c r="C92" s="6" t="str">
        <f>IF(SISWA!C92=0,"",SISWA!C92)</f>
        <v/>
      </c>
      <c r="D92" s="6" t="str">
        <f>IF(SISWA!D92=0,"",SISWA!D92)</f>
        <v/>
      </c>
      <c r="E92" s="195" t="str">
        <f>IF(SISWA!E92=0,"",SISWA!E92)</f>
        <v/>
      </c>
      <c r="F92" s="157"/>
      <c r="G92" s="157"/>
      <c r="H92" s="157"/>
      <c r="I92" s="157"/>
      <c r="J92" s="157"/>
      <c r="K92" s="157" t="e">
        <f t="shared" si="1"/>
        <v>#DIV/0!</v>
      </c>
      <c r="L92" s="157"/>
      <c r="M92" s="270"/>
    </row>
    <row r="93" spans="1:13" x14ac:dyDescent="0.3">
      <c r="A93" s="2">
        <v>86</v>
      </c>
      <c r="B93" s="6" t="str">
        <f>IF(SISWA!B93=0,"",SISWA!B93)</f>
        <v/>
      </c>
      <c r="C93" s="6" t="str">
        <f>IF(SISWA!C93=0,"",SISWA!C93)</f>
        <v/>
      </c>
      <c r="D93" s="6" t="str">
        <f>IF(SISWA!D93=0,"",SISWA!D93)</f>
        <v/>
      </c>
      <c r="E93" s="195" t="str">
        <f>IF(SISWA!E93=0,"",SISWA!E93)</f>
        <v/>
      </c>
      <c r="F93" s="157"/>
      <c r="G93" s="157"/>
      <c r="H93" s="157"/>
      <c r="I93" s="157"/>
      <c r="J93" s="157"/>
      <c r="K93" s="157" t="e">
        <f t="shared" si="1"/>
        <v>#DIV/0!</v>
      </c>
      <c r="L93" s="157"/>
      <c r="M93" s="271"/>
    </row>
    <row r="94" spans="1:13" x14ac:dyDescent="0.3">
      <c r="A94" s="2">
        <v>87</v>
      </c>
      <c r="B94" s="6" t="str">
        <f>IF(SISWA!B94=0,"",SISWA!B94)</f>
        <v/>
      </c>
      <c r="C94" s="6" t="str">
        <f>IF(SISWA!C94=0,"",SISWA!C94)</f>
        <v/>
      </c>
      <c r="D94" s="6" t="str">
        <f>IF(SISWA!D94=0,"",SISWA!D94)</f>
        <v/>
      </c>
      <c r="E94" s="195" t="str">
        <f>IF(SISWA!E94=0,"",SISWA!E94)</f>
        <v/>
      </c>
      <c r="F94" s="157"/>
      <c r="G94" s="157"/>
      <c r="H94" s="157"/>
      <c r="I94" s="157"/>
      <c r="J94" s="157"/>
      <c r="K94" s="157" t="e">
        <f t="shared" si="1"/>
        <v>#DIV/0!</v>
      </c>
      <c r="L94" s="157"/>
      <c r="M94" s="270"/>
    </row>
    <row r="95" spans="1:13" x14ac:dyDescent="0.3">
      <c r="A95" s="2">
        <v>88</v>
      </c>
      <c r="B95" s="6" t="str">
        <f>IF(SISWA!B95=0,"",SISWA!B95)</f>
        <v/>
      </c>
      <c r="C95" s="6" t="str">
        <f>IF(SISWA!C95=0,"",SISWA!C95)</f>
        <v/>
      </c>
      <c r="D95" s="6" t="str">
        <f>IF(SISWA!D95=0,"",SISWA!D95)</f>
        <v/>
      </c>
      <c r="E95" s="195" t="str">
        <f>IF(SISWA!E95=0,"",SISWA!E95)</f>
        <v/>
      </c>
      <c r="F95" s="157"/>
      <c r="G95" s="157"/>
      <c r="H95" s="157"/>
      <c r="I95" s="157"/>
      <c r="J95" s="157"/>
      <c r="K95" s="157" t="e">
        <f t="shared" si="1"/>
        <v>#DIV/0!</v>
      </c>
      <c r="L95" s="157"/>
      <c r="M95" s="271"/>
    </row>
    <row r="96" spans="1:13" x14ac:dyDescent="0.3">
      <c r="A96" s="2">
        <v>89</v>
      </c>
      <c r="B96" s="6" t="str">
        <f>IF(SISWA!B96=0,"",SISWA!B96)</f>
        <v/>
      </c>
      <c r="C96" s="6" t="str">
        <f>IF(SISWA!C96=0,"",SISWA!C96)</f>
        <v/>
      </c>
      <c r="D96" s="6" t="str">
        <f>IF(SISWA!D96=0,"",SISWA!D96)</f>
        <v/>
      </c>
      <c r="E96" s="195" t="str">
        <f>IF(SISWA!E96=0,"",SISWA!E96)</f>
        <v/>
      </c>
      <c r="F96" s="157"/>
      <c r="G96" s="157"/>
      <c r="H96" s="157"/>
      <c r="I96" s="157"/>
      <c r="J96" s="157"/>
      <c r="K96" s="157" t="e">
        <f t="shared" si="1"/>
        <v>#DIV/0!</v>
      </c>
      <c r="L96" s="157"/>
      <c r="M96" s="270"/>
    </row>
    <row r="97" spans="1:13" x14ac:dyDescent="0.3">
      <c r="A97" s="2">
        <v>90</v>
      </c>
      <c r="B97" s="6" t="str">
        <f>IF(SISWA!B97=0,"",SISWA!B97)</f>
        <v/>
      </c>
      <c r="C97" s="6" t="str">
        <f>IF(SISWA!C97=0,"",SISWA!C97)</f>
        <v/>
      </c>
      <c r="D97" s="6" t="str">
        <f>IF(SISWA!D97=0,"",SISWA!D97)</f>
        <v/>
      </c>
      <c r="E97" s="195" t="str">
        <f>IF(SISWA!E97=0,"",SISWA!E97)</f>
        <v/>
      </c>
      <c r="F97" s="157"/>
      <c r="G97" s="157"/>
      <c r="H97" s="157"/>
      <c r="I97" s="157"/>
      <c r="J97" s="157"/>
      <c r="K97" s="157" t="e">
        <f t="shared" si="1"/>
        <v>#DIV/0!</v>
      </c>
      <c r="L97" s="157"/>
      <c r="M97" s="271"/>
    </row>
    <row r="98" spans="1:13" x14ac:dyDescent="0.3">
      <c r="A98" s="2">
        <v>91</v>
      </c>
      <c r="B98" s="6" t="str">
        <f>IF(SISWA!B98=0,"",SISWA!B98)</f>
        <v/>
      </c>
      <c r="C98" s="6" t="str">
        <f>IF(SISWA!C98=0,"",SISWA!C98)</f>
        <v/>
      </c>
      <c r="D98" s="6" t="str">
        <f>IF(SISWA!D98=0,"",SISWA!D98)</f>
        <v/>
      </c>
      <c r="E98" s="195" t="str">
        <f>IF(SISWA!E98=0,"",SISWA!E98)</f>
        <v/>
      </c>
      <c r="F98" s="157"/>
      <c r="G98" s="157"/>
      <c r="H98" s="157"/>
      <c r="I98" s="157"/>
      <c r="J98" s="157"/>
      <c r="K98" s="157" t="e">
        <f t="shared" si="1"/>
        <v>#DIV/0!</v>
      </c>
      <c r="L98" s="157"/>
      <c r="M98" s="270"/>
    </row>
    <row r="99" spans="1:13" x14ac:dyDescent="0.3">
      <c r="A99" s="2">
        <v>92</v>
      </c>
      <c r="B99" s="6" t="str">
        <f>IF(SISWA!B99=0,"",SISWA!B99)</f>
        <v/>
      </c>
      <c r="C99" s="6" t="str">
        <f>IF(SISWA!C99=0,"",SISWA!C99)</f>
        <v/>
      </c>
      <c r="D99" s="6" t="str">
        <f>IF(SISWA!D99=0,"",SISWA!D99)</f>
        <v/>
      </c>
      <c r="E99" s="195" t="str">
        <f>IF(SISWA!E99=0,"",SISWA!E99)</f>
        <v/>
      </c>
      <c r="F99" s="157"/>
      <c r="G99" s="157"/>
      <c r="H99" s="157"/>
      <c r="I99" s="157"/>
      <c r="J99" s="157"/>
      <c r="K99" s="157" t="e">
        <f t="shared" si="1"/>
        <v>#DIV/0!</v>
      </c>
      <c r="L99" s="157"/>
      <c r="M99" s="271"/>
    </row>
    <row r="100" spans="1:13" x14ac:dyDescent="0.3">
      <c r="A100" s="2">
        <v>93</v>
      </c>
      <c r="B100" s="6" t="str">
        <f>IF(SISWA!B100=0,"",SISWA!B100)</f>
        <v/>
      </c>
      <c r="C100" s="6" t="str">
        <f>IF(SISWA!C100=0,"",SISWA!C100)</f>
        <v/>
      </c>
      <c r="D100" s="6" t="str">
        <f>IF(SISWA!D100=0,"",SISWA!D100)</f>
        <v/>
      </c>
      <c r="E100" s="195" t="str">
        <f>IF(SISWA!E100=0,"",SISWA!E100)</f>
        <v/>
      </c>
      <c r="F100" s="157"/>
      <c r="G100" s="157"/>
      <c r="H100" s="157"/>
      <c r="I100" s="157"/>
      <c r="J100" s="157"/>
      <c r="K100" s="157" t="e">
        <f t="shared" si="1"/>
        <v>#DIV/0!</v>
      </c>
      <c r="L100" s="157"/>
      <c r="M100" s="270"/>
    </row>
    <row r="101" spans="1:13" x14ac:dyDescent="0.3">
      <c r="A101" s="2">
        <v>94</v>
      </c>
      <c r="B101" s="6" t="str">
        <f>IF(SISWA!B101=0,"",SISWA!B101)</f>
        <v/>
      </c>
      <c r="C101" s="6" t="str">
        <f>IF(SISWA!C101=0,"",SISWA!C101)</f>
        <v/>
      </c>
      <c r="D101" s="6" t="str">
        <f>IF(SISWA!D101=0,"",SISWA!D101)</f>
        <v/>
      </c>
      <c r="E101" s="195" t="str">
        <f>IF(SISWA!E101=0,"",SISWA!E101)</f>
        <v/>
      </c>
      <c r="F101" s="157"/>
      <c r="G101" s="157"/>
      <c r="H101" s="157"/>
      <c r="I101" s="157"/>
      <c r="J101" s="157"/>
      <c r="K101" s="157" t="e">
        <f t="shared" si="1"/>
        <v>#DIV/0!</v>
      </c>
      <c r="L101" s="157"/>
      <c r="M101" s="271"/>
    </row>
    <row r="102" spans="1:13" x14ac:dyDescent="0.3">
      <c r="A102" s="2">
        <v>95</v>
      </c>
      <c r="B102" s="6" t="str">
        <f>IF(SISWA!B102=0,"",SISWA!B102)</f>
        <v/>
      </c>
      <c r="C102" s="6" t="str">
        <f>IF(SISWA!C102=0,"",SISWA!C102)</f>
        <v/>
      </c>
      <c r="D102" s="6" t="str">
        <f>IF(SISWA!D102=0,"",SISWA!D102)</f>
        <v/>
      </c>
      <c r="E102" s="195" t="str">
        <f>IF(SISWA!E102=0,"",SISWA!E102)</f>
        <v/>
      </c>
      <c r="F102" s="157"/>
      <c r="G102" s="157"/>
      <c r="H102" s="157"/>
      <c r="I102" s="157"/>
      <c r="J102" s="157"/>
      <c r="K102" s="157" t="e">
        <f t="shared" si="1"/>
        <v>#DIV/0!</v>
      </c>
      <c r="L102" s="157"/>
      <c r="M102" s="270"/>
    </row>
    <row r="103" spans="1:13" x14ac:dyDescent="0.3">
      <c r="A103" s="2">
        <v>96</v>
      </c>
      <c r="B103" s="6" t="str">
        <f>IF(SISWA!B103=0,"",SISWA!B103)</f>
        <v/>
      </c>
      <c r="C103" s="6" t="str">
        <f>IF(SISWA!C103=0,"",SISWA!C103)</f>
        <v/>
      </c>
      <c r="D103" s="6" t="str">
        <f>IF(SISWA!D103=0,"",SISWA!D103)</f>
        <v/>
      </c>
      <c r="E103" s="195" t="str">
        <f>IF(SISWA!E103=0,"",SISWA!E103)</f>
        <v/>
      </c>
      <c r="F103" s="157"/>
      <c r="G103" s="157"/>
      <c r="H103" s="157"/>
      <c r="I103" s="157"/>
      <c r="J103" s="157"/>
      <c r="K103" s="157" t="e">
        <f t="shared" si="1"/>
        <v>#DIV/0!</v>
      </c>
      <c r="L103" s="157"/>
      <c r="M103" s="271"/>
    </row>
    <row r="104" spans="1:13" x14ac:dyDescent="0.3">
      <c r="A104" s="2">
        <v>97</v>
      </c>
      <c r="B104" s="6" t="str">
        <f>IF(SISWA!B104=0,"",SISWA!B104)</f>
        <v/>
      </c>
      <c r="C104" s="6" t="str">
        <f>IF(SISWA!C104=0,"",SISWA!C104)</f>
        <v/>
      </c>
      <c r="D104" s="6" t="str">
        <f>IF(SISWA!D104=0,"",SISWA!D104)</f>
        <v/>
      </c>
      <c r="E104" s="195" t="str">
        <f>IF(SISWA!E104=0,"",SISWA!E104)</f>
        <v/>
      </c>
      <c r="F104" s="157"/>
      <c r="G104" s="157"/>
      <c r="H104" s="157"/>
      <c r="I104" s="157"/>
      <c r="J104" s="157"/>
      <c r="K104" s="157" t="e">
        <f t="shared" si="1"/>
        <v>#DIV/0!</v>
      </c>
      <c r="L104" s="157"/>
      <c r="M104" s="270"/>
    </row>
    <row r="105" spans="1:13" x14ac:dyDescent="0.3">
      <c r="A105" s="2">
        <v>98</v>
      </c>
      <c r="B105" s="6" t="str">
        <f>IF(SISWA!B105=0,"",SISWA!B105)</f>
        <v/>
      </c>
      <c r="C105" s="6" t="str">
        <f>IF(SISWA!C105=0,"",SISWA!C105)</f>
        <v/>
      </c>
      <c r="D105" s="6" t="str">
        <f>IF(SISWA!D105=0,"",SISWA!D105)</f>
        <v/>
      </c>
      <c r="E105" s="195" t="str">
        <f>IF(SISWA!E105=0,"",SISWA!E105)</f>
        <v/>
      </c>
      <c r="F105" s="157"/>
      <c r="G105" s="157"/>
      <c r="H105" s="157"/>
      <c r="I105" s="157"/>
      <c r="J105" s="157"/>
      <c r="K105" s="157" t="e">
        <f t="shared" si="1"/>
        <v>#DIV/0!</v>
      </c>
      <c r="L105" s="157"/>
      <c r="M105" s="271"/>
    </row>
    <row r="106" spans="1:13" x14ac:dyDescent="0.3">
      <c r="A106" s="2">
        <v>99</v>
      </c>
      <c r="B106" s="6" t="str">
        <f>IF(SISWA!B106=0,"",SISWA!B106)</f>
        <v/>
      </c>
      <c r="C106" s="6" t="str">
        <f>IF(SISWA!C106=0,"",SISWA!C106)</f>
        <v/>
      </c>
      <c r="D106" s="6" t="str">
        <f>IF(SISWA!D106=0,"",SISWA!D106)</f>
        <v/>
      </c>
      <c r="E106" s="195" t="str">
        <f>IF(SISWA!E106=0,"",SISWA!E106)</f>
        <v/>
      </c>
      <c r="F106" s="157"/>
      <c r="G106" s="157"/>
      <c r="H106" s="157"/>
      <c r="I106" s="157"/>
      <c r="J106" s="157"/>
      <c r="K106" s="157" t="e">
        <f t="shared" si="1"/>
        <v>#DIV/0!</v>
      </c>
      <c r="L106" s="157"/>
      <c r="M106" s="270"/>
    </row>
    <row r="107" spans="1:13" x14ac:dyDescent="0.3">
      <c r="A107" s="2">
        <v>100</v>
      </c>
      <c r="B107" s="6" t="str">
        <f>IF(SISWA!B107=0,"",SISWA!B107)</f>
        <v/>
      </c>
      <c r="C107" s="6" t="str">
        <f>IF(SISWA!C107=0,"",SISWA!C107)</f>
        <v/>
      </c>
      <c r="D107" s="6" t="str">
        <f>IF(SISWA!D107=0,"",SISWA!D107)</f>
        <v/>
      </c>
      <c r="E107" s="195" t="str">
        <f>IF(SISWA!E107=0,"",SISWA!E107)</f>
        <v/>
      </c>
      <c r="F107" s="157"/>
      <c r="G107" s="157"/>
      <c r="H107" s="157"/>
      <c r="I107" s="157"/>
      <c r="J107" s="157"/>
      <c r="K107" s="157" t="e">
        <f t="shared" si="1"/>
        <v>#DIV/0!</v>
      </c>
      <c r="L107" s="157"/>
      <c r="M107" s="271"/>
    </row>
    <row r="108" spans="1:13" x14ac:dyDescent="0.3">
      <c r="A108" s="2">
        <v>101</v>
      </c>
      <c r="B108" s="6" t="str">
        <f>IF(SISWA!B108=0,"",SISWA!B108)</f>
        <v/>
      </c>
      <c r="C108" s="6" t="str">
        <f>IF(SISWA!C108=0,"",SISWA!C108)</f>
        <v/>
      </c>
      <c r="D108" s="6" t="str">
        <f>IF(SISWA!D108=0,"",SISWA!D108)</f>
        <v/>
      </c>
      <c r="E108" s="195" t="str">
        <f>IF(SISWA!E108=0,"",SISWA!E108)</f>
        <v/>
      </c>
      <c r="F108" s="157"/>
      <c r="G108" s="157"/>
      <c r="H108" s="157"/>
      <c r="I108" s="157"/>
      <c r="J108" s="157"/>
      <c r="K108" s="157" t="e">
        <f t="shared" si="1"/>
        <v>#DIV/0!</v>
      </c>
      <c r="L108" s="157"/>
      <c r="M108" s="270"/>
    </row>
    <row r="109" spans="1:13" x14ac:dyDescent="0.3">
      <c r="A109" s="2">
        <v>102</v>
      </c>
      <c r="B109" s="6" t="str">
        <f>IF(SISWA!B109=0,"",SISWA!B109)</f>
        <v/>
      </c>
      <c r="C109" s="6" t="str">
        <f>IF(SISWA!C109=0,"",SISWA!C109)</f>
        <v/>
      </c>
      <c r="D109" s="6" t="str">
        <f>IF(SISWA!D109=0,"",SISWA!D109)</f>
        <v/>
      </c>
      <c r="E109" s="195" t="str">
        <f>IF(SISWA!E109=0,"",SISWA!E109)</f>
        <v/>
      </c>
      <c r="F109" s="157"/>
      <c r="G109" s="157"/>
      <c r="H109" s="157"/>
      <c r="I109" s="157"/>
      <c r="J109" s="157"/>
      <c r="K109" s="157" t="e">
        <f t="shared" si="1"/>
        <v>#DIV/0!</v>
      </c>
      <c r="L109" s="157"/>
      <c r="M109" s="271"/>
    </row>
    <row r="110" spans="1:13" x14ac:dyDescent="0.3">
      <c r="A110" s="2">
        <v>103</v>
      </c>
      <c r="B110" s="6" t="str">
        <f>IF(SISWA!B110=0,"",SISWA!B110)</f>
        <v/>
      </c>
      <c r="C110" s="6" t="str">
        <f>IF(SISWA!C110=0,"",SISWA!C110)</f>
        <v/>
      </c>
      <c r="D110" s="6" t="str">
        <f>IF(SISWA!D110=0,"",SISWA!D110)</f>
        <v/>
      </c>
      <c r="E110" s="195" t="str">
        <f>IF(SISWA!E110=0,"",SISWA!E110)</f>
        <v/>
      </c>
      <c r="F110" s="157"/>
      <c r="G110" s="157"/>
      <c r="H110" s="157"/>
      <c r="I110" s="157"/>
      <c r="J110" s="157"/>
      <c r="K110" s="157" t="e">
        <f t="shared" si="1"/>
        <v>#DIV/0!</v>
      </c>
      <c r="L110" s="157"/>
      <c r="M110" s="270"/>
    </row>
    <row r="111" spans="1:13" x14ac:dyDescent="0.3">
      <c r="A111" s="2">
        <v>104</v>
      </c>
      <c r="B111" s="6" t="str">
        <f>IF(SISWA!B111=0,"",SISWA!B111)</f>
        <v/>
      </c>
      <c r="C111" s="6" t="str">
        <f>IF(SISWA!C111=0,"",SISWA!C111)</f>
        <v/>
      </c>
      <c r="D111" s="6" t="str">
        <f>IF(SISWA!D111=0,"",SISWA!D111)</f>
        <v/>
      </c>
      <c r="E111" s="195" t="str">
        <f>IF(SISWA!E111=0,"",SISWA!E111)</f>
        <v/>
      </c>
      <c r="F111" s="157"/>
      <c r="G111" s="157"/>
      <c r="H111" s="157"/>
      <c r="I111" s="157"/>
      <c r="J111" s="157"/>
      <c r="K111" s="157" t="e">
        <f t="shared" si="1"/>
        <v>#DIV/0!</v>
      </c>
      <c r="L111" s="157"/>
      <c r="M111" s="271"/>
    </row>
    <row r="112" spans="1:13" x14ac:dyDescent="0.3">
      <c r="A112" s="2">
        <v>105</v>
      </c>
      <c r="B112" s="6" t="str">
        <f>IF(SISWA!B112=0,"",SISWA!B112)</f>
        <v/>
      </c>
      <c r="C112" s="6" t="str">
        <f>IF(SISWA!C112=0,"",SISWA!C112)</f>
        <v/>
      </c>
      <c r="D112" s="6" t="str">
        <f>IF(SISWA!D112=0,"",SISWA!D112)</f>
        <v/>
      </c>
      <c r="E112" s="195" t="str">
        <f>IF(SISWA!E112=0,"",SISWA!E112)</f>
        <v/>
      </c>
      <c r="F112" s="157"/>
      <c r="G112" s="157"/>
      <c r="H112" s="157"/>
      <c r="I112" s="157"/>
      <c r="J112" s="157"/>
      <c r="K112" s="157" t="e">
        <f t="shared" si="1"/>
        <v>#DIV/0!</v>
      </c>
      <c r="L112" s="157"/>
      <c r="M112" s="270"/>
    </row>
    <row r="113" spans="1:13" x14ac:dyDescent="0.3">
      <c r="A113" s="2">
        <v>106</v>
      </c>
      <c r="B113" s="6" t="str">
        <f>IF(SISWA!B113=0,"",SISWA!B113)</f>
        <v/>
      </c>
      <c r="C113" s="6" t="str">
        <f>IF(SISWA!C113=0,"",SISWA!C113)</f>
        <v/>
      </c>
      <c r="D113" s="6" t="str">
        <f>IF(SISWA!D113=0,"",SISWA!D113)</f>
        <v/>
      </c>
      <c r="E113" s="195" t="str">
        <f>IF(SISWA!E113=0,"",SISWA!E113)</f>
        <v/>
      </c>
      <c r="F113" s="157"/>
      <c r="G113" s="157"/>
      <c r="H113" s="157"/>
      <c r="I113" s="157"/>
      <c r="J113" s="157"/>
      <c r="K113" s="157" t="e">
        <f t="shared" si="1"/>
        <v>#DIV/0!</v>
      </c>
      <c r="L113" s="157"/>
      <c r="M113" s="271"/>
    </row>
    <row r="114" spans="1:13" x14ac:dyDescent="0.3">
      <c r="A114" s="2">
        <v>107</v>
      </c>
      <c r="B114" s="6" t="str">
        <f>IF(SISWA!B114=0,"",SISWA!B114)</f>
        <v/>
      </c>
      <c r="C114" s="6" t="str">
        <f>IF(SISWA!C114=0,"",SISWA!C114)</f>
        <v/>
      </c>
      <c r="D114" s="6" t="str">
        <f>IF(SISWA!D114=0,"",SISWA!D114)</f>
        <v/>
      </c>
      <c r="E114" s="195" t="str">
        <f>IF(SISWA!E114=0,"",SISWA!E114)</f>
        <v/>
      </c>
      <c r="F114" s="157"/>
      <c r="G114" s="157"/>
      <c r="H114" s="157"/>
      <c r="I114" s="157"/>
      <c r="J114" s="157"/>
      <c r="K114" s="157" t="e">
        <f t="shared" si="1"/>
        <v>#DIV/0!</v>
      </c>
      <c r="L114" s="157"/>
      <c r="M114" s="270"/>
    </row>
    <row r="115" spans="1:13" x14ac:dyDescent="0.3">
      <c r="A115" s="2">
        <v>108</v>
      </c>
      <c r="B115" s="6" t="str">
        <f>IF(SISWA!B115=0,"",SISWA!B115)</f>
        <v/>
      </c>
      <c r="C115" s="6" t="str">
        <f>IF(SISWA!C115=0,"",SISWA!C115)</f>
        <v/>
      </c>
      <c r="D115" s="6" t="str">
        <f>IF(SISWA!D115=0,"",SISWA!D115)</f>
        <v/>
      </c>
      <c r="E115" s="195" t="str">
        <f>IF(SISWA!E115=0,"",SISWA!E115)</f>
        <v/>
      </c>
      <c r="F115" s="157"/>
      <c r="G115" s="157"/>
      <c r="H115" s="157"/>
      <c r="I115" s="157"/>
      <c r="J115" s="157"/>
      <c r="K115" s="157" t="e">
        <f t="shared" si="1"/>
        <v>#DIV/0!</v>
      </c>
      <c r="L115" s="157"/>
      <c r="M115" s="271"/>
    </row>
    <row r="116" spans="1:13" x14ac:dyDescent="0.3">
      <c r="A116" s="2">
        <v>109</v>
      </c>
      <c r="B116" s="6" t="str">
        <f>IF(SISWA!B116=0,"",SISWA!B116)</f>
        <v/>
      </c>
      <c r="C116" s="6" t="str">
        <f>IF(SISWA!C116=0,"",SISWA!C116)</f>
        <v/>
      </c>
      <c r="D116" s="6" t="str">
        <f>IF(SISWA!D116=0,"",SISWA!D116)</f>
        <v/>
      </c>
      <c r="E116" s="195" t="str">
        <f>IF(SISWA!E116=0,"",SISWA!E116)</f>
        <v/>
      </c>
      <c r="F116" s="157"/>
      <c r="G116" s="157"/>
      <c r="H116" s="157"/>
      <c r="I116" s="157"/>
      <c r="J116" s="157"/>
      <c r="K116" s="157" t="e">
        <f t="shared" si="1"/>
        <v>#DIV/0!</v>
      </c>
      <c r="L116" s="157"/>
      <c r="M116" s="270"/>
    </row>
    <row r="117" spans="1:13" x14ac:dyDescent="0.3">
      <c r="A117" s="2">
        <v>110</v>
      </c>
      <c r="B117" s="6" t="str">
        <f>IF(SISWA!B117=0,"",SISWA!B117)</f>
        <v/>
      </c>
      <c r="C117" s="6" t="str">
        <f>IF(SISWA!C117=0,"",SISWA!C117)</f>
        <v/>
      </c>
      <c r="D117" s="6" t="str">
        <f>IF(SISWA!D117=0,"",SISWA!D117)</f>
        <v/>
      </c>
      <c r="E117" s="195" t="str">
        <f>IF(SISWA!E117=0,"",SISWA!E117)</f>
        <v/>
      </c>
      <c r="F117" s="157"/>
      <c r="G117" s="157"/>
      <c r="H117" s="157"/>
      <c r="I117" s="157"/>
      <c r="J117" s="157"/>
      <c r="K117" s="157" t="e">
        <f t="shared" si="1"/>
        <v>#DIV/0!</v>
      </c>
      <c r="L117" s="157"/>
      <c r="M117" s="271"/>
    </row>
    <row r="118" spans="1:13" x14ac:dyDescent="0.3">
      <c r="A118" s="2">
        <v>111</v>
      </c>
      <c r="B118" s="6" t="str">
        <f>IF(SISWA!B118=0,"",SISWA!B118)</f>
        <v/>
      </c>
      <c r="C118" s="6" t="str">
        <f>IF(SISWA!C118=0,"",SISWA!C118)</f>
        <v/>
      </c>
      <c r="D118" s="6" t="str">
        <f>IF(SISWA!D118=0,"",SISWA!D118)</f>
        <v/>
      </c>
      <c r="E118" s="195" t="str">
        <f>IF(SISWA!E118=0,"",SISWA!E118)</f>
        <v/>
      </c>
      <c r="F118" s="157"/>
      <c r="G118" s="157"/>
      <c r="H118" s="157"/>
      <c r="I118" s="157"/>
      <c r="J118" s="157"/>
      <c r="K118" s="157" t="e">
        <f t="shared" si="1"/>
        <v>#DIV/0!</v>
      </c>
      <c r="L118" s="157"/>
      <c r="M118" s="270"/>
    </row>
    <row r="119" spans="1:13" x14ac:dyDescent="0.3">
      <c r="A119" s="2">
        <v>112</v>
      </c>
      <c r="B119" s="6" t="str">
        <f>IF(SISWA!B119=0,"",SISWA!B119)</f>
        <v/>
      </c>
      <c r="C119" s="6" t="str">
        <f>IF(SISWA!C119=0,"",SISWA!C119)</f>
        <v/>
      </c>
      <c r="D119" s="6" t="str">
        <f>IF(SISWA!D119=0,"",SISWA!D119)</f>
        <v/>
      </c>
      <c r="E119" s="195" t="str">
        <f>IF(SISWA!E119=0,"",SISWA!E119)</f>
        <v/>
      </c>
      <c r="F119" s="157"/>
      <c r="G119" s="157"/>
      <c r="H119" s="157"/>
      <c r="I119" s="157"/>
      <c r="J119" s="157"/>
      <c r="K119" s="157" t="e">
        <f t="shared" si="1"/>
        <v>#DIV/0!</v>
      </c>
      <c r="L119" s="157"/>
      <c r="M119" s="271"/>
    </row>
    <row r="120" spans="1:13" x14ac:dyDescent="0.3">
      <c r="A120" s="2">
        <v>113</v>
      </c>
      <c r="B120" s="6" t="str">
        <f>IF(SISWA!B120=0,"",SISWA!B120)</f>
        <v/>
      </c>
      <c r="C120" s="6" t="str">
        <f>IF(SISWA!C120=0,"",SISWA!C120)</f>
        <v/>
      </c>
      <c r="D120" s="6" t="str">
        <f>IF(SISWA!D120=0,"",SISWA!D120)</f>
        <v/>
      </c>
      <c r="E120" s="195" t="str">
        <f>IF(SISWA!E120=0,"",SISWA!E120)</f>
        <v/>
      </c>
      <c r="F120" s="157"/>
      <c r="G120" s="157"/>
      <c r="H120" s="157"/>
      <c r="I120" s="157"/>
      <c r="J120" s="157"/>
      <c r="K120" s="157" t="e">
        <f t="shared" si="1"/>
        <v>#DIV/0!</v>
      </c>
      <c r="L120" s="157"/>
      <c r="M120" s="270"/>
    </row>
    <row r="121" spans="1:13" x14ac:dyDescent="0.3">
      <c r="A121" s="2">
        <v>114</v>
      </c>
      <c r="B121" s="6" t="str">
        <f>IF(SISWA!B121=0,"",SISWA!B121)</f>
        <v/>
      </c>
      <c r="C121" s="6" t="str">
        <f>IF(SISWA!C121=0,"",SISWA!C121)</f>
        <v/>
      </c>
      <c r="D121" s="6" t="str">
        <f>IF(SISWA!D121=0,"",SISWA!D121)</f>
        <v/>
      </c>
      <c r="E121" s="195" t="str">
        <f>IF(SISWA!E121=0,"",SISWA!E121)</f>
        <v/>
      </c>
      <c r="F121" s="157"/>
      <c r="G121" s="157"/>
      <c r="H121" s="157"/>
      <c r="I121" s="157"/>
      <c r="J121" s="157"/>
      <c r="K121" s="157" t="e">
        <f t="shared" si="1"/>
        <v>#DIV/0!</v>
      </c>
      <c r="L121" s="157"/>
      <c r="M121" s="271"/>
    </row>
    <row r="122" spans="1:13" x14ac:dyDescent="0.3">
      <c r="A122" s="2">
        <v>115</v>
      </c>
      <c r="B122" s="6" t="str">
        <f>IF(SISWA!B122=0,"",SISWA!B122)</f>
        <v/>
      </c>
      <c r="C122" s="6" t="str">
        <f>IF(SISWA!C122=0,"",SISWA!C122)</f>
        <v/>
      </c>
      <c r="D122" s="6" t="str">
        <f>IF(SISWA!D122=0,"",SISWA!D122)</f>
        <v/>
      </c>
      <c r="E122" s="195" t="str">
        <f>IF(SISWA!E122=0,"",SISWA!E122)</f>
        <v/>
      </c>
      <c r="F122" s="157"/>
      <c r="G122" s="157"/>
      <c r="H122" s="157"/>
      <c r="I122" s="157"/>
      <c r="J122" s="157"/>
      <c r="K122" s="157" t="e">
        <f t="shared" si="1"/>
        <v>#DIV/0!</v>
      </c>
      <c r="L122" s="157"/>
      <c r="M122" s="270"/>
    </row>
    <row r="123" spans="1:13" x14ac:dyDescent="0.3">
      <c r="A123" s="2">
        <v>116</v>
      </c>
      <c r="B123" s="6" t="str">
        <f>IF(SISWA!B123=0,"",SISWA!B123)</f>
        <v/>
      </c>
      <c r="C123" s="6" t="str">
        <f>IF(SISWA!C123=0,"",SISWA!C123)</f>
        <v/>
      </c>
      <c r="D123" s="6" t="str">
        <f>IF(SISWA!D123=0,"",SISWA!D123)</f>
        <v/>
      </c>
      <c r="E123" s="195" t="str">
        <f>IF(SISWA!E123=0,"",SISWA!E123)</f>
        <v/>
      </c>
      <c r="F123" s="157"/>
      <c r="G123" s="157"/>
      <c r="H123" s="157"/>
      <c r="I123" s="157"/>
      <c r="J123" s="157"/>
      <c r="K123" s="157" t="e">
        <f t="shared" si="1"/>
        <v>#DIV/0!</v>
      </c>
      <c r="L123" s="157"/>
      <c r="M123" s="271"/>
    </row>
    <row r="124" spans="1:13" x14ac:dyDescent="0.3">
      <c r="A124" s="2">
        <v>117</v>
      </c>
      <c r="B124" s="6" t="str">
        <f>IF(SISWA!B124=0,"",SISWA!B124)</f>
        <v/>
      </c>
      <c r="C124" s="6" t="str">
        <f>IF(SISWA!C124=0,"",SISWA!C124)</f>
        <v/>
      </c>
      <c r="D124" s="6" t="str">
        <f>IF(SISWA!D124=0,"",SISWA!D124)</f>
        <v/>
      </c>
      <c r="E124" s="195" t="str">
        <f>IF(SISWA!E124=0,"",SISWA!E124)</f>
        <v/>
      </c>
      <c r="F124" s="157"/>
      <c r="G124" s="157"/>
      <c r="H124" s="157"/>
      <c r="I124" s="157"/>
      <c r="J124" s="157"/>
      <c r="K124" s="157" t="e">
        <f t="shared" si="1"/>
        <v>#DIV/0!</v>
      </c>
      <c r="L124" s="157"/>
      <c r="M124" s="270"/>
    </row>
    <row r="125" spans="1:13" x14ac:dyDescent="0.3">
      <c r="A125" s="2">
        <v>118</v>
      </c>
      <c r="B125" s="6" t="str">
        <f>IF(SISWA!B125=0,"",SISWA!B125)</f>
        <v/>
      </c>
      <c r="C125" s="6" t="str">
        <f>IF(SISWA!C125=0,"",SISWA!C125)</f>
        <v/>
      </c>
      <c r="D125" s="6" t="str">
        <f>IF(SISWA!D125=0,"",SISWA!D125)</f>
        <v/>
      </c>
      <c r="E125" s="195" t="str">
        <f>IF(SISWA!E125=0,"",SISWA!E125)</f>
        <v/>
      </c>
      <c r="F125" s="157"/>
      <c r="G125" s="157"/>
      <c r="H125" s="157"/>
      <c r="I125" s="157"/>
      <c r="J125" s="157"/>
      <c r="K125" s="157" t="e">
        <f t="shared" si="1"/>
        <v>#DIV/0!</v>
      </c>
      <c r="L125" s="157"/>
      <c r="M125" s="271"/>
    </row>
    <row r="126" spans="1:13" x14ac:dyDescent="0.3">
      <c r="A126" s="2">
        <v>119</v>
      </c>
      <c r="B126" s="6" t="str">
        <f>IF(SISWA!B126=0,"",SISWA!B126)</f>
        <v/>
      </c>
      <c r="C126" s="6" t="str">
        <f>IF(SISWA!C126=0,"",SISWA!C126)</f>
        <v/>
      </c>
      <c r="D126" s="6" t="str">
        <f>IF(SISWA!D126=0,"",SISWA!D126)</f>
        <v/>
      </c>
      <c r="E126" s="195" t="str">
        <f>IF(SISWA!E126=0,"",SISWA!E126)</f>
        <v/>
      </c>
      <c r="F126" s="157"/>
      <c r="G126" s="157"/>
      <c r="H126" s="157"/>
      <c r="I126" s="157"/>
      <c r="J126" s="157"/>
      <c r="K126" s="157" t="e">
        <f t="shared" si="1"/>
        <v>#DIV/0!</v>
      </c>
      <c r="L126" s="157"/>
      <c r="M126" s="270"/>
    </row>
    <row r="127" spans="1:13" x14ac:dyDescent="0.3">
      <c r="A127" s="2">
        <v>120</v>
      </c>
      <c r="B127" s="6" t="str">
        <f>IF(SISWA!B127=0,"",SISWA!B127)</f>
        <v/>
      </c>
      <c r="C127" s="6" t="str">
        <f>IF(SISWA!C127=0,"",SISWA!C127)</f>
        <v/>
      </c>
      <c r="D127" s="6" t="str">
        <f>IF(SISWA!D127=0,"",SISWA!D127)</f>
        <v/>
      </c>
      <c r="E127" s="195" t="str">
        <f>IF(SISWA!E127=0,"",SISWA!E127)</f>
        <v/>
      </c>
      <c r="F127" s="157"/>
      <c r="G127" s="157"/>
      <c r="H127" s="157"/>
      <c r="I127" s="157"/>
      <c r="J127" s="157"/>
      <c r="K127" s="157" t="e">
        <f t="shared" si="1"/>
        <v>#DIV/0!</v>
      </c>
      <c r="L127" s="157"/>
      <c r="M127" s="271"/>
    </row>
    <row r="128" spans="1:13" x14ac:dyDescent="0.3">
      <c r="A128" s="2">
        <v>121</v>
      </c>
      <c r="B128" s="6" t="str">
        <f>IF(SISWA!B128=0,"",SISWA!B128)</f>
        <v/>
      </c>
      <c r="C128" s="6" t="str">
        <f>IF(SISWA!C128=0,"",SISWA!C128)</f>
        <v/>
      </c>
      <c r="D128" s="6" t="str">
        <f>IF(SISWA!D128=0,"",SISWA!D128)</f>
        <v/>
      </c>
      <c r="E128" s="195" t="str">
        <f>IF(SISWA!E128=0,"",SISWA!E128)</f>
        <v/>
      </c>
      <c r="F128" s="157"/>
      <c r="G128" s="157"/>
      <c r="H128" s="157"/>
      <c r="I128" s="157"/>
      <c r="J128" s="157"/>
      <c r="K128" s="157" t="e">
        <f t="shared" si="1"/>
        <v>#DIV/0!</v>
      </c>
      <c r="L128" s="157"/>
      <c r="M128" s="270"/>
    </row>
    <row r="129" spans="1:13" x14ac:dyDescent="0.3">
      <c r="A129" s="2">
        <v>122</v>
      </c>
      <c r="B129" s="6" t="str">
        <f>IF(SISWA!B129=0,"",SISWA!B129)</f>
        <v/>
      </c>
      <c r="C129" s="6" t="str">
        <f>IF(SISWA!C129=0,"",SISWA!C129)</f>
        <v/>
      </c>
      <c r="D129" s="6" t="str">
        <f>IF(SISWA!D129=0,"",SISWA!D129)</f>
        <v/>
      </c>
      <c r="E129" s="195" t="str">
        <f>IF(SISWA!E129=0,"",SISWA!E129)</f>
        <v/>
      </c>
      <c r="F129" s="157"/>
      <c r="G129" s="157"/>
      <c r="H129" s="157"/>
      <c r="I129" s="157"/>
      <c r="J129" s="157"/>
      <c r="K129" s="157" t="e">
        <f t="shared" si="1"/>
        <v>#DIV/0!</v>
      </c>
      <c r="L129" s="157"/>
      <c r="M129" s="271"/>
    </row>
    <row r="130" spans="1:13" x14ac:dyDescent="0.3">
      <c r="A130" s="2">
        <v>123</v>
      </c>
      <c r="B130" s="6" t="str">
        <f>IF(SISWA!B130=0,"",SISWA!B130)</f>
        <v/>
      </c>
      <c r="C130" s="6" t="str">
        <f>IF(SISWA!C130=0,"",SISWA!C130)</f>
        <v/>
      </c>
      <c r="D130" s="6" t="str">
        <f>IF(SISWA!D130=0,"",SISWA!D130)</f>
        <v/>
      </c>
      <c r="E130" s="195" t="str">
        <f>IF(SISWA!E130=0,"",SISWA!E130)</f>
        <v/>
      </c>
      <c r="F130" s="157"/>
      <c r="G130" s="157"/>
      <c r="H130" s="157"/>
      <c r="I130" s="157"/>
      <c r="J130" s="157"/>
      <c r="K130" s="157" t="e">
        <f t="shared" si="1"/>
        <v>#DIV/0!</v>
      </c>
      <c r="L130" s="157"/>
      <c r="M130" s="270"/>
    </row>
    <row r="131" spans="1:13" x14ac:dyDescent="0.3">
      <c r="A131" s="2">
        <v>124</v>
      </c>
      <c r="B131" s="6" t="str">
        <f>IF(SISWA!B131=0,"",SISWA!B131)</f>
        <v/>
      </c>
      <c r="C131" s="6" t="str">
        <f>IF(SISWA!C131=0,"",SISWA!C131)</f>
        <v/>
      </c>
      <c r="D131" s="6" t="str">
        <f>IF(SISWA!D131=0,"",SISWA!D131)</f>
        <v/>
      </c>
      <c r="E131" s="195" t="str">
        <f>IF(SISWA!E131=0,"",SISWA!E131)</f>
        <v/>
      </c>
      <c r="F131" s="157"/>
      <c r="G131" s="157"/>
      <c r="H131" s="157"/>
      <c r="I131" s="157"/>
      <c r="J131" s="157"/>
      <c r="K131" s="157" t="e">
        <f t="shared" si="1"/>
        <v>#DIV/0!</v>
      </c>
      <c r="L131" s="157"/>
      <c r="M131" s="271"/>
    </row>
    <row r="132" spans="1:13" x14ac:dyDescent="0.3">
      <c r="A132" s="2">
        <v>125</v>
      </c>
      <c r="B132" s="6" t="str">
        <f>IF(SISWA!B132=0,"",SISWA!B132)</f>
        <v/>
      </c>
      <c r="C132" s="6" t="str">
        <f>IF(SISWA!C132=0,"",SISWA!C132)</f>
        <v/>
      </c>
      <c r="D132" s="6" t="str">
        <f>IF(SISWA!D132=0,"",SISWA!D132)</f>
        <v/>
      </c>
      <c r="E132" s="195" t="str">
        <f>IF(SISWA!E132=0,"",SISWA!E132)</f>
        <v/>
      </c>
      <c r="F132" s="157"/>
      <c r="G132" s="157"/>
      <c r="H132" s="157"/>
      <c r="I132" s="157"/>
      <c r="J132" s="157"/>
      <c r="K132" s="157" t="e">
        <f t="shared" ref="K132:K195" si="2">AVERAGE(F132:J132)</f>
        <v>#DIV/0!</v>
      </c>
      <c r="L132" s="157"/>
      <c r="M132" s="270"/>
    </row>
    <row r="133" spans="1:13" x14ac:dyDescent="0.3">
      <c r="A133" s="2">
        <v>126</v>
      </c>
      <c r="B133" s="6" t="str">
        <f>IF(SISWA!B133=0,"",SISWA!B133)</f>
        <v/>
      </c>
      <c r="C133" s="6" t="str">
        <f>IF(SISWA!C133=0,"",SISWA!C133)</f>
        <v/>
      </c>
      <c r="D133" s="6" t="str">
        <f>IF(SISWA!D133=0,"",SISWA!D133)</f>
        <v/>
      </c>
      <c r="E133" s="195" t="str">
        <f>IF(SISWA!E133=0,"",SISWA!E133)</f>
        <v/>
      </c>
      <c r="F133" s="157"/>
      <c r="G133" s="157"/>
      <c r="H133" s="157"/>
      <c r="I133" s="157"/>
      <c r="J133" s="157"/>
      <c r="K133" s="157" t="e">
        <f t="shared" si="2"/>
        <v>#DIV/0!</v>
      </c>
      <c r="L133" s="157"/>
      <c r="M133" s="271"/>
    </row>
    <row r="134" spans="1:13" x14ac:dyDescent="0.3">
      <c r="A134" s="2">
        <v>127</v>
      </c>
      <c r="B134" s="6" t="str">
        <f>IF(SISWA!B134=0,"",SISWA!B134)</f>
        <v/>
      </c>
      <c r="C134" s="6" t="str">
        <f>IF(SISWA!C134=0,"",SISWA!C134)</f>
        <v/>
      </c>
      <c r="D134" s="6" t="str">
        <f>IF(SISWA!D134=0,"",SISWA!D134)</f>
        <v/>
      </c>
      <c r="E134" s="195" t="str">
        <f>IF(SISWA!E134=0,"",SISWA!E134)</f>
        <v/>
      </c>
      <c r="F134" s="157"/>
      <c r="G134" s="157"/>
      <c r="H134" s="157"/>
      <c r="I134" s="157"/>
      <c r="J134" s="157"/>
      <c r="K134" s="157" t="e">
        <f t="shared" si="2"/>
        <v>#DIV/0!</v>
      </c>
      <c r="L134" s="157"/>
      <c r="M134" s="270"/>
    </row>
    <row r="135" spans="1:13" x14ac:dyDescent="0.3">
      <c r="A135" s="2">
        <v>128</v>
      </c>
      <c r="B135" s="6" t="str">
        <f>IF(SISWA!B135=0,"",SISWA!B135)</f>
        <v/>
      </c>
      <c r="C135" s="6" t="str">
        <f>IF(SISWA!C135=0,"",SISWA!C135)</f>
        <v/>
      </c>
      <c r="D135" s="6" t="str">
        <f>IF(SISWA!D135=0,"",SISWA!D135)</f>
        <v/>
      </c>
      <c r="E135" s="195" t="str">
        <f>IF(SISWA!E135=0,"",SISWA!E135)</f>
        <v/>
      </c>
      <c r="F135" s="157"/>
      <c r="G135" s="157"/>
      <c r="H135" s="157"/>
      <c r="I135" s="157"/>
      <c r="J135" s="157"/>
      <c r="K135" s="157" t="e">
        <f t="shared" si="2"/>
        <v>#DIV/0!</v>
      </c>
      <c r="L135" s="157"/>
      <c r="M135" s="271"/>
    </row>
    <row r="136" spans="1:13" x14ac:dyDescent="0.3">
      <c r="A136" s="2">
        <v>129</v>
      </c>
      <c r="B136" s="6" t="str">
        <f>IF(SISWA!B136=0,"",SISWA!B136)</f>
        <v/>
      </c>
      <c r="C136" s="6" t="str">
        <f>IF(SISWA!C136=0,"",SISWA!C136)</f>
        <v/>
      </c>
      <c r="D136" s="6" t="str">
        <f>IF(SISWA!D136=0,"",SISWA!D136)</f>
        <v/>
      </c>
      <c r="E136" s="195" t="str">
        <f>IF(SISWA!E136=0,"",SISWA!E136)</f>
        <v/>
      </c>
      <c r="F136" s="157"/>
      <c r="G136" s="157"/>
      <c r="H136" s="157"/>
      <c r="I136" s="157"/>
      <c r="J136" s="157"/>
      <c r="K136" s="157" t="e">
        <f t="shared" si="2"/>
        <v>#DIV/0!</v>
      </c>
      <c r="L136" s="157"/>
      <c r="M136" s="270"/>
    </row>
    <row r="137" spans="1:13" x14ac:dyDescent="0.3">
      <c r="A137" s="2">
        <v>130</v>
      </c>
      <c r="B137" s="6" t="str">
        <f>IF(SISWA!B137=0,"",SISWA!B137)</f>
        <v/>
      </c>
      <c r="C137" s="6" t="str">
        <f>IF(SISWA!C137=0,"",SISWA!C137)</f>
        <v/>
      </c>
      <c r="D137" s="6" t="str">
        <f>IF(SISWA!D137=0,"",SISWA!D137)</f>
        <v/>
      </c>
      <c r="E137" s="195" t="str">
        <f>IF(SISWA!E137=0,"",SISWA!E137)</f>
        <v/>
      </c>
      <c r="F137" s="157"/>
      <c r="G137" s="157"/>
      <c r="H137" s="157"/>
      <c r="I137" s="157"/>
      <c r="J137" s="157"/>
      <c r="K137" s="157" t="e">
        <f t="shared" si="2"/>
        <v>#DIV/0!</v>
      </c>
      <c r="L137" s="157"/>
      <c r="M137" s="271"/>
    </row>
    <row r="138" spans="1:13" x14ac:dyDescent="0.3">
      <c r="A138" s="2">
        <v>131</v>
      </c>
      <c r="B138" s="6" t="str">
        <f>IF(SISWA!B138=0,"",SISWA!B138)</f>
        <v/>
      </c>
      <c r="C138" s="6" t="str">
        <f>IF(SISWA!C138=0,"",SISWA!C138)</f>
        <v/>
      </c>
      <c r="D138" s="6" t="str">
        <f>IF(SISWA!D138=0,"",SISWA!D138)</f>
        <v/>
      </c>
      <c r="E138" s="195" t="str">
        <f>IF(SISWA!E138=0,"",SISWA!E138)</f>
        <v/>
      </c>
      <c r="F138" s="157"/>
      <c r="G138" s="157"/>
      <c r="H138" s="157"/>
      <c r="I138" s="157"/>
      <c r="J138" s="157"/>
      <c r="K138" s="157" t="e">
        <f t="shared" si="2"/>
        <v>#DIV/0!</v>
      </c>
      <c r="L138" s="157"/>
      <c r="M138" s="270"/>
    </row>
    <row r="139" spans="1:13" x14ac:dyDescent="0.3">
      <c r="A139" s="2">
        <v>132</v>
      </c>
      <c r="B139" s="6" t="str">
        <f>IF(SISWA!B139=0,"",SISWA!B139)</f>
        <v/>
      </c>
      <c r="C139" s="6" t="str">
        <f>IF(SISWA!C139=0,"",SISWA!C139)</f>
        <v/>
      </c>
      <c r="D139" s="6" t="str">
        <f>IF(SISWA!D139=0,"",SISWA!D139)</f>
        <v/>
      </c>
      <c r="E139" s="195" t="str">
        <f>IF(SISWA!E139=0,"",SISWA!E139)</f>
        <v/>
      </c>
      <c r="F139" s="157"/>
      <c r="G139" s="157"/>
      <c r="H139" s="157"/>
      <c r="I139" s="157"/>
      <c r="J139" s="157"/>
      <c r="K139" s="157" t="e">
        <f t="shared" si="2"/>
        <v>#DIV/0!</v>
      </c>
      <c r="L139" s="157"/>
      <c r="M139" s="271"/>
    </row>
    <row r="140" spans="1:13" x14ac:dyDescent="0.3">
      <c r="A140" s="2">
        <v>133</v>
      </c>
      <c r="B140" s="6" t="str">
        <f>IF(SISWA!B140=0,"",SISWA!B140)</f>
        <v/>
      </c>
      <c r="C140" s="6" t="str">
        <f>IF(SISWA!C140=0,"",SISWA!C140)</f>
        <v/>
      </c>
      <c r="D140" s="6" t="str">
        <f>IF(SISWA!D140=0,"",SISWA!D140)</f>
        <v/>
      </c>
      <c r="E140" s="195" t="str">
        <f>IF(SISWA!E140=0,"",SISWA!E140)</f>
        <v/>
      </c>
      <c r="F140" s="157"/>
      <c r="G140" s="157"/>
      <c r="H140" s="157"/>
      <c r="I140" s="157"/>
      <c r="J140" s="157"/>
      <c r="K140" s="157" t="e">
        <f t="shared" si="2"/>
        <v>#DIV/0!</v>
      </c>
      <c r="L140" s="157"/>
      <c r="M140" s="270"/>
    </row>
    <row r="141" spans="1:13" x14ac:dyDescent="0.3">
      <c r="A141" s="2">
        <v>134</v>
      </c>
      <c r="B141" s="6" t="str">
        <f>IF(SISWA!B141=0,"",SISWA!B141)</f>
        <v/>
      </c>
      <c r="C141" s="6" t="str">
        <f>IF(SISWA!C141=0,"",SISWA!C141)</f>
        <v/>
      </c>
      <c r="D141" s="6" t="str">
        <f>IF(SISWA!D141=0,"",SISWA!D141)</f>
        <v/>
      </c>
      <c r="E141" s="195" t="str">
        <f>IF(SISWA!E141=0,"",SISWA!E141)</f>
        <v/>
      </c>
      <c r="F141" s="157"/>
      <c r="G141" s="157"/>
      <c r="H141" s="157"/>
      <c r="I141" s="157"/>
      <c r="J141" s="157"/>
      <c r="K141" s="157" t="e">
        <f t="shared" si="2"/>
        <v>#DIV/0!</v>
      </c>
      <c r="L141" s="157"/>
      <c r="M141" s="271"/>
    </row>
    <row r="142" spans="1:13" x14ac:dyDescent="0.3">
      <c r="A142" s="2">
        <v>135</v>
      </c>
      <c r="B142" s="6" t="str">
        <f>IF(SISWA!B142=0,"",SISWA!B142)</f>
        <v/>
      </c>
      <c r="C142" s="6" t="str">
        <f>IF(SISWA!C142=0,"",SISWA!C142)</f>
        <v/>
      </c>
      <c r="D142" s="6" t="str">
        <f>IF(SISWA!D142=0,"",SISWA!D142)</f>
        <v/>
      </c>
      <c r="E142" s="195" t="str">
        <f>IF(SISWA!E142=0,"",SISWA!E142)</f>
        <v/>
      </c>
      <c r="F142" s="157"/>
      <c r="G142" s="157"/>
      <c r="H142" s="157"/>
      <c r="I142" s="157"/>
      <c r="J142" s="157"/>
      <c r="K142" s="157" t="e">
        <f t="shared" si="2"/>
        <v>#DIV/0!</v>
      </c>
      <c r="L142" s="157"/>
      <c r="M142" s="270"/>
    </row>
    <row r="143" spans="1:13" x14ac:dyDescent="0.3">
      <c r="A143" s="2">
        <v>136</v>
      </c>
      <c r="B143" s="6" t="str">
        <f>IF(SISWA!B143=0,"",SISWA!B143)</f>
        <v/>
      </c>
      <c r="C143" s="6" t="str">
        <f>IF(SISWA!C143=0,"",SISWA!C143)</f>
        <v/>
      </c>
      <c r="D143" s="6" t="str">
        <f>IF(SISWA!D143=0,"",SISWA!D143)</f>
        <v/>
      </c>
      <c r="E143" s="195" t="str">
        <f>IF(SISWA!E143=0,"",SISWA!E143)</f>
        <v/>
      </c>
      <c r="F143" s="157"/>
      <c r="G143" s="157"/>
      <c r="H143" s="157"/>
      <c r="I143" s="157"/>
      <c r="J143" s="157"/>
      <c r="K143" s="157" t="e">
        <f t="shared" si="2"/>
        <v>#DIV/0!</v>
      </c>
      <c r="L143" s="157"/>
      <c r="M143" s="271"/>
    </row>
    <row r="144" spans="1:13" x14ac:dyDescent="0.3">
      <c r="A144" s="2">
        <v>137</v>
      </c>
      <c r="B144" s="6" t="str">
        <f>IF(SISWA!B144=0,"",SISWA!B144)</f>
        <v/>
      </c>
      <c r="C144" s="6" t="str">
        <f>IF(SISWA!C144=0,"",SISWA!C144)</f>
        <v/>
      </c>
      <c r="D144" s="6" t="str">
        <f>IF(SISWA!D144=0,"",SISWA!D144)</f>
        <v/>
      </c>
      <c r="E144" s="195" t="str">
        <f>IF(SISWA!E144=0,"",SISWA!E144)</f>
        <v/>
      </c>
      <c r="F144" s="157"/>
      <c r="G144" s="157"/>
      <c r="H144" s="157"/>
      <c r="I144" s="157"/>
      <c r="J144" s="157"/>
      <c r="K144" s="157" t="e">
        <f t="shared" si="2"/>
        <v>#DIV/0!</v>
      </c>
      <c r="L144" s="157"/>
      <c r="M144" s="270"/>
    </row>
    <row r="145" spans="1:13" x14ac:dyDescent="0.3">
      <c r="A145" s="2">
        <v>138</v>
      </c>
      <c r="B145" s="6" t="str">
        <f>IF(SISWA!B145=0,"",SISWA!B145)</f>
        <v/>
      </c>
      <c r="C145" s="6" t="str">
        <f>IF(SISWA!C145=0,"",SISWA!C145)</f>
        <v/>
      </c>
      <c r="D145" s="6" t="str">
        <f>IF(SISWA!D145=0,"",SISWA!D145)</f>
        <v/>
      </c>
      <c r="E145" s="195" t="str">
        <f>IF(SISWA!E145=0,"",SISWA!E145)</f>
        <v/>
      </c>
      <c r="F145" s="157"/>
      <c r="G145" s="157"/>
      <c r="H145" s="157"/>
      <c r="I145" s="157"/>
      <c r="J145" s="157"/>
      <c r="K145" s="157" t="e">
        <f t="shared" si="2"/>
        <v>#DIV/0!</v>
      </c>
      <c r="L145" s="157"/>
      <c r="M145" s="271"/>
    </row>
    <row r="146" spans="1:13" x14ac:dyDescent="0.3">
      <c r="A146" s="2">
        <v>139</v>
      </c>
      <c r="B146" s="6" t="str">
        <f>IF(SISWA!B146=0,"",SISWA!B146)</f>
        <v/>
      </c>
      <c r="C146" s="6" t="str">
        <f>IF(SISWA!C146=0,"",SISWA!C146)</f>
        <v/>
      </c>
      <c r="D146" s="6" t="str">
        <f>IF(SISWA!D146=0,"",SISWA!D146)</f>
        <v/>
      </c>
      <c r="E146" s="195" t="str">
        <f>IF(SISWA!E146=0,"",SISWA!E146)</f>
        <v/>
      </c>
      <c r="F146" s="157"/>
      <c r="G146" s="157"/>
      <c r="H146" s="157"/>
      <c r="I146" s="157"/>
      <c r="J146" s="157"/>
      <c r="K146" s="157" t="e">
        <f t="shared" si="2"/>
        <v>#DIV/0!</v>
      </c>
      <c r="L146" s="157"/>
      <c r="M146" s="270"/>
    </row>
    <row r="147" spans="1:13" x14ac:dyDescent="0.3">
      <c r="A147" s="2">
        <v>140</v>
      </c>
      <c r="B147" s="6" t="str">
        <f>IF(SISWA!B147=0,"",SISWA!B147)</f>
        <v/>
      </c>
      <c r="C147" s="6" t="str">
        <f>IF(SISWA!C147=0,"",SISWA!C147)</f>
        <v/>
      </c>
      <c r="D147" s="6" t="str">
        <f>IF(SISWA!D147=0,"",SISWA!D147)</f>
        <v/>
      </c>
      <c r="E147" s="195" t="str">
        <f>IF(SISWA!E147=0,"",SISWA!E147)</f>
        <v/>
      </c>
      <c r="F147" s="157"/>
      <c r="G147" s="157"/>
      <c r="H147" s="157"/>
      <c r="I147" s="157"/>
      <c r="J147" s="157"/>
      <c r="K147" s="157" t="e">
        <f t="shared" si="2"/>
        <v>#DIV/0!</v>
      </c>
      <c r="L147" s="157"/>
      <c r="M147" s="271"/>
    </row>
    <row r="148" spans="1:13" x14ac:dyDescent="0.3">
      <c r="A148" s="2">
        <v>141</v>
      </c>
      <c r="B148" s="6" t="str">
        <f>IF(SISWA!B148=0,"",SISWA!B148)</f>
        <v/>
      </c>
      <c r="C148" s="6" t="str">
        <f>IF(SISWA!C148=0,"",SISWA!C148)</f>
        <v/>
      </c>
      <c r="D148" s="6" t="str">
        <f>IF(SISWA!D148=0,"",SISWA!D148)</f>
        <v/>
      </c>
      <c r="E148" s="195" t="str">
        <f>IF(SISWA!E148=0,"",SISWA!E148)</f>
        <v/>
      </c>
      <c r="F148" s="157"/>
      <c r="G148" s="157"/>
      <c r="H148" s="157"/>
      <c r="I148" s="157"/>
      <c r="J148" s="157"/>
      <c r="K148" s="157" t="e">
        <f t="shared" si="2"/>
        <v>#DIV/0!</v>
      </c>
      <c r="L148" s="157"/>
      <c r="M148" s="270"/>
    </row>
    <row r="149" spans="1:13" x14ac:dyDescent="0.3">
      <c r="A149" s="2">
        <v>142</v>
      </c>
      <c r="B149" s="6" t="str">
        <f>IF(SISWA!B149=0,"",SISWA!B149)</f>
        <v/>
      </c>
      <c r="C149" s="6" t="str">
        <f>IF(SISWA!C149=0,"",SISWA!C149)</f>
        <v/>
      </c>
      <c r="D149" s="6" t="str">
        <f>IF(SISWA!D149=0,"",SISWA!D149)</f>
        <v/>
      </c>
      <c r="E149" s="195" t="str">
        <f>IF(SISWA!E149=0,"",SISWA!E149)</f>
        <v/>
      </c>
      <c r="F149" s="157"/>
      <c r="G149" s="157"/>
      <c r="H149" s="157"/>
      <c r="I149" s="157"/>
      <c r="J149" s="157"/>
      <c r="K149" s="157" t="e">
        <f t="shared" si="2"/>
        <v>#DIV/0!</v>
      </c>
      <c r="L149" s="157"/>
      <c r="M149" s="271"/>
    </row>
    <row r="150" spans="1:13" x14ac:dyDescent="0.3">
      <c r="A150" s="2">
        <v>143</v>
      </c>
      <c r="B150" s="6" t="str">
        <f>IF(SISWA!B150=0,"",SISWA!B150)</f>
        <v/>
      </c>
      <c r="C150" s="6" t="str">
        <f>IF(SISWA!C150=0,"",SISWA!C150)</f>
        <v/>
      </c>
      <c r="D150" s="6" t="str">
        <f>IF(SISWA!D150=0,"",SISWA!D150)</f>
        <v/>
      </c>
      <c r="E150" s="195" t="str">
        <f>IF(SISWA!E150=0,"",SISWA!E150)</f>
        <v/>
      </c>
      <c r="F150" s="157"/>
      <c r="G150" s="157"/>
      <c r="H150" s="157"/>
      <c r="I150" s="157"/>
      <c r="J150" s="157"/>
      <c r="K150" s="157" t="e">
        <f t="shared" si="2"/>
        <v>#DIV/0!</v>
      </c>
      <c r="L150" s="157"/>
      <c r="M150" s="270"/>
    </row>
    <row r="151" spans="1:13" x14ac:dyDescent="0.3">
      <c r="A151" s="2">
        <v>144</v>
      </c>
      <c r="B151" s="6" t="str">
        <f>IF(SISWA!B151=0,"",SISWA!B151)</f>
        <v/>
      </c>
      <c r="C151" s="6" t="str">
        <f>IF(SISWA!C151=0,"",SISWA!C151)</f>
        <v/>
      </c>
      <c r="D151" s="6" t="str">
        <f>IF(SISWA!D151=0,"",SISWA!D151)</f>
        <v/>
      </c>
      <c r="E151" s="195" t="str">
        <f>IF(SISWA!E151=0,"",SISWA!E151)</f>
        <v/>
      </c>
      <c r="F151" s="157"/>
      <c r="G151" s="157"/>
      <c r="H151" s="157"/>
      <c r="I151" s="157"/>
      <c r="J151" s="157"/>
      <c r="K151" s="157" t="e">
        <f t="shared" si="2"/>
        <v>#DIV/0!</v>
      </c>
      <c r="L151" s="157"/>
      <c r="M151" s="271"/>
    </row>
    <row r="152" spans="1:13" x14ac:dyDescent="0.3">
      <c r="A152" s="2">
        <v>145</v>
      </c>
      <c r="B152" s="6" t="str">
        <f>IF(SISWA!B152=0,"",SISWA!B152)</f>
        <v/>
      </c>
      <c r="C152" s="6" t="str">
        <f>IF(SISWA!C152=0,"",SISWA!C152)</f>
        <v/>
      </c>
      <c r="D152" s="6" t="str">
        <f>IF(SISWA!D152=0,"",SISWA!D152)</f>
        <v/>
      </c>
      <c r="E152" s="195" t="str">
        <f>IF(SISWA!E152=0,"",SISWA!E152)</f>
        <v/>
      </c>
      <c r="F152" s="157"/>
      <c r="G152" s="157"/>
      <c r="H152" s="157"/>
      <c r="I152" s="157"/>
      <c r="J152" s="157"/>
      <c r="K152" s="157" t="e">
        <f t="shared" si="2"/>
        <v>#DIV/0!</v>
      </c>
      <c r="L152" s="157"/>
      <c r="M152" s="270"/>
    </row>
    <row r="153" spans="1:13" x14ac:dyDescent="0.3">
      <c r="A153" s="2">
        <v>146</v>
      </c>
      <c r="B153" s="6" t="str">
        <f>IF(SISWA!B153=0,"",SISWA!B153)</f>
        <v/>
      </c>
      <c r="C153" s="6" t="str">
        <f>IF(SISWA!C153=0,"",SISWA!C153)</f>
        <v/>
      </c>
      <c r="D153" s="6" t="str">
        <f>IF(SISWA!D153=0,"",SISWA!D153)</f>
        <v/>
      </c>
      <c r="E153" s="195" t="str">
        <f>IF(SISWA!E153=0,"",SISWA!E153)</f>
        <v/>
      </c>
      <c r="F153" s="157"/>
      <c r="G153" s="157"/>
      <c r="H153" s="157"/>
      <c r="I153" s="157"/>
      <c r="J153" s="157"/>
      <c r="K153" s="157" t="e">
        <f t="shared" si="2"/>
        <v>#DIV/0!</v>
      </c>
      <c r="L153" s="157"/>
      <c r="M153" s="271"/>
    </row>
    <row r="154" spans="1:13" x14ac:dyDescent="0.3">
      <c r="A154" s="2">
        <v>147</v>
      </c>
      <c r="B154" s="6" t="str">
        <f>IF(SISWA!B154=0,"",SISWA!B154)</f>
        <v/>
      </c>
      <c r="C154" s="6" t="str">
        <f>IF(SISWA!C154=0,"",SISWA!C154)</f>
        <v/>
      </c>
      <c r="D154" s="6" t="str">
        <f>IF(SISWA!D154=0,"",SISWA!D154)</f>
        <v/>
      </c>
      <c r="E154" s="195" t="str">
        <f>IF(SISWA!E154=0,"",SISWA!E154)</f>
        <v/>
      </c>
      <c r="F154" s="157"/>
      <c r="G154" s="157"/>
      <c r="H154" s="157"/>
      <c r="I154" s="157"/>
      <c r="J154" s="157"/>
      <c r="K154" s="157" t="e">
        <f t="shared" si="2"/>
        <v>#DIV/0!</v>
      </c>
      <c r="L154" s="157"/>
      <c r="M154" s="270"/>
    </row>
    <row r="155" spans="1:13" x14ac:dyDescent="0.3">
      <c r="A155" s="2">
        <v>148</v>
      </c>
      <c r="B155" s="6" t="str">
        <f>IF(SISWA!B155=0,"",SISWA!B155)</f>
        <v/>
      </c>
      <c r="C155" s="6" t="str">
        <f>IF(SISWA!C155=0,"",SISWA!C155)</f>
        <v/>
      </c>
      <c r="D155" s="6" t="str">
        <f>IF(SISWA!D155=0,"",SISWA!D155)</f>
        <v/>
      </c>
      <c r="E155" s="195" t="str">
        <f>IF(SISWA!E155=0,"",SISWA!E155)</f>
        <v/>
      </c>
      <c r="F155" s="157"/>
      <c r="G155" s="157"/>
      <c r="H155" s="157"/>
      <c r="I155" s="157"/>
      <c r="J155" s="157"/>
      <c r="K155" s="157" t="e">
        <f t="shared" si="2"/>
        <v>#DIV/0!</v>
      </c>
      <c r="L155" s="157"/>
      <c r="M155" s="271"/>
    </row>
    <row r="156" spans="1:13" x14ac:dyDescent="0.3">
      <c r="A156" s="2">
        <v>149</v>
      </c>
      <c r="B156" s="6" t="str">
        <f>IF(SISWA!B156=0,"",SISWA!B156)</f>
        <v/>
      </c>
      <c r="C156" s="6" t="str">
        <f>IF(SISWA!C156=0,"",SISWA!C156)</f>
        <v/>
      </c>
      <c r="D156" s="6" t="str">
        <f>IF(SISWA!D156=0,"",SISWA!D156)</f>
        <v/>
      </c>
      <c r="E156" s="195" t="str">
        <f>IF(SISWA!E156=0,"",SISWA!E156)</f>
        <v/>
      </c>
      <c r="F156" s="157"/>
      <c r="G156" s="157"/>
      <c r="H156" s="157"/>
      <c r="I156" s="157"/>
      <c r="J156" s="157"/>
      <c r="K156" s="157" t="e">
        <f t="shared" si="2"/>
        <v>#DIV/0!</v>
      </c>
      <c r="L156" s="157"/>
      <c r="M156" s="270"/>
    </row>
    <row r="157" spans="1:13" x14ac:dyDescent="0.3">
      <c r="A157" s="2">
        <v>150</v>
      </c>
      <c r="B157" s="6" t="str">
        <f>IF(SISWA!B157=0,"",SISWA!B157)</f>
        <v/>
      </c>
      <c r="C157" s="6" t="str">
        <f>IF(SISWA!C157=0,"",SISWA!C157)</f>
        <v/>
      </c>
      <c r="D157" s="6" t="str">
        <f>IF(SISWA!D157=0,"",SISWA!D157)</f>
        <v/>
      </c>
      <c r="E157" s="195" t="str">
        <f>IF(SISWA!E157=0,"",SISWA!E157)</f>
        <v/>
      </c>
      <c r="F157" s="157"/>
      <c r="G157" s="157"/>
      <c r="H157" s="157"/>
      <c r="I157" s="157"/>
      <c r="J157" s="157"/>
      <c r="K157" s="157" t="e">
        <f t="shared" si="2"/>
        <v>#DIV/0!</v>
      </c>
      <c r="L157" s="157"/>
      <c r="M157" s="271"/>
    </row>
    <row r="158" spans="1:13" x14ac:dyDescent="0.3">
      <c r="A158" s="2">
        <v>151</v>
      </c>
      <c r="B158" s="6" t="str">
        <f>IF(SISWA!B158=0,"",SISWA!B158)</f>
        <v/>
      </c>
      <c r="C158" s="6" t="str">
        <f>IF(SISWA!C158=0,"",SISWA!C158)</f>
        <v/>
      </c>
      <c r="D158" s="6" t="str">
        <f>IF(SISWA!D158=0,"",SISWA!D158)</f>
        <v/>
      </c>
      <c r="E158" s="195" t="str">
        <f>IF(SISWA!E158=0,"",SISWA!E158)</f>
        <v/>
      </c>
      <c r="F158" s="157"/>
      <c r="G158" s="157"/>
      <c r="H158" s="157"/>
      <c r="I158" s="157"/>
      <c r="J158" s="157"/>
      <c r="K158" s="157" t="e">
        <f t="shared" si="2"/>
        <v>#DIV/0!</v>
      </c>
      <c r="L158" s="157"/>
      <c r="M158" s="270"/>
    </row>
    <row r="159" spans="1:13" x14ac:dyDescent="0.3">
      <c r="A159" s="2">
        <v>152</v>
      </c>
      <c r="B159" s="6" t="str">
        <f>IF(SISWA!B159=0,"",SISWA!B159)</f>
        <v/>
      </c>
      <c r="C159" s="6" t="str">
        <f>IF(SISWA!C159=0,"",SISWA!C159)</f>
        <v/>
      </c>
      <c r="D159" s="6" t="str">
        <f>IF(SISWA!D159=0,"",SISWA!D159)</f>
        <v/>
      </c>
      <c r="E159" s="195" t="str">
        <f>IF(SISWA!E159=0,"",SISWA!E159)</f>
        <v/>
      </c>
      <c r="F159" s="157"/>
      <c r="G159" s="157"/>
      <c r="H159" s="157"/>
      <c r="I159" s="157"/>
      <c r="J159" s="157"/>
      <c r="K159" s="157" t="e">
        <f t="shared" si="2"/>
        <v>#DIV/0!</v>
      </c>
      <c r="L159" s="157"/>
      <c r="M159" s="271"/>
    </row>
    <row r="160" spans="1:13" x14ac:dyDescent="0.3">
      <c r="A160" s="2">
        <v>153</v>
      </c>
      <c r="B160" s="6" t="str">
        <f>IF(SISWA!B160=0,"",SISWA!B160)</f>
        <v/>
      </c>
      <c r="C160" s="6" t="str">
        <f>IF(SISWA!C160=0,"",SISWA!C160)</f>
        <v/>
      </c>
      <c r="D160" s="6" t="str">
        <f>IF(SISWA!D160=0,"",SISWA!D160)</f>
        <v/>
      </c>
      <c r="E160" s="195" t="str">
        <f>IF(SISWA!E160=0,"",SISWA!E160)</f>
        <v/>
      </c>
      <c r="F160" s="157"/>
      <c r="G160" s="157"/>
      <c r="H160" s="157"/>
      <c r="I160" s="157"/>
      <c r="J160" s="157"/>
      <c r="K160" s="157" t="e">
        <f t="shared" si="2"/>
        <v>#DIV/0!</v>
      </c>
      <c r="L160" s="157"/>
      <c r="M160" s="270"/>
    </row>
    <row r="161" spans="1:13" x14ac:dyDescent="0.3">
      <c r="A161" s="2">
        <v>154</v>
      </c>
      <c r="B161" s="6" t="str">
        <f>IF(SISWA!B161=0,"",SISWA!B161)</f>
        <v/>
      </c>
      <c r="C161" s="6" t="str">
        <f>IF(SISWA!C161=0,"",SISWA!C161)</f>
        <v/>
      </c>
      <c r="D161" s="6" t="str">
        <f>IF(SISWA!D161=0,"",SISWA!D161)</f>
        <v/>
      </c>
      <c r="E161" s="195" t="str">
        <f>IF(SISWA!E161=0,"",SISWA!E161)</f>
        <v/>
      </c>
      <c r="F161" s="157"/>
      <c r="G161" s="157"/>
      <c r="H161" s="157"/>
      <c r="I161" s="157"/>
      <c r="J161" s="157"/>
      <c r="K161" s="157" t="e">
        <f t="shared" si="2"/>
        <v>#DIV/0!</v>
      </c>
      <c r="L161" s="157"/>
      <c r="M161" s="271"/>
    </row>
    <row r="162" spans="1:13" x14ac:dyDescent="0.3">
      <c r="A162" s="2">
        <v>155</v>
      </c>
      <c r="B162" s="6" t="str">
        <f>IF(SISWA!B162=0,"",SISWA!B162)</f>
        <v/>
      </c>
      <c r="C162" s="6" t="str">
        <f>IF(SISWA!C162=0,"",SISWA!C162)</f>
        <v/>
      </c>
      <c r="D162" s="6" t="str">
        <f>IF(SISWA!D162=0,"",SISWA!D162)</f>
        <v/>
      </c>
      <c r="E162" s="195" t="str">
        <f>IF(SISWA!E162=0,"",SISWA!E162)</f>
        <v/>
      </c>
      <c r="F162" s="157"/>
      <c r="G162" s="157"/>
      <c r="H162" s="157"/>
      <c r="I162" s="157"/>
      <c r="J162" s="157"/>
      <c r="K162" s="157" t="e">
        <f t="shared" si="2"/>
        <v>#DIV/0!</v>
      </c>
      <c r="L162" s="157"/>
      <c r="M162" s="270"/>
    </row>
    <row r="163" spans="1:13" x14ac:dyDescent="0.3">
      <c r="A163" s="2">
        <v>156</v>
      </c>
      <c r="B163" s="6" t="str">
        <f>IF(SISWA!B163=0,"",SISWA!B163)</f>
        <v/>
      </c>
      <c r="C163" s="6" t="str">
        <f>IF(SISWA!C163=0,"",SISWA!C163)</f>
        <v/>
      </c>
      <c r="D163" s="6" t="str">
        <f>IF(SISWA!D163=0,"",SISWA!D163)</f>
        <v/>
      </c>
      <c r="E163" s="195" t="str">
        <f>IF(SISWA!E163=0,"",SISWA!E163)</f>
        <v/>
      </c>
      <c r="F163" s="157"/>
      <c r="G163" s="157"/>
      <c r="H163" s="157"/>
      <c r="I163" s="157"/>
      <c r="J163" s="157"/>
      <c r="K163" s="157" t="e">
        <f t="shared" si="2"/>
        <v>#DIV/0!</v>
      </c>
      <c r="L163" s="157"/>
      <c r="M163" s="271"/>
    </row>
    <row r="164" spans="1:13" x14ac:dyDescent="0.3">
      <c r="A164" s="2">
        <v>157</v>
      </c>
      <c r="B164" s="6" t="str">
        <f>IF(SISWA!B164=0,"",SISWA!B164)</f>
        <v/>
      </c>
      <c r="C164" s="6" t="str">
        <f>IF(SISWA!C164=0,"",SISWA!C164)</f>
        <v/>
      </c>
      <c r="D164" s="6" t="str">
        <f>IF(SISWA!D164=0,"",SISWA!D164)</f>
        <v/>
      </c>
      <c r="E164" s="195" t="str">
        <f>IF(SISWA!E164=0,"",SISWA!E164)</f>
        <v/>
      </c>
      <c r="F164" s="157"/>
      <c r="G164" s="157"/>
      <c r="H164" s="157"/>
      <c r="I164" s="157"/>
      <c r="J164" s="157"/>
      <c r="K164" s="157" t="e">
        <f t="shared" si="2"/>
        <v>#DIV/0!</v>
      </c>
      <c r="L164" s="157"/>
      <c r="M164" s="270"/>
    </row>
    <row r="165" spans="1:13" x14ac:dyDescent="0.3">
      <c r="A165" s="2">
        <v>158</v>
      </c>
      <c r="B165" s="6" t="str">
        <f>IF(SISWA!B165=0,"",SISWA!B165)</f>
        <v/>
      </c>
      <c r="C165" s="6" t="str">
        <f>IF(SISWA!C165=0,"",SISWA!C165)</f>
        <v/>
      </c>
      <c r="D165" s="6" t="str">
        <f>IF(SISWA!D165=0,"",SISWA!D165)</f>
        <v/>
      </c>
      <c r="E165" s="195" t="str">
        <f>IF(SISWA!E165=0,"",SISWA!E165)</f>
        <v/>
      </c>
      <c r="F165" s="157"/>
      <c r="G165" s="157"/>
      <c r="H165" s="157"/>
      <c r="I165" s="157"/>
      <c r="J165" s="157"/>
      <c r="K165" s="157" t="e">
        <f t="shared" si="2"/>
        <v>#DIV/0!</v>
      </c>
      <c r="L165" s="157"/>
      <c r="M165" s="271"/>
    </row>
    <row r="166" spans="1:13" x14ac:dyDescent="0.3">
      <c r="A166" s="2">
        <v>159</v>
      </c>
      <c r="B166" s="6" t="str">
        <f>IF(SISWA!B166=0,"",SISWA!B166)</f>
        <v/>
      </c>
      <c r="C166" s="6" t="str">
        <f>IF(SISWA!C166=0,"",SISWA!C166)</f>
        <v/>
      </c>
      <c r="D166" s="6" t="str">
        <f>IF(SISWA!D166=0,"",SISWA!D166)</f>
        <v/>
      </c>
      <c r="E166" s="195" t="str">
        <f>IF(SISWA!E166=0,"",SISWA!E166)</f>
        <v/>
      </c>
      <c r="F166" s="157"/>
      <c r="G166" s="157"/>
      <c r="H166" s="157"/>
      <c r="I166" s="157"/>
      <c r="J166" s="157"/>
      <c r="K166" s="157" t="e">
        <f t="shared" si="2"/>
        <v>#DIV/0!</v>
      </c>
      <c r="L166" s="157"/>
      <c r="M166" s="270"/>
    </row>
    <row r="167" spans="1:13" x14ac:dyDescent="0.3">
      <c r="A167" s="2">
        <v>160</v>
      </c>
      <c r="B167" s="6" t="str">
        <f>IF(SISWA!B167=0,"",SISWA!B167)</f>
        <v/>
      </c>
      <c r="C167" s="6" t="str">
        <f>IF(SISWA!C167=0,"",SISWA!C167)</f>
        <v/>
      </c>
      <c r="D167" s="6" t="str">
        <f>IF(SISWA!D167=0,"",SISWA!D167)</f>
        <v/>
      </c>
      <c r="E167" s="195" t="str">
        <f>IF(SISWA!E167=0,"",SISWA!E167)</f>
        <v/>
      </c>
      <c r="F167" s="157"/>
      <c r="G167" s="157"/>
      <c r="H167" s="157"/>
      <c r="I167" s="157"/>
      <c r="J167" s="157"/>
      <c r="K167" s="157" t="e">
        <f t="shared" si="2"/>
        <v>#DIV/0!</v>
      </c>
      <c r="L167" s="157"/>
      <c r="M167" s="271"/>
    </row>
    <row r="168" spans="1:13" x14ac:dyDescent="0.3">
      <c r="A168" s="2">
        <v>161</v>
      </c>
      <c r="B168" s="6" t="str">
        <f>IF(SISWA!B168=0,"",SISWA!B168)</f>
        <v/>
      </c>
      <c r="C168" s="6" t="str">
        <f>IF(SISWA!C168=0,"",SISWA!C168)</f>
        <v/>
      </c>
      <c r="D168" s="6" t="str">
        <f>IF(SISWA!D168=0,"",SISWA!D168)</f>
        <v/>
      </c>
      <c r="E168" s="195" t="str">
        <f>IF(SISWA!E168=0,"",SISWA!E168)</f>
        <v/>
      </c>
      <c r="F168" s="157"/>
      <c r="G168" s="157"/>
      <c r="H168" s="157"/>
      <c r="I168" s="157"/>
      <c r="J168" s="157"/>
      <c r="K168" s="157" t="e">
        <f t="shared" si="2"/>
        <v>#DIV/0!</v>
      </c>
      <c r="L168" s="157"/>
      <c r="M168" s="270"/>
    </row>
    <row r="169" spans="1:13" x14ac:dyDescent="0.3">
      <c r="A169" s="2">
        <v>162</v>
      </c>
      <c r="B169" s="6" t="str">
        <f>IF(SISWA!B169=0,"",SISWA!B169)</f>
        <v/>
      </c>
      <c r="C169" s="6" t="str">
        <f>IF(SISWA!C169=0,"",SISWA!C169)</f>
        <v/>
      </c>
      <c r="D169" s="6" t="str">
        <f>IF(SISWA!D169=0,"",SISWA!D169)</f>
        <v/>
      </c>
      <c r="E169" s="195" t="str">
        <f>IF(SISWA!E169=0,"",SISWA!E169)</f>
        <v/>
      </c>
      <c r="F169" s="157"/>
      <c r="G169" s="157"/>
      <c r="H169" s="157"/>
      <c r="I169" s="157"/>
      <c r="J169" s="157"/>
      <c r="K169" s="157" t="e">
        <f t="shared" si="2"/>
        <v>#DIV/0!</v>
      </c>
      <c r="L169" s="157"/>
      <c r="M169" s="271"/>
    </row>
    <row r="170" spans="1:13" x14ac:dyDescent="0.3">
      <c r="A170" s="2">
        <v>163</v>
      </c>
      <c r="B170" s="6" t="str">
        <f>IF(SISWA!B170=0,"",SISWA!B170)</f>
        <v/>
      </c>
      <c r="C170" s="6" t="str">
        <f>IF(SISWA!C170=0,"",SISWA!C170)</f>
        <v/>
      </c>
      <c r="D170" s="6" t="str">
        <f>IF(SISWA!D170=0,"",SISWA!D170)</f>
        <v/>
      </c>
      <c r="E170" s="195" t="str">
        <f>IF(SISWA!E170=0,"",SISWA!E170)</f>
        <v/>
      </c>
      <c r="F170" s="157"/>
      <c r="G170" s="157"/>
      <c r="H170" s="157"/>
      <c r="I170" s="157"/>
      <c r="J170" s="157"/>
      <c r="K170" s="157" t="e">
        <f t="shared" si="2"/>
        <v>#DIV/0!</v>
      </c>
      <c r="L170" s="157"/>
      <c r="M170" s="270"/>
    </row>
    <row r="171" spans="1:13" x14ac:dyDescent="0.3">
      <c r="A171" s="2">
        <v>164</v>
      </c>
      <c r="B171" s="6" t="str">
        <f>IF(SISWA!B171=0,"",SISWA!B171)</f>
        <v/>
      </c>
      <c r="C171" s="6" t="str">
        <f>IF(SISWA!C171=0,"",SISWA!C171)</f>
        <v/>
      </c>
      <c r="D171" s="6" t="str">
        <f>IF(SISWA!D171=0,"",SISWA!D171)</f>
        <v/>
      </c>
      <c r="E171" s="195" t="str">
        <f>IF(SISWA!E171=0,"",SISWA!E171)</f>
        <v/>
      </c>
      <c r="F171" s="157"/>
      <c r="G171" s="157"/>
      <c r="H171" s="157"/>
      <c r="I171" s="157"/>
      <c r="J171" s="157"/>
      <c r="K171" s="157" t="e">
        <f t="shared" si="2"/>
        <v>#DIV/0!</v>
      </c>
      <c r="L171" s="157"/>
      <c r="M171" s="271"/>
    </row>
    <row r="172" spans="1:13" x14ac:dyDescent="0.3">
      <c r="A172" s="2">
        <v>165</v>
      </c>
      <c r="B172" s="6" t="str">
        <f>IF(SISWA!B172=0,"",SISWA!B172)</f>
        <v/>
      </c>
      <c r="C172" s="6" t="str">
        <f>IF(SISWA!C172=0,"",SISWA!C172)</f>
        <v/>
      </c>
      <c r="D172" s="6" t="str">
        <f>IF(SISWA!D172=0,"",SISWA!D172)</f>
        <v/>
      </c>
      <c r="E172" s="195" t="str">
        <f>IF(SISWA!E172=0,"",SISWA!E172)</f>
        <v/>
      </c>
      <c r="F172" s="157"/>
      <c r="G172" s="157"/>
      <c r="H172" s="157"/>
      <c r="I172" s="157"/>
      <c r="J172" s="157"/>
      <c r="K172" s="157" t="e">
        <f t="shared" si="2"/>
        <v>#DIV/0!</v>
      </c>
      <c r="L172" s="157"/>
      <c r="M172" s="270"/>
    </row>
    <row r="173" spans="1:13" x14ac:dyDescent="0.3">
      <c r="A173" s="2">
        <v>166</v>
      </c>
      <c r="B173" s="6" t="str">
        <f>IF(SISWA!B173=0,"",SISWA!B173)</f>
        <v/>
      </c>
      <c r="C173" s="6" t="str">
        <f>IF(SISWA!C173=0,"",SISWA!C173)</f>
        <v/>
      </c>
      <c r="D173" s="6" t="str">
        <f>IF(SISWA!D173=0,"",SISWA!D173)</f>
        <v/>
      </c>
      <c r="E173" s="195" t="str">
        <f>IF(SISWA!E173=0,"",SISWA!E173)</f>
        <v/>
      </c>
      <c r="F173" s="157"/>
      <c r="G173" s="157"/>
      <c r="H173" s="157"/>
      <c r="I173" s="157"/>
      <c r="J173" s="157"/>
      <c r="K173" s="157" t="e">
        <f t="shared" si="2"/>
        <v>#DIV/0!</v>
      </c>
      <c r="L173" s="157"/>
      <c r="M173" s="271"/>
    </row>
    <row r="174" spans="1:13" x14ac:dyDescent="0.3">
      <c r="A174" s="2">
        <v>167</v>
      </c>
      <c r="B174" s="6" t="str">
        <f>IF(SISWA!B174=0,"",SISWA!B174)</f>
        <v/>
      </c>
      <c r="C174" s="6" t="str">
        <f>IF(SISWA!C174=0,"",SISWA!C174)</f>
        <v/>
      </c>
      <c r="D174" s="6" t="str">
        <f>IF(SISWA!D174=0,"",SISWA!D174)</f>
        <v/>
      </c>
      <c r="E174" s="195" t="str">
        <f>IF(SISWA!E174=0,"",SISWA!E174)</f>
        <v/>
      </c>
      <c r="F174" s="157"/>
      <c r="G174" s="157"/>
      <c r="H174" s="157"/>
      <c r="I174" s="157"/>
      <c r="J174" s="157"/>
      <c r="K174" s="157" t="e">
        <f t="shared" si="2"/>
        <v>#DIV/0!</v>
      </c>
      <c r="L174" s="157"/>
      <c r="M174" s="270"/>
    </row>
    <row r="175" spans="1:13" x14ac:dyDescent="0.3">
      <c r="A175" s="2">
        <v>168</v>
      </c>
      <c r="B175" s="6" t="str">
        <f>IF(SISWA!B175=0,"",SISWA!B175)</f>
        <v/>
      </c>
      <c r="C175" s="6" t="str">
        <f>IF(SISWA!C175=0,"",SISWA!C175)</f>
        <v/>
      </c>
      <c r="D175" s="6" t="str">
        <f>IF(SISWA!D175=0,"",SISWA!D175)</f>
        <v/>
      </c>
      <c r="E175" s="195" t="str">
        <f>IF(SISWA!E175=0,"",SISWA!E175)</f>
        <v/>
      </c>
      <c r="F175" s="157"/>
      <c r="G175" s="157"/>
      <c r="H175" s="157"/>
      <c r="I175" s="157"/>
      <c r="J175" s="157"/>
      <c r="K175" s="157" t="e">
        <f t="shared" si="2"/>
        <v>#DIV/0!</v>
      </c>
      <c r="L175" s="157"/>
      <c r="M175" s="271"/>
    </row>
    <row r="176" spans="1:13" x14ac:dyDescent="0.3">
      <c r="A176" s="2">
        <v>169</v>
      </c>
      <c r="B176" s="6" t="str">
        <f>IF(SISWA!B176=0,"",SISWA!B176)</f>
        <v/>
      </c>
      <c r="C176" s="6" t="str">
        <f>IF(SISWA!C176=0,"",SISWA!C176)</f>
        <v/>
      </c>
      <c r="D176" s="6" t="str">
        <f>IF(SISWA!D176=0,"",SISWA!D176)</f>
        <v/>
      </c>
      <c r="E176" s="195" t="str">
        <f>IF(SISWA!E176=0,"",SISWA!E176)</f>
        <v/>
      </c>
      <c r="F176" s="157"/>
      <c r="G176" s="157"/>
      <c r="H176" s="157"/>
      <c r="I176" s="157"/>
      <c r="J176" s="157"/>
      <c r="K176" s="157" t="e">
        <f t="shared" si="2"/>
        <v>#DIV/0!</v>
      </c>
      <c r="L176" s="157"/>
      <c r="M176" s="270"/>
    </row>
    <row r="177" spans="1:13" x14ac:dyDescent="0.3">
      <c r="A177" s="2">
        <v>170</v>
      </c>
      <c r="B177" s="6" t="str">
        <f>IF(SISWA!B177=0,"",SISWA!B177)</f>
        <v/>
      </c>
      <c r="C177" s="6" t="str">
        <f>IF(SISWA!C177=0,"",SISWA!C177)</f>
        <v/>
      </c>
      <c r="D177" s="6" t="str">
        <f>IF(SISWA!D177=0,"",SISWA!D177)</f>
        <v/>
      </c>
      <c r="E177" s="195" t="str">
        <f>IF(SISWA!E177=0,"",SISWA!E177)</f>
        <v/>
      </c>
      <c r="F177" s="157"/>
      <c r="G177" s="157"/>
      <c r="H177" s="157"/>
      <c r="I177" s="157"/>
      <c r="J177" s="157"/>
      <c r="K177" s="157" t="e">
        <f t="shared" si="2"/>
        <v>#DIV/0!</v>
      </c>
      <c r="L177" s="157"/>
      <c r="M177" s="271"/>
    </row>
    <row r="178" spans="1:13" x14ac:dyDescent="0.3">
      <c r="A178" s="2">
        <v>171</v>
      </c>
      <c r="B178" s="6" t="str">
        <f>IF(SISWA!B178=0,"",SISWA!B178)</f>
        <v/>
      </c>
      <c r="C178" s="6" t="str">
        <f>IF(SISWA!C178=0,"",SISWA!C178)</f>
        <v/>
      </c>
      <c r="D178" s="6" t="str">
        <f>IF(SISWA!D178=0,"",SISWA!D178)</f>
        <v/>
      </c>
      <c r="E178" s="195" t="str">
        <f>IF(SISWA!E178=0,"",SISWA!E178)</f>
        <v/>
      </c>
      <c r="F178" s="157"/>
      <c r="G178" s="157"/>
      <c r="H178" s="157"/>
      <c r="I178" s="157"/>
      <c r="J178" s="157"/>
      <c r="K178" s="157" t="e">
        <f t="shared" si="2"/>
        <v>#DIV/0!</v>
      </c>
      <c r="L178" s="157"/>
      <c r="M178" s="270"/>
    </row>
    <row r="179" spans="1:13" x14ac:dyDescent="0.3">
      <c r="A179" s="2">
        <v>172</v>
      </c>
      <c r="B179" s="6" t="str">
        <f>IF(SISWA!B179=0,"",SISWA!B179)</f>
        <v/>
      </c>
      <c r="C179" s="6" t="str">
        <f>IF(SISWA!C179=0,"",SISWA!C179)</f>
        <v/>
      </c>
      <c r="D179" s="6" t="str">
        <f>IF(SISWA!D179=0,"",SISWA!D179)</f>
        <v/>
      </c>
      <c r="E179" s="195" t="str">
        <f>IF(SISWA!E179=0,"",SISWA!E179)</f>
        <v/>
      </c>
      <c r="F179" s="157"/>
      <c r="G179" s="157"/>
      <c r="H179" s="157"/>
      <c r="I179" s="157"/>
      <c r="J179" s="157"/>
      <c r="K179" s="157" t="e">
        <f t="shared" si="2"/>
        <v>#DIV/0!</v>
      </c>
      <c r="L179" s="157"/>
      <c r="M179" s="271"/>
    </row>
    <row r="180" spans="1:13" x14ac:dyDescent="0.3">
      <c r="A180" s="2">
        <v>173</v>
      </c>
      <c r="B180" s="6" t="str">
        <f>IF(SISWA!B180=0,"",SISWA!B180)</f>
        <v/>
      </c>
      <c r="C180" s="6" t="str">
        <f>IF(SISWA!C180=0,"",SISWA!C180)</f>
        <v/>
      </c>
      <c r="D180" s="6" t="str">
        <f>IF(SISWA!D180=0,"",SISWA!D180)</f>
        <v/>
      </c>
      <c r="E180" s="195" t="str">
        <f>IF(SISWA!E180=0,"",SISWA!E180)</f>
        <v/>
      </c>
      <c r="F180" s="157"/>
      <c r="G180" s="157"/>
      <c r="H180" s="157"/>
      <c r="I180" s="157"/>
      <c r="J180" s="157"/>
      <c r="K180" s="157" t="e">
        <f t="shared" si="2"/>
        <v>#DIV/0!</v>
      </c>
      <c r="L180" s="157"/>
      <c r="M180" s="270"/>
    </row>
    <row r="181" spans="1:13" x14ac:dyDescent="0.3">
      <c r="A181" s="2">
        <v>174</v>
      </c>
      <c r="B181" s="6" t="str">
        <f>IF(SISWA!B181=0,"",SISWA!B181)</f>
        <v/>
      </c>
      <c r="C181" s="6" t="str">
        <f>IF(SISWA!C181=0,"",SISWA!C181)</f>
        <v/>
      </c>
      <c r="D181" s="6" t="str">
        <f>IF(SISWA!D181=0,"",SISWA!D181)</f>
        <v/>
      </c>
      <c r="E181" s="195" t="str">
        <f>IF(SISWA!E181=0,"",SISWA!E181)</f>
        <v/>
      </c>
      <c r="F181" s="157"/>
      <c r="G181" s="157"/>
      <c r="H181" s="157"/>
      <c r="I181" s="157"/>
      <c r="J181" s="157"/>
      <c r="K181" s="157" t="e">
        <f t="shared" si="2"/>
        <v>#DIV/0!</v>
      </c>
      <c r="L181" s="157"/>
      <c r="M181" s="271"/>
    </row>
    <row r="182" spans="1:13" x14ac:dyDescent="0.3">
      <c r="A182" s="2">
        <v>175</v>
      </c>
      <c r="B182" s="6" t="str">
        <f>IF(SISWA!B182=0,"",SISWA!B182)</f>
        <v/>
      </c>
      <c r="C182" s="6" t="str">
        <f>IF(SISWA!C182=0,"",SISWA!C182)</f>
        <v/>
      </c>
      <c r="D182" s="6" t="str">
        <f>IF(SISWA!D182=0,"",SISWA!D182)</f>
        <v/>
      </c>
      <c r="E182" s="195" t="str">
        <f>IF(SISWA!E182=0,"",SISWA!E182)</f>
        <v/>
      </c>
      <c r="F182" s="157"/>
      <c r="G182" s="157"/>
      <c r="H182" s="157"/>
      <c r="I182" s="157"/>
      <c r="J182" s="157"/>
      <c r="K182" s="157" t="e">
        <f t="shared" si="2"/>
        <v>#DIV/0!</v>
      </c>
      <c r="L182" s="157"/>
      <c r="M182" s="270"/>
    </row>
    <row r="183" spans="1:13" x14ac:dyDescent="0.3">
      <c r="A183" s="2">
        <v>176</v>
      </c>
      <c r="B183" s="6" t="str">
        <f>IF(SISWA!B183=0,"",SISWA!B183)</f>
        <v/>
      </c>
      <c r="C183" s="6" t="str">
        <f>IF(SISWA!C183=0,"",SISWA!C183)</f>
        <v/>
      </c>
      <c r="D183" s="6" t="str">
        <f>IF(SISWA!D183=0,"",SISWA!D183)</f>
        <v/>
      </c>
      <c r="E183" s="195" t="str">
        <f>IF(SISWA!E183=0,"",SISWA!E183)</f>
        <v/>
      </c>
      <c r="F183" s="157"/>
      <c r="G183" s="157"/>
      <c r="H183" s="157"/>
      <c r="I183" s="157"/>
      <c r="J183" s="157"/>
      <c r="K183" s="157" t="e">
        <f t="shared" si="2"/>
        <v>#DIV/0!</v>
      </c>
      <c r="L183" s="157"/>
      <c r="M183" s="271"/>
    </row>
    <row r="184" spans="1:13" x14ac:dyDescent="0.3">
      <c r="A184" s="2">
        <v>177</v>
      </c>
      <c r="B184" s="6" t="str">
        <f>IF(SISWA!B184=0,"",SISWA!B184)</f>
        <v/>
      </c>
      <c r="C184" s="6" t="str">
        <f>IF(SISWA!C184=0,"",SISWA!C184)</f>
        <v/>
      </c>
      <c r="D184" s="6" t="str">
        <f>IF(SISWA!D184=0,"",SISWA!D184)</f>
        <v/>
      </c>
      <c r="E184" s="195" t="str">
        <f>IF(SISWA!E184=0,"",SISWA!E184)</f>
        <v/>
      </c>
      <c r="F184" s="157"/>
      <c r="G184" s="157"/>
      <c r="H184" s="157"/>
      <c r="I184" s="157"/>
      <c r="J184" s="157"/>
      <c r="K184" s="157" t="e">
        <f t="shared" si="2"/>
        <v>#DIV/0!</v>
      </c>
      <c r="L184" s="157"/>
      <c r="M184" s="270"/>
    </row>
    <row r="185" spans="1:13" x14ac:dyDescent="0.3">
      <c r="A185" s="2">
        <v>178</v>
      </c>
      <c r="B185" s="6" t="str">
        <f>IF(SISWA!B185=0,"",SISWA!B185)</f>
        <v/>
      </c>
      <c r="C185" s="6" t="str">
        <f>IF(SISWA!C185=0,"",SISWA!C185)</f>
        <v/>
      </c>
      <c r="D185" s="6" t="str">
        <f>IF(SISWA!D185=0,"",SISWA!D185)</f>
        <v/>
      </c>
      <c r="E185" s="195" t="str">
        <f>IF(SISWA!E185=0,"",SISWA!E185)</f>
        <v/>
      </c>
      <c r="F185" s="157"/>
      <c r="G185" s="157"/>
      <c r="H185" s="157"/>
      <c r="I185" s="157"/>
      <c r="J185" s="157"/>
      <c r="K185" s="157" t="e">
        <f t="shared" si="2"/>
        <v>#DIV/0!</v>
      </c>
      <c r="L185" s="157"/>
      <c r="M185" s="271"/>
    </row>
    <row r="186" spans="1:13" x14ac:dyDescent="0.3">
      <c r="A186" s="2">
        <v>179</v>
      </c>
      <c r="B186" s="6" t="str">
        <f>IF(SISWA!B186=0,"",SISWA!B186)</f>
        <v/>
      </c>
      <c r="C186" s="6" t="str">
        <f>IF(SISWA!C186=0,"",SISWA!C186)</f>
        <v/>
      </c>
      <c r="D186" s="6" t="str">
        <f>IF(SISWA!D186=0,"",SISWA!D186)</f>
        <v/>
      </c>
      <c r="E186" s="195" t="str">
        <f>IF(SISWA!E186=0,"",SISWA!E186)</f>
        <v/>
      </c>
      <c r="F186" s="157"/>
      <c r="G186" s="157"/>
      <c r="H186" s="157"/>
      <c r="I186" s="157"/>
      <c r="J186" s="157"/>
      <c r="K186" s="157" t="e">
        <f t="shared" si="2"/>
        <v>#DIV/0!</v>
      </c>
      <c r="L186" s="157"/>
      <c r="M186" s="270"/>
    </row>
    <row r="187" spans="1:13" x14ac:dyDescent="0.3">
      <c r="A187" s="2">
        <v>180</v>
      </c>
      <c r="B187" s="6" t="str">
        <f>IF(SISWA!B187=0,"",SISWA!B187)</f>
        <v/>
      </c>
      <c r="C187" s="6" t="str">
        <f>IF(SISWA!C187=0,"",SISWA!C187)</f>
        <v/>
      </c>
      <c r="D187" s="6" t="str">
        <f>IF(SISWA!D187=0,"",SISWA!D187)</f>
        <v/>
      </c>
      <c r="E187" s="195" t="str">
        <f>IF(SISWA!E187=0,"",SISWA!E187)</f>
        <v/>
      </c>
      <c r="F187" s="157"/>
      <c r="G187" s="157"/>
      <c r="H187" s="157"/>
      <c r="I187" s="157"/>
      <c r="J187" s="157"/>
      <c r="K187" s="157" t="e">
        <f t="shared" si="2"/>
        <v>#DIV/0!</v>
      </c>
      <c r="L187" s="157"/>
      <c r="M187" s="271"/>
    </row>
    <row r="188" spans="1:13" x14ac:dyDescent="0.3">
      <c r="A188" s="2">
        <v>181</v>
      </c>
      <c r="B188" s="6" t="str">
        <f>IF(SISWA!B188=0,"",SISWA!B188)</f>
        <v/>
      </c>
      <c r="C188" s="6" t="str">
        <f>IF(SISWA!C188=0,"",SISWA!C188)</f>
        <v/>
      </c>
      <c r="D188" s="6" t="str">
        <f>IF(SISWA!D188=0,"",SISWA!D188)</f>
        <v/>
      </c>
      <c r="E188" s="195" t="str">
        <f>IF(SISWA!E188=0,"",SISWA!E188)</f>
        <v/>
      </c>
      <c r="F188" s="157"/>
      <c r="G188" s="157"/>
      <c r="H188" s="157"/>
      <c r="I188" s="157"/>
      <c r="J188" s="157"/>
      <c r="K188" s="157" t="e">
        <f t="shared" si="2"/>
        <v>#DIV/0!</v>
      </c>
      <c r="L188" s="157"/>
      <c r="M188" s="270"/>
    </row>
    <row r="189" spans="1:13" x14ac:dyDescent="0.3">
      <c r="A189" s="2">
        <v>182</v>
      </c>
      <c r="B189" s="6" t="str">
        <f>IF(SISWA!B189=0,"",SISWA!B189)</f>
        <v/>
      </c>
      <c r="C189" s="6" t="str">
        <f>IF(SISWA!C189=0,"",SISWA!C189)</f>
        <v/>
      </c>
      <c r="D189" s="6" t="str">
        <f>IF(SISWA!D189=0,"",SISWA!D189)</f>
        <v/>
      </c>
      <c r="E189" s="195" t="str">
        <f>IF(SISWA!E189=0,"",SISWA!E189)</f>
        <v/>
      </c>
      <c r="F189" s="157"/>
      <c r="G189" s="157"/>
      <c r="H189" s="157"/>
      <c r="I189" s="157"/>
      <c r="J189" s="157"/>
      <c r="K189" s="157" t="e">
        <f t="shared" si="2"/>
        <v>#DIV/0!</v>
      </c>
      <c r="L189" s="157"/>
      <c r="M189" s="271"/>
    </row>
    <row r="190" spans="1:13" x14ac:dyDescent="0.3">
      <c r="A190" s="2">
        <v>183</v>
      </c>
      <c r="B190" s="6" t="str">
        <f>IF(SISWA!B190=0,"",SISWA!B190)</f>
        <v/>
      </c>
      <c r="C190" s="6" t="str">
        <f>IF(SISWA!C190=0,"",SISWA!C190)</f>
        <v/>
      </c>
      <c r="D190" s="6" t="str">
        <f>IF(SISWA!D190=0,"",SISWA!D190)</f>
        <v/>
      </c>
      <c r="E190" s="195" t="str">
        <f>IF(SISWA!E190=0,"",SISWA!E190)</f>
        <v/>
      </c>
      <c r="F190" s="157"/>
      <c r="G190" s="157"/>
      <c r="H190" s="157"/>
      <c r="I190" s="157"/>
      <c r="J190" s="157"/>
      <c r="K190" s="157" t="e">
        <f t="shared" si="2"/>
        <v>#DIV/0!</v>
      </c>
      <c r="L190" s="157"/>
      <c r="M190" s="270"/>
    </row>
    <row r="191" spans="1:13" x14ac:dyDescent="0.3">
      <c r="A191" s="2">
        <v>184</v>
      </c>
      <c r="B191" s="6" t="str">
        <f>IF(SISWA!B191=0,"",SISWA!B191)</f>
        <v/>
      </c>
      <c r="C191" s="6" t="str">
        <f>IF(SISWA!C191=0,"",SISWA!C191)</f>
        <v/>
      </c>
      <c r="D191" s="6" t="str">
        <f>IF(SISWA!D191=0,"",SISWA!D191)</f>
        <v/>
      </c>
      <c r="E191" s="195" t="str">
        <f>IF(SISWA!E191=0,"",SISWA!E191)</f>
        <v/>
      </c>
      <c r="F191" s="157"/>
      <c r="G191" s="157"/>
      <c r="H191" s="157"/>
      <c r="I191" s="157"/>
      <c r="J191" s="157"/>
      <c r="K191" s="157" t="e">
        <f t="shared" si="2"/>
        <v>#DIV/0!</v>
      </c>
      <c r="L191" s="157"/>
      <c r="M191" s="271"/>
    </row>
    <row r="192" spans="1:13" x14ac:dyDescent="0.3">
      <c r="A192" s="2">
        <v>185</v>
      </c>
      <c r="B192" s="6" t="str">
        <f>IF(SISWA!B192=0,"",SISWA!B192)</f>
        <v/>
      </c>
      <c r="C192" s="6" t="str">
        <f>IF(SISWA!C192=0,"",SISWA!C192)</f>
        <v/>
      </c>
      <c r="D192" s="6" t="str">
        <f>IF(SISWA!D192=0,"",SISWA!D192)</f>
        <v/>
      </c>
      <c r="E192" s="195" t="str">
        <f>IF(SISWA!E192=0,"",SISWA!E192)</f>
        <v/>
      </c>
      <c r="F192" s="157"/>
      <c r="G192" s="157"/>
      <c r="H192" s="157"/>
      <c r="I192" s="157"/>
      <c r="J192" s="157"/>
      <c r="K192" s="157" t="e">
        <f t="shared" si="2"/>
        <v>#DIV/0!</v>
      </c>
      <c r="L192" s="157"/>
      <c r="M192" s="270"/>
    </row>
    <row r="193" spans="1:13" x14ac:dyDescent="0.3">
      <c r="A193" s="2">
        <v>186</v>
      </c>
      <c r="B193" s="6" t="str">
        <f>IF(SISWA!B193=0,"",SISWA!B193)</f>
        <v/>
      </c>
      <c r="C193" s="6" t="str">
        <f>IF(SISWA!C193=0,"",SISWA!C193)</f>
        <v/>
      </c>
      <c r="D193" s="6" t="str">
        <f>IF(SISWA!D193=0,"",SISWA!D193)</f>
        <v/>
      </c>
      <c r="E193" s="195" t="str">
        <f>IF(SISWA!E193=0,"",SISWA!E193)</f>
        <v/>
      </c>
      <c r="F193" s="157"/>
      <c r="G193" s="157"/>
      <c r="H193" s="157"/>
      <c r="I193" s="157"/>
      <c r="J193" s="157"/>
      <c r="K193" s="157" t="e">
        <f t="shared" si="2"/>
        <v>#DIV/0!</v>
      </c>
      <c r="L193" s="157"/>
      <c r="M193" s="271"/>
    </row>
    <row r="194" spans="1:13" x14ac:dyDescent="0.3">
      <c r="A194" s="2">
        <v>187</v>
      </c>
      <c r="B194" s="6" t="str">
        <f>IF(SISWA!B194=0,"",SISWA!B194)</f>
        <v/>
      </c>
      <c r="C194" s="6" t="str">
        <f>IF(SISWA!C194=0,"",SISWA!C194)</f>
        <v/>
      </c>
      <c r="D194" s="6" t="str">
        <f>IF(SISWA!D194=0,"",SISWA!D194)</f>
        <v/>
      </c>
      <c r="E194" s="195" t="str">
        <f>IF(SISWA!E194=0,"",SISWA!E194)</f>
        <v/>
      </c>
      <c r="F194" s="157"/>
      <c r="G194" s="157"/>
      <c r="H194" s="157"/>
      <c r="I194" s="157"/>
      <c r="J194" s="157"/>
      <c r="K194" s="157" t="e">
        <f t="shared" si="2"/>
        <v>#DIV/0!</v>
      </c>
      <c r="L194" s="157"/>
      <c r="M194" s="270"/>
    </row>
    <row r="195" spans="1:13" x14ac:dyDescent="0.3">
      <c r="A195" s="2">
        <v>188</v>
      </c>
      <c r="B195" s="6" t="str">
        <f>IF(SISWA!B195=0,"",SISWA!B195)</f>
        <v/>
      </c>
      <c r="C195" s="6" t="str">
        <f>IF(SISWA!C195=0,"",SISWA!C195)</f>
        <v/>
      </c>
      <c r="D195" s="6" t="str">
        <f>IF(SISWA!D195=0,"",SISWA!D195)</f>
        <v/>
      </c>
      <c r="E195" s="195" t="str">
        <f>IF(SISWA!E195=0,"",SISWA!E195)</f>
        <v/>
      </c>
      <c r="F195" s="157"/>
      <c r="G195" s="157"/>
      <c r="H195" s="157"/>
      <c r="I195" s="157"/>
      <c r="J195" s="157"/>
      <c r="K195" s="157" t="e">
        <f t="shared" si="2"/>
        <v>#DIV/0!</v>
      </c>
      <c r="L195" s="157"/>
      <c r="M195" s="271"/>
    </row>
    <row r="196" spans="1:13" x14ac:dyDescent="0.3">
      <c r="A196" s="2">
        <v>189</v>
      </c>
      <c r="B196" s="6" t="str">
        <f>IF(SISWA!B196=0,"",SISWA!B196)</f>
        <v/>
      </c>
      <c r="C196" s="6" t="str">
        <f>IF(SISWA!C196=0,"",SISWA!C196)</f>
        <v/>
      </c>
      <c r="D196" s="6" t="str">
        <f>IF(SISWA!D196=0,"",SISWA!D196)</f>
        <v/>
      </c>
      <c r="E196" s="195" t="str">
        <f>IF(SISWA!E196=0,"",SISWA!E196)</f>
        <v/>
      </c>
      <c r="F196" s="157"/>
      <c r="G196" s="157"/>
      <c r="H196" s="157"/>
      <c r="I196" s="157"/>
      <c r="J196" s="157"/>
      <c r="K196" s="157" t="e">
        <f t="shared" ref="K196:K207" si="3">AVERAGE(F196:J196)</f>
        <v>#DIV/0!</v>
      </c>
      <c r="L196" s="157"/>
      <c r="M196" s="270"/>
    </row>
    <row r="197" spans="1:13" x14ac:dyDescent="0.3">
      <c r="A197" s="2">
        <v>190</v>
      </c>
      <c r="B197" s="6" t="str">
        <f>IF(SISWA!B197=0,"",SISWA!B197)</f>
        <v/>
      </c>
      <c r="C197" s="6" t="str">
        <f>IF(SISWA!C197=0,"",SISWA!C197)</f>
        <v/>
      </c>
      <c r="D197" s="6" t="str">
        <f>IF(SISWA!D197=0,"",SISWA!D197)</f>
        <v/>
      </c>
      <c r="E197" s="195" t="str">
        <f>IF(SISWA!E197=0,"",SISWA!E197)</f>
        <v/>
      </c>
      <c r="F197" s="157"/>
      <c r="G197" s="157"/>
      <c r="H197" s="157"/>
      <c r="I197" s="157"/>
      <c r="J197" s="157"/>
      <c r="K197" s="157" t="e">
        <f t="shared" si="3"/>
        <v>#DIV/0!</v>
      </c>
      <c r="L197" s="157"/>
      <c r="M197" s="271"/>
    </row>
    <row r="198" spans="1:13" x14ac:dyDescent="0.3">
      <c r="A198" s="2">
        <v>191</v>
      </c>
      <c r="B198" s="6" t="str">
        <f>IF(SISWA!B198=0,"",SISWA!B198)</f>
        <v/>
      </c>
      <c r="C198" s="6" t="str">
        <f>IF(SISWA!C198=0,"",SISWA!C198)</f>
        <v/>
      </c>
      <c r="D198" s="6" t="str">
        <f>IF(SISWA!D198=0,"",SISWA!D198)</f>
        <v/>
      </c>
      <c r="E198" s="195" t="str">
        <f>IF(SISWA!E198=0,"",SISWA!E198)</f>
        <v/>
      </c>
      <c r="F198" s="157"/>
      <c r="G198" s="157"/>
      <c r="H198" s="157"/>
      <c r="I198" s="157"/>
      <c r="J198" s="157"/>
      <c r="K198" s="157" t="e">
        <f t="shared" si="3"/>
        <v>#DIV/0!</v>
      </c>
      <c r="L198" s="157"/>
      <c r="M198" s="270"/>
    </row>
    <row r="199" spans="1:13" x14ac:dyDescent="0.3">
      <c r="A199" s="2">
        <v>192</v>
      </c>
      <c r="B199" s="6" t="str">
        <f>IF(SISWA!B199=0,"",SISWA!B199)</f>
        <v/>
      </c>
      <c r="C199" s="6" t="str">
        <f>IF(SISWA!C199=0,"",SISWA!C199)</f>
        <v/>
      </c>
      <c r="D199" s="6" t="str">
        <f>IF(SISWA!D199=0,"",SISWA!D199)</f>
        <v/>
      </c>
      <c r="E199" s="195" t="str">
        <f>IF(SISWA!E199=0,"",SISWA!E199)</f>
        <v/>
      </c>
      <c r="F199" s="157"/>
      <c r="G199" s="157"/>
      <c r="H199" s="157"/>
      <c r="I199" s="157"/>
      <c r="J199" s="157"/>
      <c r="K199" s="157" t="e">
        <f t="shared" si="3"/>
        <v>#DIV/0!</v>
      </c>
      <c r="L199" s="157"/>
      <c r="M199" s="271"/>
    </row>
    <row r="200" spans="1:13" x14ac:dyDescent="0.3">
      <c r="A200" s="2">
        <v>193</v>
      </c>
      <c r="B200" s="6" t="str">
        <f>IF(SISWA!B200=0,"",SISWA!B200)</f>
        <v/>
      </c>
      <c r="C200" s="6" t="str">
        <f>IF(SISWA!C200=0,"",SISWA!C200)</f>
        <v/>
      </c>
      <c r="D200" s="6" t="str">
        <f>IF(SISWA!D200=0,"",SISWA!D200)</f>
        <v/>
      </c>
      <c r="E200" s="195" t="str">
        <f>IF(SISWA!E200=0,"",SISWA!E200)</f>
        <v/>
      </c>
      <c r="F200" s="157"/>
      <c r="G200" s="157"/>
      <c r="H200" s="157"/>
      <c r="I200" s="157"/>
      <c r="J200" s="157"/>
      <c r="K200" s="157" t="e">
        <f t="shared" si="3"/>
        <v>#DIV/0!</v>
      </c>
      <c r="L200" s="157"/>
      <c r="M200" s="270"/>
    </row>
    <row r="201" spans="1:13" x14ac:dyDescent="0.3">
      <c r="A201" s="2">
        <v>194</v>
      </c>
      <c r="B201" s="6" t="str">
        <f>IF(SISWA!B201=0,"",SISWA!B201)</f>
        <v/>
      </c>
      <c r="C201" s="6" t="str">
        <f>IF(SISWA!C201=0,"",SISWA!C201)</f>
        <v/>
      </c>
      <c r="D201" s="6" t="str">
        <f>IF(SISWA!D201=0,"",SISWA!D201)</f>
        <v/>
      </c>
      <c r="E201" s="195" t="str">
        <f>IF(SISWA!E201=0,"",SISWA!E201)</f>
        <v/>
      </c>
      <c r="F201" s="157"/>
      <c r="G201" s="157"/>
      <c r="H201" s="157"/>
      <c r="I201" s="157"/>
      <c r="J201" s="157"/>
      <c r="K201" s="157" t="e">
        <f t="shared" si="3"/>
        <v>#DIV/0!</v>
      </c>
      <c r="L201" s="157"/>
      <c r="M201" s="271"/>
    </row>
    <row r="202" spans="1:13" x14ac:dyDescent="0.3">
      <c r="A202" s="2">
        <v>195</v>
      </c>
      <c r="B202" s="6" t="str">
        <f>IF(SISWA!B202=0,"",SISWA!B202)</f>
        <v/>
      </c>
      <c r="C202" s="6" t="str">
        <f>IF(SISWA!C202=0,"",SISWA!C202)</f>
        <v/>
      </c>
      <c r="D202" s="6" t="str">
        <f>IF(SISWA!D202=0,"",SISWA!D202)</f>
        <v/>
      </c>
      <c r="E202" s="195" t="str">
        <f>IF(SISWA!E202=0,"",SISWA!E202)</f>
        <v/>
      </c>
      <c r="F202" s="157"/>
      <c r="G202" s="157"/>
      <c r="H202" s="157"/>
      <c r="I202" s="157"/>
      <c r="J202" s="157"/>
      <c r="K202" s="157" t="e">
        <f t="shared" si="3"/>
        <v>#DIV/0!</v>
      </c>
      <c r="L202" s="157"/>
      <c r="M202" s="270"/>
    </row>
    <row r="203" spans="1:13" x14ac:dyDescent="0.3">
      <c r="A203" s="2">
        <v>196</v>
      </c>
      <c r="B203" s="6" t="str">
        <f>IF(SISWA!B203=0,"",SISWA!B203)</f>
        <v/>
      </c>
      <c r="C203" s="6" t="str">
        <f>IF(SISWA!C203=0,"",SISWA!C203)</f>
        <v/>
      </c>
      <c r="D203" s="6" t="str">
        <f>IF(SISWA!D203=0,"",SISWA!D203)</f>
        <v/>
      </c>
      <c r="E203" s="195" t="str">
        <f>IF(SISWA!E203=0,"",SISWA!E203)</f>
        <v/>
      </c>
      <c r="F203" s="157"/>
      <c r="G203" s="157"/>
      <c r="H203" s="157"/>
      <c r="I203" s="157"/>
      <c r="J203" s="157"/>
      <c r="K203" s="157" t="e">
        <f t="shared" si="3"/>
        <v>#DIV/0!</v>
      </c>
      <c r="L203" s="157"/>
      <c r="M203" s="271"/>
    </row>
    <row r="204" spans="1:13" x14ac:dyDescent="0.3">
      <c r="A204" s="2">
        <v>197</v>
      </c>
      <c r="B204" s="6" t="str">
        <f>IF(SISWA!B204=0,"",SISWA!B204)</f>
        <v/>
      </c>
      <c r="C204" s="6" t="str">
        <f>IF(SISWA!C204=0,"",SISWA!C204)</f>
        <v/>
      </c>
      <c r="D204" s="6" t="str">
        <f>IF(SISWA!D204=0,"",SISWA!D204)</f>
        <v/>
      </c>
      <c r="E204" s="195" t="str">
        <f>IF(SISWA!E204=0,"",SISWA!E204)</f>
        <v/>
      </c>
      <c r="F204" s="157"/>
      <c r="G204" s="157"/>
      <c r="H204" s="157"/>
      <c r="I204" s="157"/>
      <c r="J204" s="157"/>
      <c r="K204" s="157" t="e">
        <f t="shared" si="3"/>
        <v>#DIV/0!</v>
      </c>
      <c r="L204" s="157"/>
      <c r="M204" s="270"/>
    </row>
    <row r="205" spans="1:13" x14ac:dyDescent="0.3">
      <c r="A205" s="2">
        <v>198</v>
      </c>
      <c r="B205" s="6" t="str">
        <f>IF(SISWA!B205=0,"",SISWA!B205)</f>
        <v/>
      </c>
      <c r="C205" s="6" t="str">
        <f>IF(SISWA!C205=0,"",SISWA!C205)</f>
        <v/>
      </c>
      <c r="D205" s="6" t="str">
        <f>IF(SISWA!D205=0,"",SISWA!D205)</f>
        <v/>
      </c>
      <c r="E205" s="195" t="str">
        <f>IF(SISWA!E205=0,"",SISWA!E205)</f>
        <v/>
      </c>
      <c r="F205" s="157"/>
      <c r="G205" s="157"/>
      <c r="H205" s="157"/>
      <c r="I205" s="157"/>
      <c r="J205" s="157"/>
      <c r="K205" s="157" t="e">
        <f t="shared" si="3"/>
        <v>#DIV/0!</v>
      </c>
      <c r="L205" s="157"/>
      <c r="M205" s="271"/>
    </row>
    <row r="206" spans="1:13" x14ac:dyDescent="0.3">
      <c r="A206" s="2">
        <v>199</v>
      </c>
      <c r="B206" s="6" t="str">
        <f>IF(SISWA!B206=0,"",SISWA!B206)</f>
        <v/>
      </c>
      <c r="C206" s="6" t="str">
        <f>IF(SISWA!C206=0,"",SISWA!C206)</f>
        <v/>
      </c>
      <c r="D206" s="6" t="str">
        <f>IF(SISWA!D206=0,"",SISWA!D206)</f>
        <v/>
      </c>
      <c r="E206" s="195" t="str">
        <f>IF(SISWA!E206=0,"",SISWA!E206)</f>
        <v/>
      </c>
      <c r="F206" s="157"/>
      <c r="G206" s="157"/>
      <c r="H206" s="157"/>
      <c r="I206" s="157"/>
      <c r="J206" s="157"/>
      <c r="K206" s="157" t="e">
        <f t="shared" si="3"/>
        <v>#DIV/0!</v>
      </c>
      <c r="L206" s="157"/>
      <c r="M206" s="270"/>
    </row>
    <row r="207" spans="1:13" x14ac:dyDescent="0.3">
      <c r="A207" s="2">
        <v>200</v>
      </c>
      <c r="B207" s="6" t="str">
        <f>IF(SISWA!B207=0,"",SISWA!B207)</f>
        <v/>
      </c>
      <c r="C207" s="6" t="str">
        <f>IF(SISWA!C207=0,"",SISWA!C207)</f>
        <v/>
      </c>
      <c r="D207" s="6" t="str">
        <f>IF(SISWA!D207=0,"",SISWA!D207)</f>
        <v/>
      </c>
      <c r="E207" s="195" t="str">
        <f>IF(SISWA!E207=0,"",SISWA!E207)</f>
        <v/>
      </c>
      <c r="F207" s="157"/>
      <c r="G207" s="157"/>
      <c r="H207" s="157"/>
      <c r="I207" s="157"/>
      <c r="J207" s="157"/>
      <c r="K207" s="157" t="e">
        <f t="shared" si="3"/>
        <v>#DIV/0!</v>
      </c>
      <c r="L207" s="157"/>
      <c r="M207" s="271"/>
    </row>
  </sheetData>
  <mergeCells count="11">
    <mergeCell ref="F5:M5"/>
    <mergeCell ref="A1:J1"/>
    <mergeCell ref="A2:J2"/>
    <mergeCell ref="A3:J3"/>
    <mergeCell ref="A5:A7"/>
    <mergeCell ref="B5:B7"/>
    <mergeCell ref="C5:C7"/>
    <mergeCell ref="D5:D7"/>
    <mergeCell ref="E5:E7"/>
    <mergeCell ref="F6:J6"/>
    <mergeCell ref="L6:M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00B050"/>
  </sheetPr>
  <dimension ref="A1:N207"/>
  <sheetViews>
    <sheetView zoomScaleNormal="100" workbookViewId="0">
      <pane ySplit="7" topLeftCell="A8" activePane="bottomLeft" state="frozen"/>
      <selection pane="bottomLeft" activeCell="J60" sqref="F8:J60"/>
    </sheetView>
  </sheetViews>
  <sheetFormatPr defaultRowHeight="16.5" x14ac:dyDescent="0.3"/>
  <cols>
    <col min="1" max="1" width="4.5" style="7" customWidth="1"/>
    <col min="2" max="2" width="9" style="7"/>
    <col min="3" max="3" width="11.375" style="7" customWidth="1"/>
    <col min="4" max="4" width="19.5" style="7" customWidth="1"/>
    <col min="5" max="5" width="43.375" style="7" bestFit="1" customWidth="1"/>
    <col min="6" max="6" width="7" style="7" customWidth="1"/>
    <col min="7" max="7" width="6.75" style="7" customWidth="1"/>
    <col min="8" max="8" width="7" style="7" customWidth="1"/>
    <col min="9" max="9" width="7.25" style="7" customWidth="1"/>
    <col min="10" max="13" width="9" style="7"/>
    <col min="14" max="14" width="9" style="7" customWidth="1"/>
    <col min="15" max="16384" width="9" style="7"/>
  </cols>
  <sheetData>
    <row r="1" spans="1:14" x14ac:dyDescent="0.3">
      <c r="A1" s="450" t="s">
        <v>0</v>
      </c>
      <c r="B1" s="450"/>
      <c r="C1" s="450"/>
      <c r="D1" s="450"/>
      <c r="E1" s="450"/>
      <c r="F1" s="450"/>
      <c r="G1" s="450"/>
      <c r="H1" s="450"/>
      <c r="I1" s="450"/>
      <c r="J1" s="450"/>
      <c r="K1" s="19"/>
    </row>
    <row r="2" spans="1:14" x14ac:dyDescent="0.3">
      <c r="A2" s="450" t="str">
        <f>AA!A2</f>
        <v>MADRASAH IBTIDAIYAH NURUL ISLAM LABRUK KIDUL</v>
      </c>
      <c r="B2" s="450"/>
      <c r="C2" s="450"/>
      <c r="D2" s="450"/>
      <c r="E2" s="450"/>
      <c r="F2" s="450"/>
      <c r="G2" s="450"/>
      <c r="H2" s="450"/>
      <c r="I2" s="450"/>
      <c r="J2" s="450"/>
      <c r="K2" s="19"/>
    </row>
    <row r="3" spans="1:14" x14ac:dyDescent="0.3">
      <c r="A3" s="450" t="str">
        <f>AA!A3</f>
        <v>TAHUN PELAJARAN 2016/2017</v>
      </c>
      <c r="B3" s="450"/>
      <c r="C3" s="450"/>
      <c r="D3" s="450"/>
      <c r="E3" s="450"/>
      <c r="F3" s="450"/>
      <c r="G3" s="450"/>
      <c r="H3" s="450"/>
      <c r="I3" s="450"/>
      <c r="J3" s="450"/>
      <c r="K3" s="19"/>
    </row>
    <row r="5" spans="1:14" x14ac:dyDescent="0.3">
      <c r="A5" s="451" t="s">
        <v>1</v>
      </c>
      <c r="B5" s="451" t="s">
        <v>2</v>
      </c>
      <c r="C5" s="451" t="s">
        <v>3</v>
      </c>
      <c r="D5" s="451" t="s">
        <v>4</v>
      </c>
      <c r="E5" s="451" t="s">
        <v>5</v>
      </c>
      <c r="F5" s="449" t="s">
        <v>14</v>
      </c>
      <c r="G5" s="449"/>
      <c r="H5" s="449"/>
      <c r="I5" s="449"/>
      <c r="J5" s="449"/>
      <c r="K5" s="449"/>
      <c r="L5" s="449"/>
      <c r="M5" s="449"/>
    </row>
    <row r="6" spans="1:14" x14ac:dyDescent="0.3">
      <c r="A6" s="452"/>
      <c r="B6" s="452"/>
      <c r="C6" s="452"/>
      <c r="D6" s="452"/>
      <c r="E6" s="452"/>
      <c r="F6" s="449" t="s">
        <v>6</v>
      </c>
      <c r="G6" s="449"/>
      <c r="H6" s="449"/>
      <c r="I6" s="449"/>
      <c r="J6" s="449"/>
      <c r="K6" s="385" t="s">
        <v>111</v>
      </c>
      <c r="L6" s="449" t="s">
        <v>113</v>
      </c>
      <c r="M6" s="449"/>
    </row>
    <row r="7" spans="1:14" x14ac:dyDescent="0.3">
      <c r="A7" s="453"/>
      <c r="B7" s="453"/>
      <c r="C7" s="453"/>
      <c r="D7" s="453"/>
      <c r="E7" s="453"/>
      <c r="F7" s="386">
        <v>7</v>
      </c>
      <c r="G7" s="386">
        <v>8</v>
      </c>
      <c r="H7" s="386">
        <v>9</v>
      </c>
      <c r="I7" s="386">
        <v>10</v>
      </c>
      <c r="J7" s="386">
        <v>11</v>
      </c>
      <c r="K7" s="387" t="s">
        <v>112</v>
      </c>
      <c r="L7" s="388" t="s">
        <v>74</v>
      </c>
      <c r="M7" s="388" t="s">
        <v>46</v>
      </c>
    </row>
    <row r="8" spans="1:14" x14ac:dyDescent="0.3">
      <c r="A8" s="5">
        <v>1</v>
      </c>
      <c r="B8" s="6">
        <f>IF(SISWA!B8=0,"",SISWA!B8)</f>
        <v>4144</v>
      </c>
      <c r="C8" s="6" t="str">
        <f>IF(SISWA!C8=0,"",SISWA!C8)</f>
        <v>0056985470</v>
      </c>
      <c r="D8" s="6" t="str">
        <f>IF(SISWA!D8=0,"",SISWA!D8)</f>
        <v>80-162-001-8</v>
      </c>
      <c r="E8" s="195" t="str">
        <f>IF(SISWA!E8=0,"",SISWA!E8)</f>
        <v>ACHMAD ROZALI</v>
      </c>
      <c r="F8" s="157">
        <v>63</v>
      </c>
      <c r="G8" s="157">
        <v>73</v>
      </c>
      <c r="H8" s="157">
        <v>76</v>
      </c>
      <c r="I8" s="157">
        <v>75</v>
      </c>
      <c r="J8" s="157">
        <v>73</v>
      </c>
      <c r="K8" s="157">
        <f>AVERAGE(F8:J8)</f>
        <v>72</v>
      </c>
      <c r="L8" s="157">
        <v>72</v>
      </c>
      <c r="M8" s="270"/>
      <c r="N8" s="7" t="str">
        <f>IF(L8&gt;95,"GANTI","")</f>
        <v/>
      </c>
    </row>
    <row r="9" spans="1:14" x14ac:dyDescent="0.3">
      <c r="A9" s="2">
        <v>2</v>
      </c>
      <c r="B9" s="6">
        <f>IF(SISWA!B9=0,"",SISWA!B9)</f>
        <v>4177</v>
      </c>
      <c r="C9" s="6" t="str">
        <f>IF(SISWA!C9=0,"",SISWA!C9)</f>
        <v>0046378836</v>
      </c>
      <c r="D9" s="6" t="str">
        <f>IF(SISWA!D9=0,"",SISWA!D9)</f>
        <v>80-162-002-7</v>
      </c>
      <c r="E9" s="195" t="str">
        <f>IF(SISWA!E9=0,"",SISWA!E9)</f>
        <v>ADELIA SEPTI BERTHA ANANDA</v>
      </c>
      <c r="F9" s="157">
        <v>65</v>
      </c>
      <c r="G9" s="157">
        <v>75</v>
      </c>
      <c r="H9" s="157">
        <v>77</v>
      </c>
      <c r="I9" s="157">
        <v>75</v>
      </c>
      <c r="J9" s="157">
        <v>75</v>
      </c>
      <c r="K9" s="157">
        <f t="shared" ref="K9:K72" si="0">AVERAGE(F9:J9)</f>
        <v>73.400000000000006</v>
      </c>
      <c r="L9" s="157">
        <v>74</v>
      </c>
      <c r="M9" s="270"/>
      <c r="N9" s="7" t="str">
        <f t="shared" ref="N9:N62" si="1">IF(L9&gt;95,"GANTI","")</f>
        <v/>
      </c>
    </row>
    <row r="10" spans="1:14" x14ac:dyDescent="0.3">
      <c r="A10" s="2">
        <v>3</v>
      </c>
      <c r="B10" s="6">
        <f>IF(SISWA!B10=0,"",SISWA!B10)</f>
        <v>4178</v>
      </c>
      <c r="C10" s="6" t="str">
        <f>IF(SISWA!C10=0,"",SISWA!C10)</f>
        <v>0045705633</v>
      </c>
      <c r="D10" s="6" t="str">
        <f>IF(SISWA!D10=0,"",SISWA!D10)</f>
        <v>80-162-003-6</v>
      </c>
      <c r="E10" s="195" t="str">
        <f>IF(SISWA!E10=0,"",SISWA!E10)</f>
        <v>ADELINA KHILYATUL MILLAH</v>
      </c>
      <c r="F10" s="157">
        <v>61</v>
      </c>
      <c r="G10" s="157">
        <v>73</v>
      </c>
      <c r="H10" s="157">
        <v>74</v>
      </c>
      <c r="I10" s="157">
        <v>74</v>
      </c>
      <c r="J10" s="157">
        <v>70</v>
      </c>
      <c r="K10" s="157">
        <f t="shared" si="0"/>
        <v>70.400000000000006</v>
      </c>
      <c r="L10" s="157">
        <v>72</v>
      </c>
      <c r="M10" s="270"/>
      <c r="N10" s="7" t="str">
        <f t="shared" si="1"/>
        <v/>
      </c>
    </row>
    <row r="11" spans="1:14" x14ac:dyDescent="0.3">
      <c r="A11" s="2">
        <v>4</v>
      </c>
      <c r="B11" s="6">
        <f>IF(SISWA!B11=0,"",SISWA!B11)</f>
        <v>4145</v>
      </c>
      <c r="C11" s="6" t="str">
        <f>IF(SISWA!C11=0,"",SISWA!C11)</f>
        <v>0049232525</v>
      </c>
      <c r="D11" s="6" t="str">
        <f>IF(SISWA!D11=0,"",SISWA!D11)</f>
        <v>80-162-004-5</v>
      </c>
      <c r="E11" s="195" t="str">
        <f>IF(SISWA!E11=0,"",SISWA!E11)</f>
        <v>AHMAD RIZKI JAELANI</v>
      </c>
      <c r="F11" s="157">
        <v>63</v>
      </c>
      <c r="G11" s="157">
        <v>75</v>
      </c>
      <c r="H11" s="157">
        <v>74</v>
      </c>
      <c r="I11" s="157">
        <v>75</v>
      </c>
      <c r="J11" s="157">
        <v>72</v>
      </c>
      <c r="K11" s="157">
        <f t="shared" si="0"/>
        <v>71.8</v>
      </c>
      <c r="L11" s="157">
        <v>72</v>
      </c>
      <c r="M11" s="270"/>
      <c r="N11" s="7" t="str">
        <f t="shared" si="1"/>
        <v/>
      </c>
    </row>
    <row r="12" spans="1:14" x14ac:dyDescent="0.3">
      <c r="A12" s="2">
        <v>5</v>
      </c>
      <c r="B12" s="6">
        <f>IF(SISWA!B12=0,"",SISWA!B12)</f>
        <v>4174</v>
      </c>
      <c r="C12" s="6" t="str">
        <f>IF(SISWA!C12=0,"",SISWA!C12)</f>
        <v xml:space="preserve">0044118618 </v>
      </c>
      <c r="D12" s="6" t="str">
        <f>IF(SISWA!D12=0,"",SISWA!D12)</f>
        <v>80-162-005-4</v>
      </c>
      <c r="E12" s="195" t="str">
        <f>IF(SISWA!E12=0,"",SISWA!E12)</f>
        <v>AHMAD SHOHIBI</v>
      </c>
      <c r="F12" s="157">
        <v>68</v>
      </c>
      <c r="G12" s="157">
        <v>78</v>
      </c>
      <c r="H12" s="157">
        <v>77</v>
      </c>
      <c r="I12" s="157">
        <v>77</v>
      </c>
      <c r="J12" s="157">
        <v>72</v>
      </c>
      <c r="K12" s="157">
        <f t="shared" si="0"/>
        <v>74.400000000000006</v>
      </c>
      <c r="L12" s="157">
        <v>71</v>
      </c>
      <c r="M12" s="270"/>
      <c r="N12" s="7" t="str">
        <f t="shared" si="1"/>
        <v/>
      </c>
    </row>
    <row r="13" spans="1:14" x14ac:dyDescent="0.3">
      <c r="A13" s="2">
        <v>6</v>
      </c>
      <c r="B13" s="6">
        <f>IF(SISWA!B13=0,"",SISWA!B13)</f>
        <v>4146</v>
      </c>
      <c r="C13" s="6" t="str">
        <f>IF(SISWA!C13=0,"",SISWA!C13)</f>
        <v>0049865303</v>
      </c>
      <c r="D13" s="6" t="str">
        <f>IF(SISWA!D13=0,"",SISWA!D13)</f>
        <v>80-162-006-3</v>
      </c>
      <c r="E13" s="195" t="str">
        <f>IF(SISWA!E13=0,"",SISWA!E13)</f>
        <v>AHMAD ZAINURI</v>
      </c>
      <c r="F13" s="157">
        <v>61</v>
      </c>
      <c r="G13" s="157">
        <v>74</v>
      </c>
      <c r="H13" s="157">
        <v>75</v>
      </c>
      <c r="I13" s="157">
        <v>76</v>
      </c>
      <c r="J13" s="157">
        <v>71</v>
      </c>
      <c r="K13" s="157">
        <f t="shared" si="0"/>
        <v>71.400000000000006</v>
      </c>
      <c r="L13" s="157">
        <v>72</v>
      </c>
      <c r="M13" s="270"/>
      <c r="N13" s="7" t="str">
        <f t="shared" si="1"/>
        <v/>
      </c>
    </row>
    <row r="14" spans="1:14" x14ac:dyDescent="0.3">
      <c r="A14" s="2">
        <v>7</v>
      </c>
      <c r="B14" s="6">
        <f>IF(SISWA!B14=0,"",SISWA!B14)</f>
        <v>4147</v>
      </c>
      <c r="C14" s="6" t="str">
        <f>IF(SISWA!C14=0,"",SISWA!C14)</f>
        <v>0047929910</v>
      </c>
      <c r="D14" s="6" t="str">
        <f>IF(SISWA!D14=0,"",SISWA!D14)</f>
        <v>80-162-007-2</v>
      </c>
      <c r="E14" s="195" t="str">
        <f>IF(SISWA!E14=0,"",SISWA!E14)</f>
        <v>AKHMAD AMBARI</v>
      </c>
      <c r="F14" s="157">
        <v>63</v>
      </c>
      <c r="G14" s="157">
        <v>76</v>
      </c>
      <c r="H14" s="157">
        <v>76</v>
      </c>
      <c r="I14" s="157">
        <v>76</v>
      </c>
      <c r="J14" s="157">
        <v>79</v>
      </c>
      <c r="K14" s="157">
        <f t="shared" si="0"/>
        <v>74</v>
      </c>
      <c r="L14" s="157">
        <v>72</v>
      </c>
      <c r="M14" s="270"/>
      <c r="N14" s="7" t="str">
        <f t="shared" si="1"/>
        <v/>
      </c>
    </row>
    <row r="15" spans="1:14" x14ac:dyDescent="0.3">
      <c r="A15" s="2">
        <v>8</v>
      </c>
      <c r="B15" s="6">
        <f>IF(SISWA!B15=0,"",SISWA!B15)</f>
        <v>4148</v>
      </c>
      <c r="C15" s="6" t="str">
        <f>IF(SISWA!C15=0,"",SISWA!C15)</f>
        <v>0041566084</v>
      </c>
      <c r="D15" s="6" t="str">
        <f>IF(SISWA!D15=0,"",SISWA!D15)</f>
        <v>80-162-008-9</v>
      </c>
      <c r="E15" s="195" t="str">
        <f>IF(SISWA!E15=0,"",SISWA!E15)</f>
        <v>BIMA LUTFIYAN FIRDAUS</v>
      </c>
      <c r="F15" s="157">
        <v>75</v>
      </c>
      <c r="G15" s="157">
        <v>78</v>
      </c>
      <c r="H15" s="157">
        <v>78</v>
      </c>
      <c r="I15" s="157">
        <v>76</v>
      </c>
      <c r="J15" s="157">
        <v>72</v>
      </c>
      <c r="K15" s="157">
        <f t="shared" si="0"/>
        <v>75.8</v>
      </c>
      <c r="L15" s="157">
        <v>72</v>
      </c>
      <c r="M15" s="270"/>
      <c r="N15" s="7" t="str">
        <f t="shared" si="1"/>
        <v/>
      </c>
    </row>
    <row r="16" spans="1:14" x14ac:dyDescent="0.3">
      <c r="A16" s="2">
        <v>9</v>
      </c>
      <c r="B16" s="6">
        <f>IF(SISWA!B16=0,"",SISWA!B16)</f>
        <v>4122</v>
      </c>
      <c r="C16" s="6" t="str">
        <f>IF(SISWA!C16=0,"",SISWA!C16)</f>
        <v>0043541247</v>
      </c>
      <c r="D16" s="6" t="str">
        <f>IF(SISWA!D16=0,"",SISWA!D16)</f>
        <v>80-162-009-8</v>
      </c>
      <c r="E16" s="195" t="str">
        <f>IF(SISWA!E16=0,"",SISWA!E16)</f>
        <v>ERINA DWI RAMADHANI</v>
      </c>
      <c r="F16" s="157">
        <v>63</v>
      </c>
      <c r="G16" s="157">
        <v>76</v>
      </c>
      <c r="H16" s="157">
        <v>75</v>
      </c>
      <c r="I16" s="157">
        <v>73</v>
      </c>
      <c r="J16" s="157">
        <v>71</v>
      </c>
      <c r="K16" s="157">
        <f t="shared" si="0"/>
        <v>71.599999999999994</v>
      </c>
      <c r="L16" s="157">
        <v>72</v>
      </c>
      <c r="M16" s="270"/>
      <c r="N16" s="7" t="str">
        <f t="shared" si="1"/>
        <v/>
      </c>
    </row>
    <row r="17" spans="1:14" x14ac:dyDescent="0.3">
      <c r="A17" s="2">
        <v>10</v>
      </c>
      <c r="B17" s="6">
        <f>IF(SISWA!B17=0,"",SISWA!B17)</f>
        <v>4179</v>
      </c>
      <c r="C17" s="6" t="str">
        <f>IF(SISWA!C17=0,"",SISWA!C17)</f>
        <v>0045820842</v>
      </c>
      <c r="D17" s="6" t="str">
        <f>IF(SISWA!D17=0,"",SISWA!D17)</f>
        <v>80-162-010-7</v>
      </c>
      <c r="E17" s="195" t="str">
        <f>IF(SISWA!E17=0,"",SISWA!E17)</f>
        <v>FITRI NUR AINI</v>
      </c>
      <c r="F17" s="157">
        <v>63</v>
      </c>
      <c r="G17" s="157">
        <v>73</v>
      </c>
      <c r="H17" s="157">
        <v>73</v>
      </c>
      <c r="I17" s="157"/>
      <c r="J17" s="157">
        <v>72</v>
      </c>
      <c r="K17" s="157">
        <f t="shared" si="0"/>
        <v>70.25</v>
      </c>
      <c r="L17" s="157">
        <v>72</v>
      </c>
      <c r="M17" s="270"/>
      <c r="N17" s="7" t="str">
        <f t="shared" si="1"/>
        <v/>
      </c>
    </row>
    <row r="18" spans="1:14" x14ac:dyDescent="0.3">
      <c r="A18" s="2">
        <v>11</v>
      </c>
      <c r="B18" s="6">
        <f>IF(SISWA!B18=0,"",SISWA!B18)</f>
        <v>4149</v>
      </c>
      <c r="C18" s="6" t="str">
        <f>IF(SISWA!C18=0,"",SISWA!C18)</f>
        <v>0047917461</v>
      </c>
      <c r="D18" s="6" t="str">
        <f>IF(SISWA!D18=0,"",SISWA!D18)</f>
        <v>80-162-011-6</v>
      </c>
      <c r="E18" s="195" t="str">
        <f>IF(SISWA!E18=0,"",SISWA!E18)</f>
        <v>MAYANGTIKA ANIL HAWA</v>
      </c>
      <c r="F18" s="157">
        <v>67</v>
      </c>
      <c r="G18" s="157">
        <v>81</v>
      </c>
      <c r="H18" s="157">
        <v>81</v>
      </c>
      <c r="I18" s="157">
        <v>79</v>
      </c>
      <c r="J18" s="157">
        <v>75</v>
      </c>
      <c r="K18" s="157">
        <f t="shared" si="0"/>
        <v>76.599999999999994</v>
      </c>
      <c r="L18" s="157">
        <v>73</v>
      </c>
      <c r="M18" s="270"/>
      <c r="N18" s="7" t="str">
        <f t="shared" si="1"/>
        <v/>
      </c>
    </row>
    <row r="19" spans="1:14" x14ac:dyDescent="0.3">
      <c r="A19" s="2">
        <v>12</v>
      </c>
      <c r="B19" s="6">
        <f>IF(SISWA!B19=0,"",SISWA!B19)</f>
        <v>4180</v>
      </c>
      <c r="C19" s="6" t="str">
        <f>IF(SISWA!C19=0,"",SISWA!C19)</f>
        <v>0049252066</v>
      </c>
      <c r="D19" s="6" t="str">
        <f>IF(SISWA!D19=0,"",SISWA!D19)</f>
        <v>80-162-012-5</v>
      </c>
      <c r="E19" s="195" t="str">
        <f>IF(SISWA!E19=0,"",SISWA!E19)</f>
        <v>MIR`ATUL KHOIROH</v>
      </c>
      <c r="F19" s="157">
        <v>67</v>
      </c>
      <c r="G19" s="157">
        <v>84</v>
      </c>
      <c r="H19" s="157">
        <v>82</v>
      </c>
      <c r="I19" s="157">
        <v>83</v>
      </c>
      <c r="J19" s="157">
        <v>86</v>
      </c>
      <c r="K19" s="157">
        <f t="shared" si="0"/>
        <v>80.400000000000006</v>
      </c>
      <c r="L19" s="157">
        <v>84</v>
      </c>
      <c r="M19" s="270"/>
      <c r="N19" s="7" t="str">
        <f t="shared" si="1"/>
        <v/>
      </c>
    </row>
    <row r="20" spans="1:14" x14ac:dyDescent="0.3">
      <c r="A20" s="2">
        <v>13</v>
      </c>
      <c r="B20" s="6">
        <f>IF(SISWA!B20=0,"",SISWA!B20)</f>
        <v>4181</v>
      </c>
      <c r="C20" s="6" t="str">
        <f>IF(SISWA!C20=0,"",SISWA!C20)</f>
        <v>0048021171</v>
      </c>
      <c r="D20" s="6" t="str">
        <f>IF(SISWA!D20=0,"",SISWA!D20)</f>
        <v>80-162-013-4</v>
      </c>
      <c r="E20" s="195" t="str">
        <f>IF(SISWA!E20=0,"",SISWA!E20)</f>
        <v>MOCHAMAD ABIR EKA FIRMANSYA</v>
      </c>
      <c r="F20" s="157">
        <v>70</v>
      </c>
      <c r="G20" s="157">
        <v>82</v>
      </c>
      <c r="H20" s="157">
        <v>79</v>
      </c>
      <c r="I20" s="157">
        <v>84</v>
      </c>
      <c r="J20" s="157">
        <v>83</v>
      </c>
      <c r="K20" s="157">
        <f t="shared" si="0"/>
        <v>79.599999999999994</v>
      </c>
      <c r="L20" s="157">
        <v>81</v>
      </c>
      <c r="M20" s="270"/>
      <c r="N20" s="7" t="str">
        <f t="shared" si="1"/>
        <v/>
      </c>
    </row>
    <row r="21" spans="1:14" x14ac:dyDescent="0.3">
      <c r="A21" s="2">
        <v>14</v>
      </c>
      <c r="B21" s="6">
        <f>IF(SISWA!B21=0,"",SISWA!B21)</f>
        <v>4150</v>
      </c>
      <c r="C21" s="6" t="str">
        <f>IF(SISWA!C21=0,"",SISWA!C21)</f>
        <v>0055851984</v>
      </c>
      <c r="D21" s="6" t="str">
        <f>IF(SISWA!D21=0,"",SISWA!D21)</f>
        <v>80-162-014-3</v>
      </c>
      <c r="E21" s="195" t="str">
        <f>IF(SISWA!E21=0,"",SISWA!E21)</f>
        <v>MOHAMMAD DANANG PRAYOGA</v>
      </c>
      <c r="F21" s="157">
        <v>64</v>
      </c>
      <c r="G21" s="157">
        <v>75</v>
      </c>
      <c r="H21" s="157">
        <v>75</v>
      </c>
      <c r="I21" s="157">
        <v>82</v>
      </c>
      <c r="J21" s="157">
        <v>74</v>
      </c>
      <c r="K21" s="157">
        <f t="shared" si="0"/>
        <v>74</v>
      </c>
      <c r="L21" s="157">
        <v>73</v>
      </c>
      <c r="M21" s="270"/>
      <c r="N21" s="7" t="str">
        <f t="shared" si="1"/>
        <v/>
      </c>
    </row>
    <row r="22" spans="1:14" x14ac:dyDescent="0.3">
      <c r="A22" s="2">
        <v>15</v>
      </c>
      <c r="B22" s="6">
        <f>IF(SISWA!B22=0,"",SISWA!B22)</f>
        <v>4184</v>
      </c>
      <c r="C22" s="6" t="str">
        <f>IF(SISWA!C22=0,"",SISWA!C22)</f>
        <v>0049465874</v>
      </c>
      <c r="D22" s="6" t="str">
        <f>IF(SISWA!D22=0,"",SISWA!D22)</f>
        <v>80-162-015-2</v>
      </c>
      <c r="E22" s="195" t="str">
        <f>IF(SISWA!E22=0,"",SISWA!E22)</f>
        <v>MUCHAMAD ADITIYA PUTRA FEBRYANSYAH</v>
      </c>
      <c r="F22" s="157">
        <v>76</v>
      </c>
      <c r="G22" s="157">
        <v>84</v>
      </c>
      <c r="H22" s="157">
        <v>83</v>
      </c>
      <c r="I22" s="157">
        <v>85</v>
      </c>
      <c r="J22" s="157">
        <v>83</v>
      </c>
      <c r="K22" s="157">
        <f t="shared" si="0"/>
        <v>82.2</v>
      </c>
      <c r="L22" s="157">
        <v>86</v>
      </c>
      <c r="M22" s="270"/>
      <c r="N22" s="7" t="str">
        <f t="shared" si="1"/>
        <v/>
      </c>
    </row>
    <row r="23" spans="1:14" x14ac:dyDescent="0.3">
      <c r="A23" s="2">
        <v>16</v>
      </c>
      <c r="B23" s="6">
        <f>IF(SISWA!B23=0,"",SISWA!B23)</f>
        <v>4185</v>
      </c>
      <c r="C23" s="6" t="str">
        <f>IF(SISWA!C23=0,"",SISWA!C23)</f>
        <v>0048515206</v>
      </c>
      <c r="D23" s="6" t="str">
        <f>IF(SISWA!D23=0,"",SISWA!D23)</f>
        <v>80-162-016-9</v>
      </c>
      <c r="E23" s="195" t="str">
        <f>IF(SISWA!E23=0,"",SISWA!E23)</f>
        <v>MUHAMAD DAIFA ROBBIT ATTIJANI</v>
      </c>
      <c r="F23" s="157">
        <v>65</v>
      </c>
      <c r="G23" s="157">
        <v>79</v>
      </c>
      <c r="H23" s="157">
        <v>77</v>
      </c>
      <c r="I23" s="157">
        <v>81</v>
      </c>
      <c r="J23" s="157">
        <v>75</v>
      </c>
      <c r="K23" s="157">
        <f t="shared" si="0"/>
        <v>75.400000000000006</v>
      </c>
      <c r="L23" s="157">
        <v>73</v>
      </c>
      <c r="M23" s="270"/>
      <c r="N23" s="7" t="str">
        <f t="shared" si="1"/>
        <v/>
      </c>
    </row>
    <row r="24" spans="1:14" x14ac:dyDescent="0.3">
      <c r="A24" s="2">
        <v>17</v>
      </c>
      <c r="B24" s="6">
        <f>IF(SISWA!B24=0,"",SISWA!B24)</f>
        <v>4151</v>
      </c>
      <c r="C24" s="6" t="str">
        <f>IF(SISWA!C24=0,"",SISWA!C24)</f>
        <v>0044956543</v>
      </c>
      <c r="D24" s="6" t="str">
        <f>IF(SISWA!D24=0,"",SISWA!D24)</f>
        <v>80-162-017-8</v>
      </c>
      <c r="E24" s="195" t="str">
        <f>IF(SISWA!E24=0,"",SISWA!E24)</f>
        <v>MUHAMMAD IZZUL AKROM</v>
      </c>
      <c r="F24" s="157">
        <v>74</v>
      </c>
      <c r="G24" s="157">
        <v>82</v>
      </c>
      <c r="H24" s="157">
        <v>82</v>
      </c>
      <c r="I24" s="157">
        <v>83</v>
      </c>
      <c r="J24" s="157">
        <v>77</v>
      </c>
      <c r="K24" s="157">
        <f t="shared" si="0"/>
        <v>79.599999999999994</v>
      </c>
      <c r="L24" s="157">
        <v>74</v>
      </c>
      <c r="M24" s="270"/>
      <c r="N24" s="7" t="str">
        <f t="shared" si="1"/>
        <v/>
      </c>
    </row>
    <row r="25" spans="1:14" x14ac:dyDescent="0.3">
      <c r="A25" s="2">
        <v>18</v>
      </c>
      <c r="B25" s="6">
        <f>IF(SISWA!B25=0,"",SISWA!B25)</f>
        <v>4152</v>
      </c>
      <c r="C25" s="6" t="str">
        <f>IF(SISWA!C25=0,"",SISWA!C25)</f>
        <v>0044952609</v>
      </c>
      <c r="D25" s="6" t="str">
        <f>IF(SISWA!D25=0,"",SISWA!D25)</f>
        <v>80-162-018-7</v>
      </c>
      <c r="E25" s="195" t="str">
        <f>IF(SISWA!E25=0,"",SISWA!E25)</f>
        <v>MUHAMMAD NOVAL NURSASI</v>
      </c>
      <c r="F25" s="157">
        <v>66</v>
      </c>
      <c r="G25" s="157">
        <v>86</v>
      </c>
      <c r="H25" s="157">
        <v>72</v>
      </c>
      <c r="I25" s="157">
        <v>79</v>
      </c>
      <c r="J25" s="157">
        <v>72</v>
      </c>
      <c r="K25" s="157">
        <f t="shared" si="0"/>
        <v>75</v>
      </c>
      <c r="L25" s="157">
        <v>72</v>
      </c>
      <c r="M25" s="270"/>
      <c r="N25" s="7" t="str">
        <f t="shared" si="1"/>
        <v/>
      </c>
    </row>
    <row r="26" spans="1:14" x14ac:dyDescent="0.3">
      <c r="A26" s="2">
        <v>19</v>
      </c>
      <c r="B26" s="6">
        <f>IF(SISWA!B26=0,"",SISWA!B26)</f>
        <v>4153</v>
      </c>
      <c r="C26" s="6" t="str">
        <f>IF(SISWA!C26=0,"",SISWA!C26)</f>
        <v>0049269355</v>
      </c>
      <c r="D26" s="6" t="str">
        <f>IF(SISWA!D26=0,"",SISWA!D26)</f>
        <v>80-162-019-6</v>
      </c>
      <c r="E26" s="195" t="str">
        <f>IF(SISWA!E26=0,"",SISWA!E26)</f>
        <v>MUHAMMAD NUR KHOLIS</v>
      </c>
      <c r="F26" s="157">
        <v>69</v>
      </c>
      <c r="G26" s="157">
        <v>77</v>
      </c>
      <c r="H26" s="157">
        <v>76</v>
      </c>
      <c r="I26" s="157">
        <v>76</v>
      </c>
      <c r="J26" s="157">
        <v>75</v>
      </c>
      <c r="K26" s="157">
        <f t="shared" si="0"/>
        <v>74.599999999999994</v>
      </c>
      <c r="L26" s="157">
        <v>74</v>
      </c>
      <c r="M26" s="270"/>
      <c r="N26" s="7" t="str">
        <f t="shared" si="1"/>
        <v/>
      </c>
    </row>
    <row r="27" spans="1:14" x14ac:dyDescent="0.3">
      <c r="A27" s="2">
        <v>20</v>
      </c>
      <c r="B27" s="6">
        <f>IF(SISWA!B27=0,"",SISWA!B27)</f>
        <v>4154</v>
      </c>
      <c r="C27" s="6" t="str">
        <f>IF(SISWA!C27=0,"",SISWA!C27)</f>
        <v>0053577869</v>
      </c>
      <c r="D27" s="6" t="str">
        <f>IF(SISWA!D27=0,"",SISWA!D27)</f>
        <v>80-162-020-5</v>
      </c>
      <c r="E27" s="195" t="str">
        <f>IF(SISWA!E27=0,"",SISWA!E27)</f>
        <v>NAFISSATUL KHOIROH</v>
      </c>
      <c r="F27" s="157">
        <v>63</v>
      </c>
      <c r="G27" s="157">
        <v>78</v>
      </c>
      <c r="H27" s="157">
        <v>72</v>
      </c>
      <c r="I27" s="157">
        <v>80</v>
      </c>
      <c r="J27" s="157">
        <v>74</v>
      </c>
      <c r="K27" s="157">
        <f t="shared" si="0"/>
        <v>73.400000000000006</v>
      </c>
      <c r="L27" s="157">
        <v>73</v>
      </c>
      <c r="M27" s="270"/>
      <c r="N27" s="7" t="str">
        <f t="shared" si="1"/>
        <v/>
      </c>
    </row>
    <row r="28" spans="1:14" x14ac:dyDescent="0.3">
      <c r="A28" s="2">
        <v>21</v>
      </c>
      <c r="B28" s="6">
        <f>IF(SISWA!B28=0,"",SISWA!B28)</f>
        <v>4039</v>
      </c>
      <c r="C28" s="6" t="str">
        <f>IF(SISWA!C28=0,"",SISWA!C28)</f>
        <v>0025417838</v>
      </c>
      <c r="D28" s="6" t="str">
        <f>IF(SISWA!D28=0,"",SISWA!D28)</f>
        <v>80-162-021-4</v>
      </c>
      <c r="E28" s="195" t="str">
        <f>IF(SISWA!E28=0,"",SISWA!E28)</f>
        <v>NAJWA MUFARRICHA</v>
      </c>
      <c r="F28" s="157">
        <v>68</v>
      </c>
      <c r="G28" s="157">
        <v>83</v>
      </c>
      <c r="H28" s="157">
        <v>79</v>
      </c>
      <c r="I28" s="157">
        <v>81</v>
      </c>
      <c r="J28" s="157">
        <v>80</v>
      </c>
      <c r="K28" s="157">
        <f t="shared" si="0"/>
        <v>78.2</v>
      </c>
      <c r="L28" s="157">
        <v>80</v>
      </c>
      <c r="M28" s="270"/>
      <c r="N28" s="7" t="str">
        <f t="shared" si="1"/>
        <v/>
      </c>
    </row>
    <row r="29" spans="1:14" x14ac:dyDescent="0.3">
      <c r="A29" s="2">
        <v>22</v>
      </c>
      <c r="B29" s="6">
        <f>IF(SISWA!B29=0,"",SISWA!B29)</f>
        <v>4133</v>
      </c>
      <c r="C29" s="6" t="str">
        <f>IF(SISWA!C29=0,"",SISWA!C29)</f>
        <v>0042084522</v>
      </c>
      <c r="D29" s="6" t="str">
        <f>IF(SISWA!D29=0,"",SISWA!D29)</f>
        <v>80-162-022-3</v>
      </c>
      <c r="E29" s="195" t="str">
        <f>IF(SISWA!E29=0,"",SISWA!E29)</f>
        <v>NAUFAL DAFFA ANWAR</v>
      </c>
      <c r="F29" s="157">
        <v>68</v>
      </c>
      <c r="G29" s="157">
        <v>83</v>
      </c>
      <c r="H29" s="157">
        <v>78</v>
      </c>
      <c r="I29" s="157">
        <v>81</v>
      </c>
      <c r="J29" s="157">
        <v>76</v>
      </c>
      <c r="K29" s="157">
        <f t="shared" si="0"/>
        <v>77.2</v>
      </c>
      <c r="L29" s="157">
        <v>75</v>
      </c>
      <c r="M29" s="270"/>
      <c r="N29" s="7" t="str">
        <f t="shared" si="1"/>
        <v/>
      </c>
    </row>
    <row r="30" spans="1:14" x14ac:dyDescent="0.3">
      <c r="A30" s="2">
        <v>23</v>
      </c>
      <c r="B30" s="6">
        <f>IF(SISWA!B30=0,"",SISWA!B30)</f>
        <v>4187</v>
      </c>
      <c r="C30" s="6" t="str">
        <f>IF(SISWA!C30=0,"",SISWA!C30)</f>
        <v>0038037937</v>
      </c>
      <c r="D30" s="6" t="str">
        <f>IF(SISWA!D30=0,"",SISWA!D30)</f>
        <v>80-162-023-2</v>
      </c>
      <c r="E30" s="195" t="str">
        <f>IF(SISWA!E30=0,"",SISWA!E30)</f>
        <v>NIKE CANDRA KURNIA DEWI</v>
      </c>
      <c r="F30" s="157">
        <v>67</v>
      </c>
      <c r="G30" s="157">
        <v>83</v>
      </c>
      <c r="H30" s="157">
        <v>85</v>
      </c>
      <c r="I30" s="157">
        <v>83</v>
      </c>
      <c r="J30" s="157">
        <v>83</v>
      </c>
      <c r="K30" s="157">
        <f t="shared" si="0"/>
        <v>80.2</v>
      </c>
      <c r="L30" s="157">
        <v>82</v>
      </c>
      <c r="M30" s="270"/>
      <c r="N30" s="7" t="str">
        <f t="shared" si="1"/>
        <v/>
      </c>
    </row>
    <row r="31" spans="1:14" x14ac:dyDescent="0.3">
      <c r="A31" s="2">
        <v>24</v>
      </c>
      <c r="B31" s="6">
        <f>IF(SISWA!B31=0,"",SISWA!B31)</f>
        <v>4186</v>
      </c>
      <c r="C31" s="6" t="str">
        <f>IF(SISWA!C31=0,"",SISWA!C31)</f>
        <v>0046677584</v>
      </c>
      <c r="D31" s="6" t="str">
        <f>IF(SISWA!D31=0,"",SISWA!D31)</f>
        <v>80-162-024-9</v>
      </c>
      <c r="E31" s="195" t="str">
        <f>IF(SISWA!E31=0,"",SISWA!E31)</f>
        <v>NUR AFNI DWI MAULIDIYAH</v>
      </c>
      <c r="F31" s="157">
        <v>70</v>
      </c>
      <c r="G31" s="157">
        <v>86</v>
      </c>
      <c r="H31" s="157">
        <v>84</v>
      </c>
      <c r="I31" s="157">
        <v>83</v>
      </c>
      <c r="J31" s="157">
        <v>83</v>
      </c>
      <c r="K31" s="157">
        <f t="shared" si="0"/>
        <v>81.2</v>
      </c>
      <c r="L31" s="157">
        <v>82</v>
      </c>
      <c r="M31" s="270"/>
      <c r="N31" s="7" t="str">
        <f t="shared" si="1"/>
        <v/>
      </c>
    </row>
    <row r="32" spans="1:14" x14ac:dyDescent="0.3">
      <c r="A32" s="2">
        <v>25</v>
      </c>
      <c r="B32" s="6">
        <f>IF(SISWA!B32=0,"",SISWA!B32)</f>
        <v>4155</v>
      </c>
      <c r="C32" s="6" t="str">
        <f>IF(SISWA!C32=0,"",SISWA!C32)</f>
        <v>0047653214</v>
      </c>
      <c r="D32" s="6" t="str">
        <f>IF(SISWA!D32=0,"",SISWA!D32)</f>
        <v>80-162-025-8</v>
      </c>
      <c r="E32" s="195" t="str">
        <f>IF(SISWA!E32=0,"",SISWA!E32)</f>
        <v>SAFIRA FIRNANDA ARTAMEVIA</v>
      </c>
      <c r="F32" s="157">
        <v>68</v>
      </c>
      <c r="G32" s="157">
        <v>82</v>
      </c>
      <c r="H32" s="157">
        <v>84</v>
      </c>
      <c r="I32" s="157">
        <v>85</v>
      </c>
      <c r="J32" s="157">
        <v>83</v>
      </c>
      <c r="K32" s="157">
        <f t="shared" si="0"/>
        <v>80.400000000000006</v>
      </c>
      <c r="L32" s="157">
        <v>83</v>
      </c>
      <c r="M32" s="270"/>
      <c r="N32" s="7" t="str">
        <f t="shared" si="1"/>
        <v/>
      </c>
    </row>
    <row r="33" spans="1:14" x14ac:dyDescent="0.3">
      <c r="A33" s="2">
        <v>26</v>
      </c>
      <c r="B33" s="6">
        <f>IF(SISWA!B33=0,"",SISWA!B33)</f>
        <v>4183</v>
      </c>
      <c r="C33" s="6" t="str">
        <f>IF(SISWA!C33=0,"",SISWA!C33)</f>
        <v>0044270200</v>
      </c>
      <c r="D33" s="6" t="str">
        <f>IF(SISWA!D33=0,"",SISWA!D33)</f>
        <v>80-162-026-7</v>
      </c>
      <c r="E33" s="195" t="str">
        <f>IF(SISWA!E33=0,"",SISWA!E33)</f>
        <v>SITI WIFAQOTUL IMAMATUR ROHMAH</v>
      </c>
      <c r="F33" s="157">
        <v>69</v>
      </c>
      <c r="G33" s="157">
        <v>86</v>
      </c>
      <c r="H33" s="157">
        <v>85</v>
      </c>
      <c r="I33" s="157">
        <v>83</v>
      </c>
      <c r="J33" s="157">
        <v>83</v>
      </c>
      <c r="K33" s="157">
        <f t="shared" si="0"/>
        <v>81.2</v>
      </c>
      <c r="L33" s="157">
        <v>83</v>
      </c>
      <c r="M33" s="270"/>
      <c r="N33" s="7" t="str">
        <f t="shared" si="1"/>
        <v/>
      </c>
    </row>
    <row r="34" spans="1:14" x14ac:dyDescent="0.3">
      <c r="A34" s="2">
        <v>27</v>
      </c>
      <c r="B34" s="6">
        <f>IF(SISWA!B34=0,"",SISWA!B34)</f>
        <v>4191</v>
      </c>
      <c r="C34" s="6" t="str">
        <f>IF(SISWA!C34=0,"",SISWA!C34)</f>
        <v>0054015246</v>
      </c>
      <c r="D34" s="6" t="str">
        <f>IF(SISWA!D34=0,"",SISWA!D34)</f>
        <v>80-162-027-6</v>
      </c>
      <c r="E34" s="195" t="str">
        <f>IF(SISWA!E34=0,"",SISWA!E34)</f>
        <v>ACHMAD MAULANA ADITYA FAHREZA</v>
      </c>
      <c r="F34" s="157">
        <v>65</v>
      </c>
      <c r="G34" s="157">
        <v>80</v>
      </c>
      <c r="H34" s="157">
        <v>71</v>
      </c>
      <c r="I34" s="157">
        <v>77</v>
      </c>
      <c r="J34" s="157">
        <v>74</v>
      </c>
      <c r="K34" s="157">
        <f t="shared" si="0"/>
        <v>73.400000000000006</v>
      </c>
      <c r="L34" s="157"/>
      <c r="M34" s="270"/>
      <c r="N34" s="7" t="str">
        <f t="shared" si="1"/>
        <v/>
      </c>
    </row>
    <row r="35" spans="1:14" x14ac:dyDescent="0.3">
      <c r="A35" s="2">
        <v>28</v>
      </c>
      <c r="B35" s="6">
        <f>IF(SISWA!B35=0,"",SISWA!B35)</f>
        <v>4159</v>
      </c>
      <c r="C35" s="6" t="str">
        <f>IF(SISWA!C35=0,"",SISWA!C35)</f>
        <v>0044650772</v>
      </c>
      <c r="D35" s="6" t="str">
        <f>IF(SISWA!D35=0,"",SISWA!D35)</f>
        <v>80-162-028-5</v>
      </c>
      <c r="E35" s="195" t="str">
        <f>IF(SISWA!E35=0,"",SISWA!E35)</f>
        <v>AHMAT ZAINURI</v>
      </c>
      <c r="F35" s="157">
        <v>69</v>
      </c>
      <c r="G35" s="157">
        <v>76</v>
      </c>
      <c r="H35" s="157">
        <v>75</v>
      </c>
      <c r="I35" s="157">
        <v>75</v>
      </c>
      <c r="J35" s="157">
        <v>75</v>
      </c>
      <c r="K35" s="157">
        <f t="shared" si="0"/>
        <v>74</v>
      </c>
      <c r="L35" s="157"/>
      <c r="M35" s="270"/>
      <c r="N35" s="7" t="str">
        <f t="shared" si="1"/>
        <v/>
      </c>
    </row>
    <row r="36" spans="1:14" x14ac:dyDescent="0.3">
      <c r="A36" s="2">
        <v>29</v>
      </c>
      <c r="B36" s="6">
        <f>IF(SISWA!B36=0,"",SISWA!B36)</f>
        <v>4188</v>
      </c>
      <c r="C36" s="6" t="str">
        <f>IF(SISWA!C36=0,"",SISWA!C36)</f>
        <v>0048691920</v>
      </c>
      <c r="D36" s="6" t="str">
        <f>IF(SISWA!D36=0,"",SISWA!D36)</f>
        <v>80-162-029-4</v>
      </c>
      <c r="E36" s="195" t="str">
        <f>IF(SISWA!E36=0,"",SISWA!E36)</f>
        <v>AULIA SAFIRA</v>
      </c>
      <c r="F36" s="157">
        <v>70</v>
      </c>
      <c r="G36" s="157">
        <v>81</v>
      </c>
      <c r="H36" s="157">
        <v>85</v>
      </c>
      <c r="I36" s="157">
        <v>83</v>
      </c>
      <c r="J36" s="157">
        <v>84</v>
      </c>
      <c r="K36" s="157">
        <f t="shared" si="0"/>
        <v>80.599999999999994</v>
      </c>
      <c r="L36" s="157"/>
      <c r="M36" s="270"/>
      <c r="N36" s="7" t="str">
        <f t="shared" si="1"/>
        <v/>
      </c>
    </row>
    <row r="37" spans="1:14" x14ac:dyDescent="0.3">
      <c r="A37" s="2">
        <v>30</v>
      </c>
      <c r="B37" s="6">
        <f>IF(SISWA!B37=0,"",SISWA!B37)</f>
        <v>4156</v>
      </c>
      <c r="C37" s="6" t="str">
        <f>IF(SISWA!C37=0,"",SISWA!C37)</f>
        <v>0047318391</v>
      </c>
      <c r="D37" s="6" t="str">
        <f>IF(SISWA!D37=0,"",SISWA!D37)</f>
        <v>80-162-030-3</v>
      </c>
      <c r="E37" s="195" t="str">
        <f>IF(SISWA!E37=0,"",SISWA!E37)</f>
        <v>DIVA SALWA SALSABILA</v>
      </c>
      <c r="F37" s="157">
        <v>80</v>
      </c>
      <c r="G37" s="157">
        <v>95</v>
      </c>
      <c r="H37" s="157">
        <v>87</v>
      </c>
      <c r="I37" s="157">
        <v>84</v>
      </c>
      <c r="J37" s="157">
        <v>85</v>
      </c>
      <c r="K37" s="157">
        <f t="shared" si="0"/>
        <v>86.2</v>
      </c>
      <c r="L37" s="157"/>
      <c r="M37" s="270"/>
      <c r="N37" s="7" t="str">
        <f t="shared" si="1"/>
        <v/>
      </c>
    </row>
    <row r="38" spans="1:14" x14ac:dyDescent="0.3">
      <c r="A38" s="2">
        <v>31</v>
      </c>
      <c r="B38" s="6">
        <f>IF(SISWA!B38=0,"",SISWA!B38)</f>
        <v>4190</v>
      </c>
      <c r="C38" s="6" t="str">
        <f>IF(SISWA!C38=0,"",SISWA!C38)</f>
        <v>0046181004</v>
      </c>
      <c r="D38" s="6" t="str">
        <f>IF(SISWA!D38=0,"",SISWA!D38)</f>
        <v>80-162-031-2</v>
      </c>
      <c r="E38" s="195" t="str">
        <f>IF(SISWA!E38=0,"",SISWA!E38)</f>
        <v>FILSAFAH KARINA NUR ALIFIA</v>
      </c>
      <c r="F38" s="157">
        <v>72</v>
      </c>
      <c r="G38" s="157">
        <v>80</v>
      </c>
      <c r="H38" s="157">
        <v>79</v>
      </c>
      <c r="I38" s="157">
        <v>80</v>
      </c>
      <c r="J38" s="157">
        <v>78</v>
      </c>
      <c r="K38" s="157">
        <f t="shared" si="0"/>
        <v>77.8</v>
      </c>
      <c r="L38" s="157"/>
      <c r="M38" s="270"/>
      <c r="N38" s="7" t="str">
        <f t="shared" si="1"/>
        <v/>
      </c>
    </row>
    <row r="39" spans="1:14" x14ac:dyDescent="0.3">
      <c r="A39" s="2">
        <v>32</v>
      </c>
      <c r="B39" s="6">
        <f>IF(SISWA!B39=0,"",SISWA!B39)</f>
        <v>4158</v>
      </c>
      <c r="C39" s="6" t="str">
        <f>IF(SISWA!C39=0,"",SISWA!C39)</f>
        <v>0044624062</v>
      </c>
      <c r="D39" s="6" t="str">
        <f>IF(SISWA!D39=0,"",SISWA!D39)</f>
        <v>80-162-032-9</v>
      </c>
      <c r="E39" s="195" t="str">
        <f>IF(SISWA!E39=0,"",SISWA!E39)</f>
        <v>HAMALNA DEWI NURHASANAH</v>
      </c>
      <c r="F39" s="157">
        <v>66</v>
      </c>
      <c r="G39" s="157">
        <v>81</v>
      </c>
      <c r="H39" s="157">
        <v>76</v>
      </c>
      <c r="I39" s="157">
        <v>78</v>
      </c>
      <c r="J39" s="157">
        <v>75</v>
      </c>
      <c r="K39" s="157">
        <f t="shared" si="0"/>
        <v>75.2</v>
      </c>
      <c r="L39" s="157"/>
      <c r="M39" s="270"/>
      <c r="N39" s="7" t="str">
        <f t="shared" si="1"/>
        <v/>
      </c>
    </row>
    <row r="40" spans="1:14" x14ac:dyDescent="0.3">
      <c r="A40" s="2">
        <v>33</v>
      </c>
      <c r="B40" s="6">
        <f>IF(SISWA!B40=0,"",SISWA!B40)</f>
        <v>4192</v>
      </c>
      <c r="C40" s="6" t="str">
        <f>IF(SISWA!C40=0,"",SISWA!C40)</f>
        <v>0046479735</v>
      </c>
      <c r="D40" s="6" t="str">
        <f>IF(SISWA!D40=0,"",SISWA!D40)</f>
        <v>80-162-033-8</v>
      </c>
      <c r="E40" s="195" t="str">
        <f>IF(SISWA!E40=0,"",SISWA!E40)</f>
        <v>INDAH ILMAWATUL FADIYAH</v>
      </c>
      <c r="F40" s="157">
        <v>67</v>
      </c>
      <c r="G40" s="157">
        <v>81</v>
      </c>
      <c r="H40" s="157">
        <v>74</v>
      </c>
      <c r="I40" s="157">
        <v>81</v>
      </c>
      <c r="J40" s="157">
        <v>79</v>
      </c>
      <c r="K40" s="157">
        <f t="shared" si="0"/>
        <v>76.400000000000006</v>
      </c>
      <c r="L40" s="157"/>
      <c r="M40" s="270"/>
      <c r="N40" s="7" t="str">
        <f t="shared" si="1"/>
        <v/>
      </c>
    </row>
    <row r="41" spans="1:14" x14ac:dyDescent="0.3">
      <c r="A41" s="2">
        <v>34</v>
      </c>
      <c r="B41" s="6">
        <f>IF(SISWA!B41=0,"",SISWA!B41)</f>
        <v>4132</v>
      </c>
      <c r="C41" s="6" t="str">
        <f>IF(SISWA!C41=0,"",SISWA!C41)</f>
        <v>0055794100</v>
      </c>
      <c r="D41" s="6" t="str">
        <f>IF(SISWA!D41=0,"",SISWA!D41)</f>
        <v>80-162-034-7</v>
      </c>
      <c r="E41" s="195" t="str">
        <f>IF(SISWA!E41=0,"",SISWA!E41)</f>
        <v>IZZA AFKARINA</v>
      </c>
      <c r="F41" s="157">
        <v>68</v>
      </c>
      <c r="G41" s="157">
        <v>84</v>
      </c>
      <c r="H41" s="157">
        <v>81</v>
      </c>
      <c r="I41" s="157">
        <v>80</v>
      </c>
      <c r="J41" s="157">
        <v>78</v>
      </c>
      <c r="K41" s="157">
        <f t="shared" si="0"/>
        <v>78.2</v>
      </c>
      <c r="L41" s="157"/>
      <c r="M41" s="270"/>
      <c r="N41" s="7" t="str">
        <f t="shared" si="1"/>
        <v/>
      </c>
    </row>
    <row r="42" spans="1:14" x14ac:dyDescent="0.3">
      <c r="A42" s="2">
        <v>35</v>
      </c>
      <c r="B42" s="6">
        <f>IF(SISWA!B42=0,"",SISWA!B42)</f>
        <v>4157</v>
      </c>
      <c r="C42" s="6" t="str">
        <f>IF(SISWA!C42=0,"",SISWA!C42)</f>
        <v>0031187077</v>
      </c>
      <c r="D42" s="6" t="str">
        <f>IF(SISWA!D42=0,"",SISWA!D42)</f>
        <v>80-162-035-6</v>
      </c>
      <c r="E42" s="195" t="str">
        <f>IF(SISWA!E42=0,"",SISWA!E42)</f>
        <v>JESIKA NUR SANJANA</v>
      </c>
      <c r="F42" s="157">
        <v>69</v>
      </c>
      <c r="G42" s="157">
        <v>81</v>
      </c>
      <c r="H42" s="157">
        <v>85</v>
      </c>
      <c r="I42" s="157">
        <v>82</v>
      </c>
      <c r="J42" s="157">
        <v>85</v>
      </c>
      <c r="K42" s="157">
        <f t="shared" si="0"/>
        <v>80.400000000000006</v>
      </c>
      <c r="L42" s="157"/>
      <c r="M42" s="270"/>
      <c r="N42" s="7" t="str">
        <f t="shared" si="1"/>
        <v/>
      </c>
    </row>
    <row r="43" spans="1:14" x14ac:dyDescent="0.3">
      <c r="A43" s="2">
        <v>36</v>
      </c>
      <c r="B43" s="6">
        <f>IF(SISWA!B43=0,"",SISWA!B43)</f>
        <v>4160</v>
      </c>
      <c r="C43" s="6" t="str">
        <f>IF(SISWA!C43=0,"",SISWA!C43)</f>
        <v>0043300454</v>
      </c>
      <c r="D43" s="6" t="str">
        <f>IF(SISWA!D43=0,"",SISWA!D43)</f>
        <v>80-162-036-5</v>
      </c>
      <c r="E43" s="195" t="str">
        <f>IF(SISWA!E43=0,"",SISWA!E43)</f>
        <v>KHAFIT I'ZAZ ABIYYU</v>
      </c>
      <c r="F43" s="157">
        <v>68</v>
      </c>
      <c r="G43" s="157">
        <v>77</v>
      </c>
      <c r="H43" s="157">
        <v>79</v>
      </c>
      <c r="I43" s="157">
        <v>82</v>
      </c>
      <c r="J43" s="157">
        <v>79</v>
      </c>
      <c r="K43" s="157">
        <f t="shared" si="0"/>
        <v>77</v>
      </c>
      <c r="L43" s="157"/>
      <c r="M43" s="270"/>
      <c r="N43" s="7" t="str">
        <f t="shared" si="1"/>
        <v/>
      </c>
    </row>
    <row r="44" spans="1:14" x14ac:dyDescent="0.3">
      <c r="A44" s="2">
        <v>37</v>
      </c>
      <c r="B44" s="6">
        <f>IF(SISWA!B44=0,"",SISWA!B44)</f>
        <v>4161</v>
      </c>
      <c r="C44" s="6" t="str">
        <f>IF(SISWA!C44=0,"",SISWA!C44)</f>
        <v>0047793756</v>
      </c>
      <c r="D44" s="6" t="str">
        <f>IF(SISWA!D44=0,"",SISWA!D44)</f>
        <v>80-162-037-4</v>
      </c>
      <c r="E44" s="195" t="str">
        <f>IF(SISWA!E44=0,"",SISWA!E44)</f>
        <v>KRISNA DWI WICAKSONO</v>
      </c>
      <c r="F44" s="157">
        <v>63</v>
      </c>
      <c r="G44" s="157">
        <v>60</v>
      </c>
      <c r="H44" s="157">
        <v>69</v>
      </c>
      <c r="I44" s="157">
        <v>70</v>
      </c>
      <c r="J44" s="157">
        <v>57</v>
      </c>
      <c r="K44" s="157">
        <f t="shared" si="0"/>
        <v>63.8</v>
      </c>
      <c r="L44" s="157"/>
      <c r="M44" s="270"/>
      <c r="N44" s="7" t="str">
        <f t="shared" si="1"/>
        <v/>
      </c>
    </row>
    <row r="45" spans="1:14" x14ac:dyDescent="0.3">
      <c r="A45" s="2">
        <v>38</v>
      </c>
      <c r="B45" s="6">
        <f>IF(SISWA!B45=0,"",SISWA!B45)</f>
        <v>4162</v>
      </c>
      <c r="C45" s="6" t="str">
        <f>IF(SISWA!C45=0,"",SISWA!C45)</f>
        <v>0055341921</v>
      </c>
      <c r="D45" s="6" t="str">
        <f>IF(SISWA!D45=0,"",SISWA!D45)</f>
        <v>80-162-038-3</v>
      </c>
      <c r="E45" s="195" t="str">
        <f>IF(SISWA!E45=0,"",SISWA!E45)</f>
        <v>LAILA AFIFAHTUR ROHMAH</v>
      </c>
      <c r="F45" s="157">
        <v>74</v>
      </c>
      <c r="G45" s="157">
        <v>78</v>
      </c>
      <c r="H45" s="157">
        <v>74</v>
      </c>
      <c r="I45" s="157">
        <v>78</v>
      </c>
      <c r="J45" s="157">
        <v>75</v>
      </c>
      <c r="K45" s="157">
        <f t="shared" si="0"/>
        <v>75.8</v>
      </c>
      <c r="L45" s="157"/>
      <c r="M45" s="270"/>
      <c r="N45" s="7" t="str">
        <f t="shared" si="1"/>
        <v/>
      </c>
    </row>
    <row r="46" spans="1:14" x14ac:dyDescent="0.3">
      <c r="A46" s="2">
        <v>39</v>
      </c>
      <c r="B46" s="6">
        <f>IF(SISWA!B46=0,"",SISWA!B46)</f>
        <v>4163</v>
      </c>
      <c r="C46" s="6" t="str">
        <f>IF(SISWA!C46=0,"",SISWA!C46)</f>
        <v>0049724648</v>
      </c>
      <c r="D46" s="6" t="str">
        <f>IF(SISWA!D46=0,"",SISWA!D46)</f>
        <v>80-162-039-2</v>
      </c>
      <c r="E46" s="195" t="str">
        <f>IF(SISWA!E46=0,"",SISWA!E46)</f>
        <v>LIA DAHLIA</v>
      </c>
      <c r="F46" s="157">
        <v>63</v>
      </c>
      <c r="G46" s="157">
        <v>78</v>
      </c>
      <c r="H46" s="157">
        <v>76</v>
      </c>
      <c r="I46" s="157">
        <v>75</v>
      </c>
      <c r="J46" s="157">
        <v>79</v>
      </c>
      <c r="K46" s="157">
        <f t="shared" si="0"/>
        <v>74.2</v>
      </c>
      <c r="L46" s="157"/>
      <c r="M46" s="270"/>
      <c r="N46" s="7" t="str">
        <f t="shared" si="1"/>
        <v/>
      </c>
    </row>
    <row r="47" spans="1:14" x14ac:dyDescent="0.3">
      <c r="A47" s="2">
        <v>40</v>
      </c>
      <c r="B47" s="6">
        <f>IF(SISWA!B47=0,"",SISWA!B47)</f>
        <v>4164</v>
      </c>
      <c r="C47" s="6" t="str">
        <f>IF(SISWA!C47=0,"",SISWA!C47)</f>
        <v>0042308111</v>
      </c>
      <c r="D47" s="6" t="str">
        <f>IF(SISWA!D47=0,"",SISWA!D47)</f>
        <v>80-162-040-9</v>
      </c>
      <c r="E47" s="195" t="str">
        <f>IF(SISWA!E47=0,"",SISWA!E47)</f>
        <v>MIFTAKHUS SURUR</v>
      </c>
      <c r="F47" s="157">
        <v>67</v>
      </c>
      <c r="G47" s="157">
        <v>77</v>
      </c>
      <c r="H47" s="157">
        <v>79</v>
      </c>
      <c r="I47" s="157">
        <v>77</v>
      </c>
      <c r="J47" s="157">
        <v>77</v>
      </c>
      <c r="K47" s="157">
        <f t="shared" si="0"/>
        <v>75.400000000000006</v>
      </c>
      <c r="L47" s="157"/>
      <c r="M47" s="270"/>
      <c r="N47" s="7" t="str">
        <f t="shared" si="1"/>
        <v/>
      </c>
    </row>
    <row r="48" spans="1:14" x14ac:dyDescent="0.3">
      <c r="A48" s="2">
        <v>41</v>
      </c>
      <c r="B48" s="6">
        <f>IF(SISWA!B48=0,"",SISWA!B48)</f>
        <v>4194</v>
      </c>
      <c r="C48" s="6" t="str">
        <f>IF(SISWA!C48=0,"",SISWA!C48)</f>
        <v>0048571340</v>
      </c>
      <c r="D48" s="6" t="str">
        <f>IF(SISWA!D48=0,"",SISWA!D48)</f>
        <v>80-162-041-8</v>
      </c>
      <c r="E48" s="195" t="str">
        <f>IF(SISWA!E48=0,"",SISWA!E48)</f>
        <v>MOCHAMAD ALIFAMADIO DWI ANANTA</v>
      </c>
      <c r="F48" s="157">
        <v>71</v>
      </c>
      <c r="G48" s="157">
        <v>77</v>
      </c>
      <c r="H48" s="157">
        <v>76</v>
      </c>
      <c r="I48" s="157">
        <v>74</v>
      </c>
      <c r="J48" s="157">
        <v>75</v>
      </c>
      <c r="K48" s="157">
        <f t="shared" si="0"/>
        <v>74.599999999999994</v>
      </c>
      <c r="L48" s="157"/>
      <c r="M48" s="270"/>
      <c r="N48" s="7" t="str">
        <f t="shared" si="1"/>
        <v/>
      </c>
    </row>
    <row r="49" spans="1:14" x14ac:dyDescent="0.3">
      <c r="A49" s="2">
        <v>42</v>
      </c>
      <c r="B49" s="6">
        <f>IF(SISWA!B49=0,"",SISWA!B49)</f>
        <v>4195</v>
      </c>
      <c r="C49" s="6" t="str">
        <f>IF(SISWA!C49=0,"",SISWA!C49)</f>
        <v>0049668688</v>
      </c>
      <c r="D49" s="6" t="str">
        <f>IF(SISWA!D49=0,"",SISWA!D49)</f>
        <v>80-162-042-7</v>
      </c>
      <c r="E49" s="195" t="str">
        <f>IF(SISWA!E49=0,"",SISWA!E49)</f>
        <v>MOHAMAD RIZKY ARDIANTO</v>
      </c>
      <c r="F49" s="157">
        <v>72</v>
      </c>
      <c r="G49" s="157">
        <v>6</v>
      </c>
      <c r="H49" s="157">
        <v>77</v>
      </c>
      <c r="I49" s="157">
        <v>77</v>
      </c>
      <c r="J49" s="157">
        <v>73</v>
      </c>
      <c r="K49" s="157">
        <f t="shared" si="0"/>
        <v>61</v>
      </c>
      <c r="L49" s="157"/>
      <c r="M49" s="270"/>
      <c r="N49" s="7" t="str">
        <f t="shared" si="1"/>
        <v/>
      </c>
    </row>
    <row r="50" spans="1:14" x14ac:dyDescent="0.3">
      <c r="A50" s="2">
        <v>43</v>
      </c>
      <c r="B50" s="6">
        <f>IF(SISWA!B50=0,"",SISWA!B50)</f>
        <v>4196</v>
      </c>
      <c r="C50" s="6" t="str">
        <f>IF(SISWA!C50=0,"",SISWA!C50)</f>
        <v>0053373334</v>
      </c>
      <c r="D50" s="6" t="str">
        <f>IF(SISWA!D50=0,"",SISWA!D50)</f>
        <v>80-162-043-6</v>
      </c>
      <c r="E50" s="195" t="str">
        <f>IF(SISWA!E50=0,"",SISWA!E50)</f>
        <v>MUHAMAD YOGA HALIM AKBAR</v>
      </c>
      <c r="F50" s="157"/>
      <c r="G50" s="157"/>
      <c r="H50" s="157">
        <v>76</v>
      </c>
      <c r="I50" s="157">
        <v>75</v>
      </c>
      <c r="J50" s="157">
        <v>72</v>
      </c>
      <c r="K50" s="157">
        <f t="shared" si="0"/>
        <v>74.333333333333329</v>
      </c>
      <c r="L50" s="157"/>
      <c r="M50" s="270"/>
      <c r="N50" s="43" t="str">
        <f t="shared" si="1"/>
        <v/>
      </c>
    </row>
    <row r="51" spans="1:14" x14ac:dyDescent="0.3">
      <c r="A51" s="2">
        <v>44</v>
      </c>
      <c r="B51" s="6">
        <f>IF(SISWA!B51=0,"",SISWA!B51)</f>
        <v>4165</v>
      </c>
      <c r="C51" s="6" t="str">
        <f>IF(SISWA!C51=0,"",SISWA!C51)</f>
        <v>0045389451</v>
      </c>
      <c r="D51" s="6" t="str">
        <f>IF(SISWA!D51=0,"",SISWA!D51)</f>
        <v>80-162-044-5</v>
      </c>
      <c r="E51" s="195" t="str">
        <f>IF(SISWA!E51=0,"",SISWA!E51)</f>
        <v>MUHAMMAD AKBAR MAULANA ISKHAQ</v>
      </c>
      <c r="F51" s="157">
        <v>66</v>
      </c>
      <c r="G51" s="157">
        <v>77</v>
      </c>
      <c r="H51" s="157">
        <v>76</v>
      </c>
      <c r="I51" s="157"/>
      <c r="J51" s="157">
        <v>71</v>
      </c>
      <c r="K51" s="157">
        <f t="shared" si="0"/>
        <v>72.5</v>
      </c>
      <c r="L51" s="157"/>
      <c r="M51" s="271"/>
      <c r="N51" s="43" t="str">
        <f t="shared" si="1"/>
        <v/>
      </c>
    </row>
    <row r="52" spans="1:14" x14ac:dyDescent="0.3">
      <c r="A52" s="2">
        <v>45</v>
      </c>
      <c r="B52" s="6">
        <f>IF(SISWA!B52=0,"",SISWA!B52)</f>
        <v>4166</v>
      </c>
      <c r="C52" s="6" t="str">
        <f>IF(SISWA!C52=0,"",SISWA!C52)</f>
        <v>0056992985</v>
      </c>
      <c r="D52" s="6" t="str">
        <f>IF(SISWA!D52=0,"",SISWA!D52)</f>
        <v>80-162-045-4</v>
      </c>
      <c r="E52" s="195" t="str">
        <f>IF(SISWA!E52=0,"",SISWA!E52)</f>
        <v>MUHAMMAD ARIS MAHENDRA</v>
      </c>
      <c r="F52" s="157">
        <v>67</v>
      </c>
      <c r="G52" s="157">
        <v>73</v>
      </c>
      <c r="H52" s="157">
        <v>74</v>
      </c>
      <c r="I52" s="157">
        <v>75</v>
      </c>
      <c r="J52" s="157">
        <v>67</v>
      </c>
      <c r="K52" s="157">
        <f t="shared" si="0"/>
        <v>71.2</v>
      </c>
      <c r="L52" s="157"/>
      <c r="M52" s="270"/>
      <c r="N52" s="43" t="str">
        <f t="shared" si="1"/>
        <v/>
      </c>
    </row>
    <row r="53" spans="1:14" x14ac:dyDescent="0.3">
      <c r="A53" s="2">
        <v>46</v>
      </c>
      <c r="B53" s="6">
        <f>IF(SISWA!B53=0,"",SISWA!B53)</f>
        <v>4167</v>
      </c>
      <c r="C53" s="6" t="str">
        <f>IF(SISWA!C53=0,"",SISWA!C53)</f>
        <v>0043548840</v>
      </c>
      <c r="D53" s="6" t="str">
        <f>IF(SISWA!D53=0,"",SISWA!D53)</f>
        <v>80-162-046-3</v>
      </c>
      <c r="E53" s="195" t="str">
        <f>IF(SISWA!E53=0,"",SISWA!E53)</f>
        <v>MUHAMMAD REZA NURDIANSYAH</v>
      </c>
      <c r="F53" s="157">
        <v>65</v>
      </c>
      <c r="G53" s="157">
        <v>75</v>
      </c>
      <c r="H53" s="157">
        <v>75</v>
      </c>
      <c r="I53" s="157">
        <v>75</v>
      </c>
      <c r="J53" s="157">
        <v>72</v>
      </c>
      <c r="K53" s="157">
        <f t="shared" si="0"/>
        <v>72.400000000000006</v>
      </c>
      <c r="L53" s="157"/>
      <c r="M53" s="271"/>
      <c r="N53" s="43" t="str">
        <f t="shared" si="1"/>
        <v/>
      </c>
    </row>
    <row r="54" spans="1:14" x14ac:dyDescent="0.3">
      <c r="A54" s="2">
        <v>47</v>
      </c>
      <c r="B54" s="6">
        <f>IF(SISWA!B54=0,"",SISWA!B54)</f>
        <v>4168</v>
      </c>
      <c r="C54" s="6" t="str">
        <f>IF(SISWA!C54=0,"",SISWA!C54)</f>
        <v>0042281947</v>
      </c>
      <c r="D54" s="6" t="str">
        <f>IF(SISWA!D54=0,"",SISWA!D54)</f>
        <v>80-162-047-2</v>
      </c>
      <c r="E54" s="195" t="str">
        <f>IF(SISWA!E54=0,"",SISWA!E54)</f>
        <v>MUHAMMAD SONI</v>
      </c>
      <c r="F54" s="157">
        <v>63</v>
      </c>
      <c r="G54" s="157">
        <v>73</v>
      </c>
      <c r="H54" s="157">
        <v>70</v>
      </c>
      <c r="I54" s="157">
        <v>71</v>
      </c>
      <c r="J54" s="157">
        <v>61</v>
      </c>
      <c r="K54" s="157">
        <f t="shared" si="0"/>
        <v>67.599999999999994</v>
      </c>
      <c r="L54" s="157"/>
      <c r="M54" s="270"/>
      <c r="N54" s="43" t="str">
        <f t="shared" si="1"/>
        <v/>
      </c>
    </row>
    <row r="55" spans="1:14" x14ac:dyDescent="0.3">
      <c r="A55" s="2">
        <v>48</v>
      </c>
      <c r="B55" s="6">
        <f>IF(SISWA!B55=0,"",SISWA!B55)</f>
        <v>4169</v>
      </c>
      <c r="C55" s="6" t="str">
        <f>IF(SISWA!C55=0,"",SISWA!C55)</f>
        <v>0047171711</v>
      </c>
      <c r="D55" s="6" t="str">
        <f>IF(SISWA!D55=0,"",SISWA!D55)</f>
        <v>80-162-048-9</v>
      </c>
      <c r="E55" s="195" t="str">
        <f>IF(SISWA!E55=0,"",SISWA!E55)</f>
        <v>MUHAMMAD YUSUF ABDILLAH</v>
      </c>
      <c r="F55" s="157">
        <v>71</v>
      </c>
      <c r="G55" s="157">
        <v>77</v>
      </c>
      <c r="H55" s="157">
        <v>79</v>
      </c>
      <c r="I55" s="157">
        <v>80</v>
      </c>
      <c r="J55" s="157">
        <v>80</v>
      </c>
      <c r="K55" s="157">
        <f t="shared" si="0"/>
        <v>77.400000000000006</v>
      </c>
      <c r="L55" s="157"/>
      <c r="M55" s="271"/>
      <c r="N55" s="43" t="str">
        <f t="shared" si="1"/>
        <v/>
      </c>
    </row>
    <row r="56" spans="1:14" x14ac:dyDescent="0.3">
      <c r="A56" s="2">
        <v>49</v>
      </c>
      <c r="B56" s="6">
        <f>IF(SISWA!B56=0,"",SISWA!B56)</f>
        <v>4197</v>
      </c>
      <c r="C56" s="6" t="str">
        <f>IF(SISWA!C56=0,"",SISWA!C56)</f>
        <v>0053900236</v>
      </c>
      <c r="D56" s="6" t="str">
        <f>IF(SISWA!D56=0,"",SISWA!D56)</f>
        <v>80-162-049-8</v>
      </c>
      <c r="E56" s="195" t="str">
        <f>IF(SISWA!E56=0,"",SISWA!E56)</f>
        <v>MUHAMMAD ZAYIN FADHLILLAH</v>
      </c>
      <c r="F56" s="157">
        <v>72</v>
      </c>
      <c r="G56" s="157">
        <v>77</v>
      </c>
      <c r="H56" s="157">
        <v>76</v>
      </c>
      <c r="I56" s="157">
        <v>77</v>
      </c>
      <c r="J56" s="157">
        <v>72</v>
      </c>
      <c r="K56" s="157">
        <f t="shared" si="0"/>
        <v>74.8</v>
      </c>
      <c r="L56" s="157"/>
      <c r="M56" s="270"/>
      <c r="N56" s="43" t="str">
        <f t="shared" si="1"/>
        <v/>
      </c>
    </row>
    <row r="57" spans="1:14" x14ac:dyDescent="0.3">
      <c r="A57" s="2">
        <v>50</v>
      </c>
      <c r="B57" s="6">
        <f>IF(SISWA!B57=0,"",SISWA!B57)</f>
        <v>4170</v>
      </c>
      <c r="C57" s="6" t="str">
        <f>IF(SISWA!C57=0,"",SISWA!C57)</f>
        <v>0059424115</v>
      </c>
      <c r="D57" s="6" t="str">
        <f>IF(SISWA!D57=0,"",SISWA!D57)</f>
        <v>80-162-050-7</v>
      </c>
      <c r="E57" s="195" t="str">
        <f>IF(SISWA!E57=0,"",SISWA!E57)</f>
        <v>NURUL ISLAKHATUL MAGHFIROH</v>
      </c>
      <c r="F57" s="157">
        <v>70</v>
      </c>
      <c r="G57" s="157">
        <v>78</v>
      </c>
      <c r="H57" s="157">
        <v>77</v>
      </c>
      <c r="I57" s="157">
        <v>75</v>
      </c>
      <c r="J57" s="157">
        <v>80</v>
      </c>
      <c r="K57" s="157">
        <f t="shared" si="0"/>
        <v>76</v>
      </c>
      <c r="L57" s="157"/>
      <c r="M57" s="271"/>
      <c r="N57" s="43" t="str">
        <f t="shared" si="1"/>
        <v/>
      </c>
    </row>
    <row r="58" spans="1:14" x14ac:dyDescent="0.3">
      <c r="A58" s="2">
        <v>51</v>
      </c>
      <c r="B58" s="6">
        <f>IF(SISWA!B58=0,"",SISWA!B58)</f>
        <v>4171</v>
      </c>
      <c r="C58" s="6" t="str">
        <f>IF(SISWA!C58=0,"",SISWA!C58)</f>
        <v>0047462155</v>
      </c>
      <c r="D58" s="6" t="str">
        <f>IF(SISWA!D58=0,"",SISWA!D58)</f>
        <v>80-162-051-6</v>
      </c>
      <c r="E58" s="195" t="str">
        <f>IF(SISWA!E58=0,"",SISWA!E58)</f>
        <v>SALIFA IHDAHLIA</v>
      </c>
      <c r="F58" s="157">
        <v>63</v>
      </c>
      <c r="G58" s="157">
        <v>79</v>
      </c>
      <c r="H58" s="157">
        <v>76</v>
      </c>
      <c r="I58" s="157">
        <v>76</v>
      </c>
      <c r="J58" s="157">
        <v>74</v>
      </c>
      <c r="K58" s="157">
        <f t="shared" si="0"/>
        <v>73.599999999999994</v>
      </c>
      <c r="L58" s="157"/>
      <c r="M58" s="270"/>
      <c r="N58" s="7" t="str">
        <f t="shared" si="1"/>
        <v/>
      </c>
    </row>
    <row r="59" spans="1:14" x14ac:dyDescent="0.3">
      <c r="A59" s="2">
        <v>52</v>
      </c>
      <c r="B59" s="6">
        <f>IF(SISWA!B59=0,"",SISWA!B59)</f>
        <v>4056</v>
      </c>
      <c r="C59" s="6" t="str">
        <f>IF(SISWA!C59=0,"",SISWA!C59)</f>
        <v>0025417842</v>
      </c>
      <c r="D59" s="6" t="str">
        <f>IF(SISWA!D59=0,"",SISWA!D59)</f>
        <v>80-162-052-5</v>
      </c>
      <c r="E59" s="195" t="str">
        <f>IF(SISWA!E59=0,"",SISWA!E59)</f>
        <v>YUNITA WARDATUL CHOIRIYAH</v>
      </c>
      <c r="F59" s="157">
        <v>65</v>
      </c>
      <c r="G59" s="157">
        <v>87</v>
      </c>
      <c r="H59" s="157">
        <v>84</v>
      </c>
      <c r="I59" s="157">
        <v>79</v>
      </c>
      <c r="J59" s="157">
        <v>81</v>
      </c>
      <c r="K59" s="157">
        <f t="shared" si="0"/>
        <v>79.2</v>
      </c>
      <c r="L59" s="157"/>
      <c r="M59" s="271"/>
      <c r="N59" s="7" t="str">
        <f t="shared" si="1"/>
        <v/>
      </c>
    </row>
    <row r="60" spans="1:14" x14ac:dyDescent="0.3">
      <c r="A60" s="2">
        <v>53</v>
      </c>
      <c r="B60" s="6">
        <f>IF(SISWA!B60=0,"",SISWA!B60)</f>
        <v>4172</v>
      </c>
      <c r="C60" s="6" t="str">
        <f>IF(SISWA!C60=0,"",SISWA!C60)</f>
        <v>0041942834</v>
      </c>
      <c r="D60" s="6" t="str">
        <f>IF(SISWA!D60=0,"",SISWA!D60)</f>
        <v>80-162-053-4</v>
      </c>
      <c r="E60" s="195" t="str">
        <f>IF(SISWA!E60=0,"",SISWA!E60)</f>
        <v>YUSFI RIZKY AZIZAH</v>
      </c>
      <c r="F60" s="157">
        <v>70</v>
      </c>
      <c r="G60" s="157">
        <v>85</v>
      </c>
      <c r="H60" s="157">
        <v>82</v>
      </c>
      <c r="I60" s="157">
        <v>82</v>
      </c>
      <c r="J60" s="157">
        <v>83</v>
      </c>
      <c r="K60" s="157">
        <f t="shared" si="0"/>
        <v>80.400000000000006</v>
      </c>
      <c r="L60" s="157"/>
      <c r="M60" s="270"/>
      <c r="N60" s="7" t="str">
        <f t="shared" si="1"/>
        <v/>
      </c>
    </row>
    <row r="61" spans="1:14" x14ac:dyDescent="0.3">
      <c r="A61" s="2">
        <v>54</v>
      </c>
      <c r="B61" s="6" t="str">
        <f>IF(SISWA!B61=0,"",SISWA!B61)</f>
        <v/>
      </c>
      <c r="C61" s="6" t="str">
        <f>IF(SISWA!C61=0,"",SISWA!C61)</f>
        <v/>
      </c>
      <c r="D61" s="6" t="str">
        <f>IF(SISWA!D61=0,"",SISWA!D61)</f>
        <v/>
      </c>
      <c r="E61" s="195" t="str">
        <f>IF(SISWA!E61=0,"",SISWA!E61)</f>
        <v/>
      </c>
      <c r="F61" s="157"/>
      <c r="G61" s="157"/>
      <c r="H61" s="157"/>
      <c r="I61" s="157"/>
      <c r="J61" s="157"/>
      <c r="K61" s="157" t="e">
        <f t="shared" si="0"/>
        <v>#DIV/0!</v>
      </c>
      <c r="L61" s="157"/>
      <c r="M61" s="271"/>
      <c r="N61" s="7" t="str">
        <f t="shared" si="1"/>
        <v/>
      </c>
    </row>
    <row r="62" spans="1:14" x14ac:dyDescent="0.3">
      <c r="A62" s="2">
        <v>55</v>
      </c>
      <c r="B62" s="6" t="str">
        <f>IF(SISWA!B62=0,"",SISWA!B62)</f>
        <v/>
      </c>
      <c r="C62" s="6" t="str">
        <f>IF(SISWA!C62=0,"",SISWA!C62)</f>
        <v/>
      </c>
      <c r="D62" s="6" t="str">
        <f>IF(SISWA!D62=0,"",SISWA!D62)</f>
        <v/>
      </c>
      <c r="E62" s="195" t="str">
        <f>IF(SISWA!E62=0,"",SISWA!E62)</f>
        <v/>
      </c>
      <c r="F62" s="157"/>
      <c r="G62" s="157"/>
      <c r="H62" s="157"/>
      <c r="I62" s="157"/>
      <c r="J62" s="157"/>
      <c r="K62" s="157" t="e">
        <f t="shared" si="0"/>
        <v>#DIV/0!</v>
      </c>
      <c r="L62" s="157"/>
      <c r="M62" s="270"/>
      <c r="N62" s="7" t="str">
        <f t="shared" si="1"/>
        <v/>
      </c>
    </row>
    <row r="63" spans="1:14" x14ac:dyDescent="0.3">
      <c r="A63" s="2">
        <v>56</v>
      </c>
      <c r="B63" s="6" t="str">
        <f>IF(SISWA!B63=0,"",SISWA!B63)</f>
        <v/>
      </c>
      <c r="C63" s="6" t="str">
        <f>IF(SISWA!C63=0,"",SISWA!C63)</f>
        <v/>
      </c>
      <c r="D63" s="6" t="str">
        <f>IF(SISWA!D63=0,"",SISWA!D63)</f>
        <v/>
      </c>
      <c r="E63" s="195" t="str">
        <f>IF(SISWA!E63=0,"",SISWA!E63)</f>
        <v/>
      </c>
      <c r="F63" s="157"/>
      <c r="G63" s="157"/>
      <c r="H63" s="157"/>
      <c r="I63" s="157"/>
      <c r="J63" s="157"/>
      <c r="K63" s="157" t="e">
        <f t="shared" si="0"/>
        <v>#DIV/0!</v>
      </c>
      <c r="L63" s="157"/>
      <c r="M63" s="271"/>
    </row>
    <row r="64" spans="1:14" x14ac:dyDescent="0.3">
      <c r="A64" s="2">
        <v>57</v>
      </c>
      <c r="B64" s="6" t="str">
        <f>IF(SISWA!B64=0,"",SISWA!B64)</f>
        <v/>
      </c>
      <c r="C64" s="6" t="str">
        <f>IF(SISWA!C64=0,"",SISWA!C64)</f>
        <v/>
      </c>
      <c r="D64" s="6" t="str">
        <f>IF(SISWA!D64=0,"",SISWA!D64)</f>
        <v/>
      </c>
      <c r="E64" s="195" t="str">
        <f>IF(SISWA!E64=0,"",SISWA!E64)</f>
        <v/>
      </c>
      <c r="F64" s="157"/>
      <c r="G64" s="157"/>
      <c r="H64" s="157"/>
      <c r="I64" s="157"/>
      <c r="J64" s="157"/>
      <c r="K64" s="157" t="e">
        <f t="shared" si="0"/>
        <v>#DIV/0!</v>
      </c>
      <c r="L64" s="157"/>
      <c r="M64" s="270"/>
    </row>
    <row r="65" spans="1:13" x14ac:dyDescent="0.3">
      <c r="A65" s="2">
        <v>58</v>
      </c>
      <c r="B65" s="6" t="str">
        <f>IF(SISWA!B65=0,"",SISWA!B65)</f>
        <v/>
      </c>
      <c r="C65" s="6" t="str">
        <f>IF(SISWA!C65=0,"",SISWA!C65)</f>
        <v/>
      </c>
      <c r="D65" s="6" t="str">
        <f>IF(SISWA!D65=0,"",SISWA!D65)</f>
        <v/>
      </c>
      <c r="E65" s="195" t="str">
        <f>IF(SISWA!E65=0,"",SISWA!E65)</f>
        <v/>
      </c>
      <c r="F65" s="157"/>
      <c r="G65" s="157"/>
      <c r="H65" s="157"/>
      <c r="I65" s="157"/>
      <c r="J65" s="157"/>
      <c r="K65" s="157" t="e">
        <f t="shared" si="0"/>
        <v>#DIV/0!</v>
      </c>
      <c r="L65" s="157"/>
      <c r="M65" s="271"/>
    </row>
    <row r="66" spans="1:13" x14ac:dyDescent="0.3">
      <c r="A66" s="2">
        <v>59</v>
      </c>
      <c r="B66" s="6" t="str">
        <f>IF(SISWA!B66=0,"",SISWA!B66)</f>
        <v/>
      </c>
      <c r="C66" s="6" t="str">
        <f>IF(SISWA!C66=0,"",SISWA!C66)</f>
        <v/>
      </c>
      <c r="D66" s="6" t="str">
        <f>IF(SISWA!D66=0,"",SISWA!D66)</f>
        <v/>
      </c>
      <c r="E66" s="195" t="str">
        <f>IF(SISWA!E66=0,"",SISWA!E66)</f>
        <v/>
      </c>
      <c r="F66" s="157"/>
      <c r="G66" s="157"/>
      <c r="H66" s="157"/>
      <c r="I66" s="157"/>
      <c r="J66" s="157"/>
      <c r="K66" s="157" t="e">
        <f t="shared" si="0"/>
        <v>#DIV/0!</v>
      </c>
      <c r="L66" s="157"/>
      <c r="M66" s="270"/>
    </row>
    <row r="67" spans="1:13" x14ac:dyDescent="0.3">
      <c r="A67" s="2">
        <v>60</v>
      </c>
      <c r="B67" s="6" t="str">
        <f>IF(SISWA!B67=0,"",SISWA!B67)</f>
        <v/>
      </c>
      <c r="C67" s="6" t="str">
        <f>IF(SISWA!C67=0,"",SISWA!C67)</f>
        <v/>
      </c>
      <c r="D67" s="6" t="str">
        <f>IF(SISWA!D67=0,"",SISWA!D67)</f>
        <v/>
      </c>
      <c r="E67" s="195" t="str">
        <f>IF(SISWA!E67=0,"",SISWA!E67)</f>
        <v/>
      </c>
      <c r="F67" s="157"/>
      <c r="G67" s="157"/>
      <c r="H67" s="157"/>
      <c r="I67" s="157"/>
      <c r="J67" s="157"/>
      <c r="K67" s="157" t="e">
        <f t="shared" si="0"/>
        <v>#DIV/0!</v>
      </c>
      <c r="L67" s="157"/>
      <c r="M67" s="271"/>
    </row>
    <row r="68" spans="1:13" x14ac:dyDescent="0.3">
      <c r="A68" s="2">
        <v>61</v>
      </c>
      <c r="B68" s="6" t="str">
        <f>IF(SISWA!B68=0,"",SISWA!B68)</f>
        <v/>
      </c>
      <c r="C68" s="6" t="str">
        <f>IF(SISWA!C68=0,"",SISWA!C68)</f>
        <v/>
      </c>
      <c r="D68" s="6" t="str">
        <f>IF(SISWA!D68=0,"",SISWA!D68)</f>
        <v/>
      </c>
      <c r="E68" s="195" t="str">
        <f>IF(SISWA!E68=0,"",SISWA!E68)</f>
        <v/>
      </c>
      <c r="F68" s="157"/>
      <c r="G68" s="157"/>
      <c r="H68" s="157"/>
      <c r="I68" s="157"/>
      <c r="J68" s="157"/>
      <c r="K68" s="157" t="e">
        <f t="shared" si="0"/>
        <v>#DIV/0!</v>
      </c>
      <c r="L68" s="157"/>
      <c r="M68" s="270"/>
    </row>
    <row r="69" spans="1:13" x14ac:dyDescent="0.3">
      <c r="A69" s="2">
        <v>62</v>
      </c>
      <c r="B69" s="6" t="str">
        <f>IF(SISWA!B69=0,"",SISWA!B69)</f>
        <v/>
      </c>
      <c r="C69" s="6" t="str">
        <f>IF(SISWA!C69=0,"",SISWA!C69)</f>
        <v/>
      </c>
      <c r="D69" s="6" t="str">
        <f>IF(SISWA!D69=0,"",SISWA!D69)</f>
        <v/>
      </c>
      <c r="E69" s="195" t="str">
        <f>IF(SISWA!E69=0,"",SISWA!E69)</f>
        <v/>
      </c>
      <c r="F69" s="157"/>
      <c r="G69" s="157"/>
      <c r="H69" s="157"/>
      <c r="I69" s="157"/>
      <c r="J69" s="157"/>
      <c r="K69" s="157" t="e">
        <f t="shared" si="0"/>
        <v>#DIV/0!</v>
      </c>
      <c r="L69" s="157"/>
      <c r="M69" s="271"/>
    </row>
    <row r="70" spans="1:13" x14ac:dyDescent="0.3">
      <c r="A70" s="2">
        <v>63</v>
      </c>
      <c r="B70" s="6" t="str">
        <f>IF(SISWA!B70=0,"",SISWA!B70)</f>
        <v/>
      </c>
      <c r="C70" s="6" t="str">
        <f>IF(SISWA!C70=0,"",SISWA!C70)</f>
        <v/>
      </c>
      <c r="D70" s="6" t="str">
        <f>IF(SISWA!D70=0,"",SISWA!D70)</f>
        <v/>
      </c>
      <c r="E70" s="195" t="str">
        <f>IF(SISWA!E70=0,"",SISWA!E70)</f>
        <v/>
      </c>
      <c r="F70" s="157"/>
      <c r="G70" s="157"/>
      <c r="H70" s="157"/>
      <c r="I70" s="157"/>
      <c r="J70" s="157"/>
      <c r="K70" s="157" t="e">
        <f t="shared" si="0"/>
        <v>#DIV/0!</v>
      </c>
      <c r="L70" s="157"/>
      <c r="M70" s="270"/>
    </row>
    <row r="71" spans="1:13" x14ac:dyDescent="0.3">
      <c r="A71" s="2">
        <v>64</v>
      </c>
      <c r="B71" s="6" t="str">
        <f>IF(SISWA!B71=0,"",SISWA!B71)</f>
        <v/>
      </c>
      <c r="C71" s="6" t="str">
        <f>IF(SISWA!C71=0,"",SISWA!C71)</f>
        <v/>
      </c>
      <c r="D71" s="6" t="str">
        <f>IF(SISWA!D71=0,"",SISWA!D71)</f>
        <v/>
      </c>
      <c r="E71" s="195" t="str">
        <f>IF(SISWA!E71=0,"",SISWA!E71)</f>
        <v/>
      </c>
      <c r="F71" s="157"/>
      <c r="G71" s="157"/>
      <c r="H71" s="157"/>
      <c r="I71" s="157"/>
      <c r="J71" s="157"/>
      <c r="K71" s="157" t="e">
        <f t="shared" si="0"/>
        <v>#DIV/0!</v>
      </c>
      <c r="L71" s="157"/>
      <c r="M71" s="271"/>
    </row>
    <row r="72" spans="1:13" x14ac:dyDescent="0.3">
      <c r="A72" s="2">
        <v>65</v>
      </c>
      <c r="B72" s="6" t="str">
        <f>IF(SISWA!B72=0,"",SISWA!B72)</f>
        <v/>
      </c>
      <c r="C72" s="6" t="str">
        <f>IF(SISWA!C72=0,"",SISWA!C72)</f>
        <v/>
      </c>
      <c r="D72" s="6" t="str">
        <f>IF(SISWA!D72=0,"",SISWA!D72)</f>
        <v/>
      </c>
      <c r="E72" s="195" t="str">
        <f>IF(SISWA!E72=0,"",SISWA!E72)</f>
        <v/>
      </c>
      <c r="F72" s="157"/>
      <c r="G72" s="157"/>
      <c r="H72" s="157"/>
      <c r="I72" s="157"/>
      <c r="J72" s="157"/>
      <c r="K72" s="157" t="e">
        <f t="shared" si="0"/>
        <v>#DIV/0!</v>
      </c>
      <c r="L72" s="157"/>
      <c r="M72" s="270"/>
    </row>
    <row r="73" spans="1:13" x14ac:dyDescent="0.3">
      <c r="A73" s="2">
        <v>66</v>
      </c>
      <c r="B73" s="6" t="str">
        <f>IF(SISWA!B73=0,"",SISWA!B73)</f>
        <v/>
      </c>
      <c r="C73" s="6" t="str">
        <f>IF(SISWA!C73=0,"",SISWA!C73)</f>
        <v/>
      </c>
      <c r="D73" s="6" t="str">
        <f>IF(SISWA!D73=0,"",SISWA!D73)</f>
        <v/>
      </c>
      <c r="E73" s="195" t="str">
        <f>IF(SISWA!E73=0,"",SISWA!E73)</f>
        <v/>
      </c>
      <c r="F73" s="157"/>
      <c r="G73" s="157"/>
      <c r="H73" s="157"/>
      <c r="I73" s="157"/>
      <c r="J73" s="157"/>
      <c r="K73" s="157" t="e">
        <f t="shared" ref="K73:K136" si="2">AVERAGE(F73:J73)</f>
        <v>#DIV/0!</v>
      </c>
      <c r="L73" s="157"/>
      <c r="M73" s="271"/>
    </row>
    <row r="74" spans="1:13" x14ac:dyDescent="0.3">
      <c r="A74" s="2">
        <v>67</v>
      </c>
      <c r="B74" s="6" t="str">
        <f>IF(SISWA!B74=0,"",SISWA!B74)</f>
        <v/>
      </c>
      <c r="C74" s="6" t="str">
        <f>IF(SISWA!C74=0,"",SISWA!C74)</f>
        <v/>
      </c>
      <c r="D74" s="6" t="str">
        <f>IF(SISWA!D74=0,"",SISWA!D74)</f>
        <v/>
      </c>
      <c r="E74" s="195" t="str">
        <f>IF(SISWA!E74=0,"",SISWA!E74)</f>
        <v/>
      </c>
      <c r="F74" s="157"/>
      <c r="G74" s="157"/>
      <c r="H74" s="157"/>
      <c r="I74" s="157"/>
      <c r="J74" s="157"/>
      <c r="K74" s="157" t="e">
        <f t="shared" si="2"/>
        <v>#DIV/0!</v>
      </c>
      <c r="L74" s="157"/>
      <c r="M74" s="270"/>
    </row>
    <row r="75" spans="1:13" x14ac:dyDescent="0.3">
      <c r="A75" s="2">
        <v>68</v>
      </c>
      <c r="B75" s="6" t="str">
        <f>IF(SISWA!B75=0,"",SISWA!B75)</f>
        <v/>
      </c>
      <c r="C75" s="6" t="str">
        <f>IF(SISWA!C75=0,"",SISWA!C75)</f>
        <v/>
      </c>
      <c r="D75" s="6" t="str">
        <f>IF(SISWA!D75=0,"",SISWA!D75)</f>
        <v/>
      </c>
      <c r="E75" s="195" t="str">
        <f>IF(SISWA!E75=0,"",SISWA!E75)</f>
        <v/>
      </c>
      <c r="F75" s="157"/>
      <c r="G75" s="157"/>
      <c r="H75" s="157"/>
      <c r="I75" s="157"/>
      <c r="J75" s="157"/>
      <c r="K75" s="157" t="e">
        <f t="shared" si="2"/>
        <v>#DIV/0!</v>
      </c>
      <c r="L75" s="157"/>
      <c r="M75" s="271"/>
    </row>
    <row r="76" spans="1:13" x14ac:dyDescent="0.3">
      <c r="A76" s="2">
        <v>69</v>
      </c>
      <c r="B76" s="6" t="str">
        <f>IF(SISWA!B76=0,"",SISWA!B76)</f>
        <v/>
      </c>
      <c r="C76" s="6" t="str">
        <f>IF(SISWA!C76=0,"",SISWA!C76)</f>
        <v/>
      </c>
      <c r="D76" s="6" t="str">
        <f>IF(SISWA!D76=0,"",SISWA!D76)</f>
        <v/>
      </c>
      <c r="E76" s="195" t="str">
        <f>IF(SISWA!E76=0,"",SISWA!E76)</f>
        <v/>
      </c>
      <c r="F76" s="157"/>
      <c r="G76" s="157"/>
      <c r="H76" s="157"/>
      <c r="I76" s="157"/>
      <c r="J76" s="157"/>
      <c r="K76" s="157" t="e">
        <f t="shared" si="2"/>
        <v>#DIV/0!</v>
      </c>
      <c r="L76" s="157"/>
      <c r="M76" s="270"/>
    </row>
    <row r="77" spans="1:13" x14ac:dyDescent="0.3">
      <c r="A77" s="2">
        <v>70</v>
      </c>
      <c r="B77" s="6" t="str">
        <f>IF(SISWA!B77=0,"",SISWA!B77)</f>
        <v/>
      </c>
      <c r="C77" s="6" t="str">
        <f>IF(SISWA!C77=0,"",SISWA!C77)</f>
        <v/>
      </c>
      <c r="D77" s="6" t="str">
        <f>IF(SISWA!D77=0,"",SISWA!D77)</f>
        <v/>
      </c>
      <c r="E77" s="195" t="str">
        <f>IF(SISWA!E77=0,"",SISWA!E77)</f>
        <v/>
      </c>
      <c r="F77" s="157"/>
      <c r="G77" s="157"/>
      <c r="H77" s="157"/>
      <c r="I77" s="157"/>
      <c r="J77" s="157"/>
      <c r="K77" s="157" t="e">
        <f t="shared" si="2"/>
        <v>#DIV/0!</v>
      </c>
      <c r="L77" s="157"/>
      <c r="M77" s="271"/>
    </row>
    <row r="78" spans="1:13" x14ac:dyDescent="0.3">
      <c r="A78" s="2">
        <v>71</v>
      </c>
      <c r="B78" s="6" t="str">
        <f>IF(SISWA!B78=0,"",SISWA!B78)</f>
        <v/>
      </c>
      <c r="C78" s="6" t="str">
        <f>IF(SISWA!C78=0,"",SISWA!C78)</f>
        <v/>
      </c>
      <c r="D78" s="6" t="str">
        <f>IF(SISWA!D78=0,"",SISWA!D78)</f>
        <v/>
      </c>
      <c r="E78" s="195" t="str">
        <f>IF(SISWA!E78=0,"",SISWA!E78)</f>
        <v/>
      </c>
      <c r="F78" s="157"/>
      <c r="G78" s="157"/>
      <c r="H78" s="157"/>
      <c r="I78" s="157"/>
      <c r="J78" s="157"/>
      <c r="K78" s="157" t="e">
        <f t="shared" si="2"/>
        <v>#DIV/0!</v>
      </c>
      <c r="L78" s="157"/>
      <c r="M78" s="270"/>
    </row>
    <row r="79" spans="1:13" x14ac:dyDescent="0.3">
      <c r="A79" s="2">
        <v>72</v>
      </c>
      <c r="B79" s="6" t="str">
        <f>IF(SISWA!B79=0,"",SISWA!B79)</f>
        <v/>
      </c>
      <c r="C79" s="6" t="str">
        <f>IF(SISWA!C79=0,"",SISWA!C79)</f>
        <v/>
      </c>
      <c r="D79" s="6" t="str">
        <f>IF(SISWA!D79=0,"",SISWA!D79)</f>
        <v/>
      </c>
      <c r="E79" s="195" t="str">
        <f>IF(SISWA!E79=0,"",SISWA!E79)</f>
        <v/>
      </c>
      <c r="F79" s="157"/>
      <c r="G79" s="157"/>
      <c r="H79" s="157"/>
      <c r="I79" s="157"/>
      <c r="J79" s="157"/>
      <c r="K79" s="157" t="e">
        <f t="shared" si="2"/>
        <v>#DIV/0!</v>
      </c>
      <c r="L79" s="157"/>
      <c r="M79" s="271"/>
    </row>
    <row r="80" spans="1:13" x14ac:dyDescent="0.3">
      <c r="A80" s="2">
        <v>73</v>
      </c>
      <c r="B80" s="6" t="str">
        <f>IF(SISWA!B80=0,"",SISWA!B80)</f>
        <v/>
      </c>
      <c r="C80" s="6" t="str">
        <f>IF(SISWA!C80=0,"",SISWA!C80)</f>
        <v/>
      </c>
      <c r="D80" s="6" t="str">
        <f>IF(SISWA!D80=0,"",SISWA!D80)</f>
        <v/>
      </c>
      <c r="E80" s="195" t="str">
        <f>IF(SISWA!E80=0,"",SISWA!E80)</f>
        <v/>
      </c>
      <c r="F80" s="157"/>
      <c r="G80" s="157"/>
      <c r="H80" s="157"/>
      <c r="I80" s="157"/>
      <c r="J80" s="157"/>
      <c r="K80" s="157" t="e">
        <f t="shared" si="2"/>
        <v>#DIV/0!</v>
      </c>
      <c r="L80" s="157"/>
      <c r="M80" s="270"/>
    </row>
    <row r="81" spans="1:13" x14ac:dyDescent="0.3">
      <c r="A81" s="2">
        <v>74</v>
      </c>
      <c r="B81" s="6" t="str">
        <f>IF(SISWA!B81=0,"",SISWA!B81)</f>
        <v/>
      </c>
      <c r="C81" s="6" t="str">
        <f>IF(SISWA!C81=0,"",SISWA!C81)</f>
        <v/>
      </c>
      <c r="D81" s="6" t="str">
        <f>IF(SISWA!D81=0,"",SISWA!D81)</f>
        <v/>
      </c>
      <c r="E81" s="195" t="str">
        <f>IF(SISWA!E81=0,"",SISWA!E81)</f>
        <v/>
      </c>
      <c r="F81" s="157"/>
      <c r="G81" s="157"/>
      <c r="H81" s="157"/>
      <c r="I81" s="157"/>
      <c r="J81" s="157"/>
      <c r="K81" s="157" t="e">
        <f t="shared" si="2"/>
        <v>#DIV/0!</v>
      </c>
      <c r="L81" s="157"/>
      <c r="M81" s="271"/>
    </row>
    <row r="82" spans="1:13" x14ac:dyDescent="0.3">
      <c r="A82" s="2">
        <v>75</v>
      </c>
      <c r="B82" s="6" t="str">
        <f>IF(SISWA!B82=0,"",SISWA!B82)</f>
        <v/>
      </c>
      <c r="C82" s="6" t="str">
        <f>IF(SISWA!C82=0,"",SISWA!C82)</f>
        <v/>
      </c>
      <c r="D82" s="6" t="str">
        <f>IF(SISWA!D82=0,"",SISWA!D82)</f>
        <v/>
      </c>
      <c r="E82" s="195" t="str">
        <f>IF(SISWA!E82=0,"",SISWA!E82)</f>
        <v/>
      </c>
      <c r="F82" s="157"/>
      <c r="G82" s="157"/>
      <c r="H82" s="157"/>
      <c r="I82" s="157"/>
      <c r="J82" s="157"/>
      <c r="K82" s="157" t="e">
        <f t="shared" si="2"/>
        <v>#DIV/0!</v>
      </c>
      <c r="L82" s="157"/>
      <c r="M82" s="270"/>
    </row>
    <row r="83" spans="1:13" x14ac:dyDescent="0.3">
      <c r="A83" s="2">
        <v>76</v>
      </c>
      <c r="B83" s="6" t="str">
        <f>IF(SISWA!B83=0,"",SISWA!B83)</f>
        <v/>
      </c>
      <c r="C83" s="6" t="str">
        <f>IF(SISWA!C83=0,"",SISWA!C83)</f>
        <v/>
      </c>
      <c r="D83" s="6" t="str">
        <f>IF(SISWA!D83=0,"",SISWA!D83)</f>
        <v/>
      </c>
      <c r="E83" s="195" t="str">
        <f>IF(SISWA!E83=0,"",SISWA!E83)</f>
        <v/>
      </c>
      <c r="F83" s="157"/>
      <c r="G83" s="157"/>
      <c r="H83" s="157"/>
      <c r="I83" s="157"/>
      <c r="J83" s="157"/>
      <c r="K83" s="157" t="e">
        <f t="shared" si="2"/>
        <v>#DIV/0!</v>
      </c>
      <c r="L83" s="157"/>
      <c r="M83" s="271"/>
    </row>
    <row r="84" spans="1:13" x14ac:dyDescent="0.3">
      <c r="A84" s="2">
        <v>77</v>
      </c>
      <c r="B84" s="6" t="str">
        <f>IF(SISWA!B84=0,"",SISWA!B84)</f>
        <v/>
      </c>
      <c r="C84" s="6" t="str">
        <f>IF(SISWA!C84=0,"",SISWA!C84)</f>
        <v/>
      </c>
      <c r="D84" s="6" t="str">
        <f>IF(SISWA!D84=0,"",SISWA!D84)</f>
        <v/>
      </c>
      <c r="E84" s="195" t="str">
        <f>IF(SISWA!E84=0,"",SISWA!E84)</f>
        <v/>
      </c>
      <c r="F84" s="157"/>
      <c r="G84" s="157"/>
      <c r="H84" s="157"/>
      <c r="I84" s="157"/>
      <c r="J84" s="157"/>
      <c r="K84" s="157" t="e">
        <f t="shared" si="2"/>
        <v>#DIV/0!</v>
      </c>
      <c r="L84" s="157"/>
      <c r="M84" s="270"/>
    </row>
    <row r="85" spans="1:13" x14ac:dyDescent="0.3">
      <c r="A85" s="2">
        <v>78</v>
      </c>
      <c r="B85" s="6" t="str">
        <f>IF(SISWA!B85=0,"",SISWA!B85)</f>
        <v/>
      </c>
      <c r="C85" s="6" t="str">
        <f>IF(SISWA!C85=0,"",SISWA!C85)</f>
        <v/>
      </c>
      <c r="D85" s="6" t="str">
        <f>IF(SISWA!D85=0,"",SISWA!D85)</f>
        <v/>
      </c>
      <c r="E85" s="195" t="str">
        <f>IF(SISWA!E85=0,"",SISWA!E85)</f>
        <v/>
      </c>
      <c r="F85" s="157"/>
      <c r="G85" s="157"/>
      <c r="H85" s="157"/>
      <c r="I85" s="157"/>
      <c r="J85" s="157"/>
      <c r="K85" s="157" t="e">
        <f t="shared" si="2"/>
        <v>#DIV/0!</v>
      </c>
      <c r="L85" s="157"/>
      <c r="M85" s="271"/>
    </row>
    <row r="86" spans="1:13" x14ac:dyDescent="0.3">
      <c r="A86" s="2">
        <v>79</v>
      </c>
      <c r="B86" s="6" t="str">
        <f>IF(SISWA!B86=0,"",SISWA!B86)</f>
        <v/>
      </c>
      <c r="C86" s="6" t="str">
        <f>IF(SISWA!C86=0,"",SISWA!C86)</f>
        <v/>
      </c>
      <c r="D86" s="6" t="str">
        <f>IF(SISWA!D86=0,"",SISWA!D86)</f>
        <v/>
      </c>
      <c r="E86" s="195" t="str">
        <f>IF(SISWA!E86=0,"",SISWA!E86)</f>
        <v/>
      </c>
      <c r="F86" s="157"/>
      <c r="G86" s="157"/>
      <c r="H86" s="157"/>
      <c r="I86" s="157"/>
      <c r="J86" s="157"/>
      <c r="K86" s="157" t="e">
        <f t="shared" si="2"/>
        <v>#DIV/0!</v>
      </c>
      <c r="L86" s="157"/>
      <c r="M86" s="270"/>
    </row>
    <row r="87" spans="1:13" x14ac:dyDescent="0.3">
      <c r="A87" s="2">
        <v>80</v>
      </c>
      <c r="B87" s="6" t="str">
        <f>IF(SISWA!B87=0,"",SISWA!B87)</f>
        <v/>
      </c>
      <c r="C87" s="6" t="str">
        <f>IF(SISWA!C87=0,"",SISWA!C87)</f>
        <v/>
      </c>
      <c r="D87" s="6" t="str">
        <f>IF(SISWA!D87=0,"",SISWA!D87)</f>
        <v/>
      </c>
      <c r="E87" s="195" t="str">
        <f>IF(SISWA!E87=0,"",SISWA!E87)</f>
        <v/>
      </c>
      <c r="F87" s="157"/>
      <c r="G87" s="157"/>
      <c r="H87" s="157"/>
      <c r="I87" s="157"/>
      <c r="J87" s="157"/>
      <c r="K87" s="157" t="e">
        <f t="shared" si="2"/>
        <v>#DIV/0!</v>
      </c>
      <c r="L87" s="157"/>
      <c r="M87" s="271"/>
    </row>
    <row r="88" spans="1:13" x14ac:dyDescent="0.3">
      <c r="A88" s="2">
        <v>81</v>
      </c>
      <c r="B88" s="6" t="str">
        <f>IF(SISWA!B88=0,"",SISWA!B88)</f>
        <v/>
      </c>
      <c r="C88" s="6" t="str">
        <f>IF(SISWA!C88=0,"",SISWA!C88)</f>
        <v/>
      </c>
      <c r="D88" s="6" t="str">
        <f>IF(SISWA!D88=0,"",SISWA!D88)</f>
        <v/>
      </c>
      <c r="E88" s="195" t="str">
        <f>IF(SISWA!E88=0,"",SISWA!E88)</f>
        <v/>
      </c>
      <c r="F88" s="157"/>
      <c r="G88" s="157"/>
      <c r="H88" s="157"/>
      <c r="I88" s="157"/>
      <c r="J88" s="157"/>
      <c r="K88" s="157" t="e">
        <f t="shared" si="2"/>
        <v>#DIV/0!</v>
      </c>
      <c r="L88" s="157"/>
      <c r="M88" s="270"/>
    </row>
    <row r="89" spans="1:13" x14ac:dyDescent="0.3">
      <c r="A89" s="2">
        <v>82</v>
      </c>
      <c r="B89" s="6" t="str">
        <f>IF(SISWA!B89=0,"",SISWA!B89)</f>
        <v/>
      </c>
      <c r="C89" s="6" t="str">
        <f>IF(SISWA!C89=0,"",SISWA!C89)</f>
        <v/>
      </c>
      <c r="D89" s="6" t="str">
        <f>IF(SISWA!D89=0,"",SISWA!D89)</f>
        <v/>
      </c>
      <c r="E89" s="195" t="str">
        <f>IF(SISWA!E89=0,"",SISWA!E89)</f>
        <v/>
      </c>
      <c r="F89" s="157"/>
      <c r="G89" s="157"/>
      <c r="H89" s="157"/>
      <c r="I89" s="157"/>
      <c r="J89" s="157"/>
      <c r="K89" s="157" t="e">
        <f t="shared" si="2"/>
        <v>#DIV/0!</v>
      </c>
      <c r="L89" s="157"/>
      <c r="M89" s="271"/>
    </row>
    <row r="90" spans="1:13" x14ac:dyDescent="0.3">
      <c r="A90" s="2">
        <v>83</v>
      </c>
      <c r="B90" s="6" t="str">
        <f>IF(SISWA!B90=0,"",SISWA!B90)</f>
        <v/>
      </c>
      <c r="C90" s="6" t="str">
        <f>IF(SISWA!C90=0,"",SISWA!C90)</f>
        <v/>
      </c>
      <c r="D90" s="6" t="str">
        <f>IF(SISWA!D90=0,"",SISWA!D90)</f>
        <v/>
      </c>
      <c r="E90" s="195" t="str">
        <f>IF(SISWA!E90=0,"",SISWA!E90)</f>
        <v/>
      </c>
      <c r="F90" s="157"/>
      <c r="G90" s="157"/>
      <c r="H90" s="157"/>
      <c r="I90" s="157"/>
      <c r="J90" s="157"/>
      <c r="K90" s="157" t="e">
        <f t="shared" si="2"/>
        <v>#DIV/0!</v>
      </c>
      <c r="L90" s="157"/>
      <c r="M90" s="270"/>
    </row>
    <row r="91" spans="1:13" x14ac:dyDescent="0.3">
      <c r="A91" s="2">
        <v>84</v>
      </c>
      <c r="B91" s="6" t="str">
        <f>IF(SISWA!B91=0,"",SISWA!B91)</f>
        <v/>
      </c>
      <c r="C91" s="6" t="str">
        <f>IF(SISWA!C91=0,"",SISWA!C91)</f>
        <v/>
      </c>
      <c r="D91" s="6" t="str">
        <f>IF(SISWA!D91=0,"",SISWA!D91)</f>
        <v/>
      </c>
      <c r="E91" s="195" t="str">
        <f>IF(SISWA!E91=0,"",SISWA!E91)</f>
        <v/>
      </c>
      <c r="F91" s="157"/>
      <c r="G91" s="157"/>
      <c r="H91" s="157"/>
      <c r="I91" s="157"/>
      <c r="J91" s="157"/>
      <c r="K91" s="157" t="e">
        <f t="shared" si="2"/>
        <v>#DIV/0!</v>
      </c>
      <c r="L91" s="157"/>
      <c r="M91" s="271"/>
    </row>
    <row r="92" spans="1:13" x14ac:dyDescent="0.3">
      <c r="A92" s="2">
        <v>85</v>
      </c>
      <c r="B92" s="6" t="str">
        <f>IF(SISWA!B92=0,"",SISWA!B92)</f>
        <v/>
      </c>
      <c r="C92" s="6" t="str">
        <f>IF(SISWA!C92=0,"",SISWA!C92)</f>
        <v/>
      </c>
      <c r="D92" s="6" t="str">
        <f>IF(SISWA!D92=0,"",SISWA!D92)</f>
        <v/>
      </c>
      <c r="E92" s="195" t="str">
        <f>IF(SISWA!E92=0,"",SISWA!E92)</f>
        <v/>
      </c>
      <c r="F92" s="157"/>
      <c r="G92" s="157"/>
      <c r="H92" s="157"/>
      <c r="I92" s="157"/>
      <c r="J92" s="157"/>
      <c r="K92" s="157" t="e">
        <f t="shared" si="2"/>
        <v>#DIV/0!</v>
      </c>
      <c r="L92" s="157"/>
      <c r="M92" s="270"/>
    </row>
    <row r="93" spans="1:13" x14ac:dyDescent="0.3">
      <c r="A93" s="2">
        <v>86</v>
      </c>
      <c r="B93" s="6" t="str">
        <f>IF(SISWA!B93=0,"",SISWA!B93)</f>
        <v/>
      </c>
      <c r="C93" s="6" t="str">
        <f>IF(SISWA!C93=0,"",SISWA!C93)</f>
        <v/>
      </c>
      <c r="D93" s="6" t="str">
        <f>IF(SISWA!D93=0,"",SISWA!D93)</f>
        <v/>
      </c>
      <c r="E93" s="195" t="str">
        <f>IF(SISWA!E93=0,"",SISWA!E93)</f>
        <v/>
      </c>
      <c r="F93" s="157"/>
      <c r="G93" s="157"/>
      <c r="H93" s="157"/>
      <c r="I93" s="157"/>
      <c r="J93" s="157"/>
      <c r="K93" s="157" t="e">
        <f t="shared" si="2"/>
        <v>#DIV/0!</v>
      </c>
      <c r="L93" s="157"/>
      <c r="M93" s="271"/>
    </row>
    <row r="94" spans="1:13" x14ac:dyDescent="0.3">
      <c r="A94" s="2">
        <v>87</v>
      </c>
      <c r="B94" s="6" t="str">
        <f>IF(SISWA!B94=0,"",SISWA!B94)</f>
        <v/>
      </c>
      <c r="C94" s="6" t="str">
        <f>IF(SISWA!C94=0,"",SISWA!C94)</f>
        <v/>
      </c>
      <c r="D94" s="6" t="str">
        <f>IF(SISWA!D94=0,"",SISWA!D94)</f>
        <v/>
      </c>
      <c r="E94" s="195" t="str">
        <f>IF(SISWA!E94=0,"",SISWA!E94)</f>
        <v/>
      </c>
      <c r="F94" s="157"/>
      <c r="G94" s="157"/>
      <c r="H94" s="157"/>
      <c r="I94" s="157"/>
      <c r="J94" s="157"/>
      <c r="K94" s="157" t="e">
        <f t="shared" si="2"/>
        <v>#DIV/0!</v>
      </c>
      <c r="L94" s="157"/>
      <c r="M94" s="270"/>
    </row>
    <row r="95" spans="1:13" x14ac:dyDescent="0.3">
      <c r="A95" s="2">
        <v>88</v>
      </c>
      <c r="B95" s="6" t="str">
        <f>IF(SISWA!B95=0,"",SISWA!B95)</f>
        <v/>
      </c>
      <c r="C95" s="6" t="str">
        <f>IF(SISWA!C95=0,"",SISWA!C95)</f>
        <v/>
      </c>
      <c r="D95" s="6" t="str">
        <f>IF(SISWA!D95=0,"",SISWA!D95)</f>
        <v/>
      </c>
      <c r="E95" s="195" t="str">
        <f>IF(SISWA!E95=0,"",SISWA!E95)</f>
        <v/>
      </c>
      <c r="F95" s="157"/>
      <c r="G95" s="157"/>
      <c r="H95" s="157"/>
      <c r="I95" s="157"/>
      <c r="J95" s="157"/>
      <c r="K95" s="157" t="e">
        <f t="shared" si="2"/>
        <v>#DIV/0!</v>
      </c>
      <c r="L95" s="157"/>
      <c r="M95" s="271"/>
    </row>
    <row r="96" spans="1:13" x14ac:dyDescent="0.3">
      <c r="A96" s="2">
        <v>89</v>
      </c>
      <c r="B96" s="6" t="str">
        <f>IF(SISWA!B96=0,"",SISWA!B96)</f>
        <v/>
      </c>
      <c r="C96" s="6" t="str">
        <f>IF(SISWA!C96=0,"",SISWA!C96)</f>
        <v/>
      </c>
      <c r="D96" s="6" t="str">
        <f>IF(SISWA!D96=0,"",SISWA!D96)</f>
        <v/>
      </c>
      <c r="E96" s="195" t="str">
        <f>IF(SISWA!E96=0,"",SISWA!E96)</f>
        <v/>
      </c>
      <c r="F96" s="157"/>
      <c r="G96" s="157"/>
      <c r="H96" s="157"/>
      <c r="I96" s="157"/>
      <c r="J96" s="157"/>
      <c r="K96" s="157" t="e">
        <f t="shared" si="2"/>
        <v>#DIV/0!</v>
      </c>
      <c r="L96" s="157"/>
      <c r="M96" s="270"/>
    </row>
    <row r="97" spans="1:13" x14ac:dyDescent="0.3">
      <c r="A97" s="2">
        <v>90</v>
      </c>
      <c r="B97" s="6" t="str">
        <f>IF(SISWA!B97=0,"",SISWA!B97)</f>
        <v/>
      </c>
      <c r="C97" s="6" t="str">
        <f>IF(SISWA!C97=0,"",SISWA!C97)</f>
        <v/>
      </c>
      <c r="D97" s="6" t="str">
        <f>IF(SISWA!D97=0,"",SISWA!D97)</f>
        <v/>
      </c>
      <c r="E97" s="195" t="str">
        <f>IF(SISWA!E97=0,"",SISWA!E97)</f>
        <v/>
      </c>
      <c r="F97" s="157"/>
      <c r="G97" s="157"/>
      <c r="H97" s="157"/>
      <c r="I97" s="157"/>
      <c r="J97" s="157"/>
      <c r="K97" s="157" t="e">
        <f t="shared" si="2"/>
        <v>#DIV/0!</v>
      </c>
      <c r="L97" s="157"/>
      <c r="M97" s="271"/>
    </row>
    <row r="98" spans="1:13" x14ac:dyDescent="0.3">
      <c r="A98" s="2">
        <v>91</v>
      </c>
      <c r="B98" s="6" t="str">
        <f>IF(SISWA!B98=0,"",SISWA!B98)</f>
        <v/>
      </c>
      <c r="C98" s="6" t="str">
        <f>IF(SISWA!C98=0,"",SISWA!C98)</f>
        <v/>
      </c>
      <c r="D98" s="6" t="str">
        <f>IF(SISWA!D98=0,"",SISWA!D98)</f>
        <v/>
      </c>
      <c r="E98" s="195" t="str">
        <f>IF(SISWA!E98=0,"",SISWA!E98)</f>
        <v/>
      </c>
      <c r="F98" s="157"/>
      <c r="G98" s="157"/>
      <c r="H98" s="157"/>
      <c r="I98" s="157"/>
      <c r="J98" s="157"/>
      <c r="K98" s="157" t="e">
        <f t="shared" si="2"/>
        <v>#DIV/0!</v>
      </c>
      <c r="L98" s="157"/>
      <c r="M98" s="270"/>
    </row>
    <row r="99" spans="1:13" x14ac:dyDescent="0.3">
      <c r="A99" s="2">
        <v>92</v>
      </c>
      <c r="B99" s="6" t="str">
        <f>IF(SISWA!B99=0,"",SISWA!B99)</f>
        <v/>
      </c>
      <c r="C99" s="6" t="str">
        <f>IF(SISWA!C99=0,"",SISWA!C99)</f>
        <v/>
      </c>
      <c r="D99" s="6" t="str">
        <f>IF(SISWA!D99=0,"",SISWA!D99)</f>
        <v/>
      </c>
      <c r="E99" s="195" t="str">
        <f>IF(SISWA!E99=0,"",SISWA!E99)</f>
        <v/>
      </c>
      <c r="F99" s="157"/>
      <c r="G99" s="157"/>
      <c r="H99" s="157"/>
      <c r="I99" s="157"/>
      <c r="J99" s="157"/>
      <c r="K99" s="157" t="e">
        <f t="shared" si="2"/>
        <v>#DIV/0!</v>
      </c>
      <c r="L99" s="157"/>
      <c r="M99" s="271"/>
    </row>
    <row r="100" spans="1:13" x14ac:dyDescent="0.3">
      <c r="A100" s="2">
        <v>93</v>
      </c>
      <c r="B100" s="6" t="str">
        <f>IF(SISWA!B100=0,"",SISWA!B100)</f>
        <v/>
      </c>
      <c r="C100" s="6" t="str">
        <f>IF(SISWA!C100=0,"",SISWA!C100)</f>
        <v/>
      </c>
      <c r="D100" s="6" t="str">
        <f>IF(SISWA!D100=0,"",SISWA!D100)</f>
        <v/>
      </c>
      <c r="E100" s="195" t="str">
        <f>IF(SISWA!E100=0,"",SISWA!E100)</f>
        <v/>
      </c>
      <c r="F100" s="157"/>
      <c r="G100" s="157"/>
      <c r="H100" s="157"/>
      <c r="I100" s="157"/>
      <c r="J100" s="157"/>
      <c r="K100" s="157" t="e">
        <f t="shared" si="2"/>
        <v>#DIV/0!</v>
      </c>
      <c r="L100" s="157"/>
      <c r="M100" s="270"/>
    </row>
    <row r="101" spans="1:13" x14ac:dyDescent="0.3">
      <c r="A101" s="2">
        <v>94</v>
      </c>
      <c r="B101" s="6" t="str">
        <f>IF(SISWA!B101=0,"",SISWA!B101)</f>
        <v/>
      </c>
      <c r="C101" s="6" t="str">
        <f>IF(SISWA!C101=0,"",SISWA!C101)</f>
        <v/>
      </c>
      <c r="D101" s="6" t="str">
        <f>IF(SISWA!D101=0,"",SISWA!D101)</f>
        <v/>
      </c>
      <c r="E101" s="195" t="str">
        <f>IF(SISWA!E101=0,"",SISWA!E101)</f>
        <v/>
      </c>
      <c r="F101" s="157"/>
      <c r="G101" s="157"/>
      <c r="H101" s="157"/>
      <c r="I101" s="157"/>
      <c r="J101" s="157"/>
      <c r="K101" s="157" t="e">
        <f t="shared" si="2"/>
        <v>#DIV/0!</v>
      </c>
      <c r="L101" s="157"/>
      <c r="M101" s="271"/>
    </row>
    <row r="102" spans="1:13" x14ac:dyDescent="0.3">
      <c r="A102" s="2">
        <v>95</v>
      </c>
      <c r="B102" s="6" t="str">
        <f>IF(SISWA!B102=0,"",SISWA!B102)</f>
        <v/>
      </c>
      <c r="C102" s="6" t="str">
        <f>IF(SISWA!C102=0,"",SISWA!C102)</f>
        <v/>
      </c>
      <c r="D102" s="6" t="str">
        <f>IF(SISWA!D102=0,"",SISWA!D102)</f>
        <v/>
      </c>
      <c r="E102" s="195" t="str">
        <f>IF(SISWA!E102=0,"",SISWA!E102)</f>
        <v/>
      </c>
      <c r="F102" s="157"/>
      <c r="G102" s="157"/>
      <c r="H102" s="157"/>
      <c r="I102" s="157"/>
      <c r="J102" s="157"/>
      <c r="K102" s="157" t="e">
        <f t="shared" si="2"/>
        <v>#DIV/0!</v>
      </c>
      <c r="L102" s="157"/>
      <c r="M102" s="270"/>
    </row>
    <row r="103" spans="1:13" x14ac:dyDescent="0.3">
      <c r="A103" s="2">
        <v>96</v>
      </c>
      <c r="B103" s="6" t="str">
        <f>IF(SISWA!B103=0,"",SISWA!B103)</f>
        <v/>
      </c>
      <c r="C103" s="6" t="str">
        <f>IF(SISWA!C103=0,"",SISWA!C103)</f>
        <v/>
      </c>
      <c r="D103" s="6" t="str">
        <f>IF(SISWA!D103=0,"",SISWA!D103)</f>
        <v/>
      </c>
      <c r="E103" s="195" t="str">
        <f>IF(SISWA!E103=0,"",SISWA!E103)</f>
        <v/>
      </c>
      <c r="F103" s="157"/>
      <c r="G103" s="157"/>
      <c r="H103" s="157"/>
      <c r="I103" s="157"/>
      <c r="J103" s="157"/>
      <c r="K103" s="157" t="e">
        <f t="shared" si="2"/>
        <v>#DIV/0!</v>
      </c>
      <c r="L103" s="157"/>
      <c r="M103" s="271"/>
    </row>
    <row r="104" spans="1:13" x14ac:dyDescent="0.3">
      <c r="A104" s="2">
        <v>97</v>
      </c>
      <c r="B104" s="6" t="str">
        <f>IF(SISWA!B104=0,"",SISWA!B104)</f>
        <v/>
      </c>
      <c r="C104" s="6" t="str">
        <f>IF(SISWA!C104=0,"",SISWA!C104)</f>
        <v/>
      </c>
      <c r="D104" s="6" t="str">
        <f>IF(SISWA!D104=0,"",SISWA!D104)</f>
        <v/>
      </c>
      <c r="E104" s="195" t="str">
        <f>IF(SISWA!E104=0,"",SISWA!E104)</f>
        <v/>
      </c>
      <c r="F104" s="157"/>
      <c r="G104" s="157"/>
      <c r="H104" s="157"/>
      <c r="I104" s="157"/>
      <c r="J104" s="157"/>
      <c r="K104" s="157" t="e">
        <f t="shared" si="2"/>
        <v>#DIV/0!</v>
      </c>
      <c r="L104" s="157"/>
      <c r="M104" s="270"/>
    </row>
    <row r="105" spans="1:13" x14ac:dyDescent="0.3">
      <c r="A105" s="2">
        <v>98</v>
      </c>
      <c r="B105" s="6" t="str">
        <f>IF(SISWA!B105=0,"",SISWA!B105)</f>
        <v/>
      </c>
      <c r="C105" s="6" t="str">
        <f>IF(SISWA!C105=0,"",SISWA!C105)</f>
        <v/>
      </c>
      <c r="D105" s="6" t="str">
        <f>IF(SISWA!D105=0,"",SISWA!D105)</f>
        <v/>
      </c>
      <c r="E105" s="195" t="str">
        <f>IF(SISWA!E105=0,"",SISWA!E105)</f>
        <v/>
      </c>
      <c r="F105" s="157"/>
      <c r="G105" s="157"/>
      <c r="H105" s="157"/>
      <c r="I105" s="157"/>
      <c r="J105" s="157"/>
      <c r="K105" s="157" t="e">
        <f t="shared" si="2"/>
        <v>#DIV/0!</v>
      </c>
      <c r="L105" s="157"/>
      <c r="M105" s="271"/>
    </row>
    <row r="106" spans="1:13" x14ac:dyDescent="0.3">
      <c r="A106" s="2">
        <v>99</v>
      </c>
      <c r="B106" s="6" t="str">
        <f>IF(SISWA!B106=0,"",SISWA!B106)</f>
        <v/>
      </c>
      <c r="C106" s="6" t="str">
        <f>IF(SISWA!C106=0,"",SISWA!C106)</f>
        <v/>
      </c>
      <c r="D106" s="6" t="str">
        <f>IF(SISWA!D106=0,"",SISWA!D106)</f>
        <v/>
      </c>
      <c r="E106" s="195" t="str">
        <f>IF(SISWA!E106=0,"",SISWA!E106)</f>
        <v/>
      </c>
      <c r="F106" s="157"/>
      <c r="G106" s="157"/>
      <c r="H106" s="157"/>
      <c r="I106" s="157"/>
      <c r="J106" s="157"/>
      <c r="K106" s="157" t="e">
        <f t="shared" si="2"/>
        <v>#DIV/0!</v>
      </c>
      <c r="L106" s="157"/>
      <c r="M106" s="270"/>
    </row>
    <row r="107" spans="1:13" x14ac:dyDescent="0.3">
      <c r="A107" s="2">
        <v>100</v>
      </c>
      <c r="B107" s="6" t="str">
        <f>IF(SISWA!B107=0,"",SISWA!B107)</f>
        <v/>
      </c>
      <c r="C107" s="6" t="str">
        <f>IF(SISWA!C107=0,"",SISWA!C107)</f>
        <v/>
      </c>
      <c r="D107" s="6" t="str">
        <f>IF(SISWA!D107=0,"",SISWA!D107)</f>
        <v/>
      </c>
      <c r="E107" s="195" t="str">
        <f>IF(SISWA!E107=0,"",SISWA!E107)</f>
        <v/>
      </c>
      <c r="F107" s="157"/>
      <c r="G107" s="157"/>
      <c r="H107" s="157"/>
      <c r="I107" s="157"/>
      <c r="J107" s="157"/>
      <c r="K107" s="157" t="e">
        <f t="shared" si="2"/>
        <v>#DIV/0!</v>
      </c>
      <c r="L107" s="157"/>
      <c r="M107" s="271"/>
    </row>
    <row r="108" spans="1:13" x14ac:dyDescent="0.3">
      <c r="A108" s="2">
        <v>101</v>
      </c>
      <c r="B108" s="6" t="str">
        <f>IF(SISWA!B108=0,"",SISWA!B108)</f>
        <v/>
      </c>
      <c r="C108" s="6" t="str">
        <f>IF(SISWA!C108=0,"",SISWA!C108)</f>
        <v/>
      </c>
      <c r="D108" s="6" t="str">
        <f>IF(SISWA!D108=0,"",SISWA!D108)</f>
        <v/>
      </c>
      <c r="E108" s="195" t="str">
        <f>IF(SISWA!E108=0,"",SISWA!E108)</f>
        <v/>
      </c>
      <c r="F108" s="157"/>
      <c r="G108" s="157"/>
      <c r="H108" s="157"/>
      <c r="I108" s="157"/>
      <c r="J108" s="157"/>
      <c r="K108" s="157" t="e">
        <f t="shared" si="2"/>
        <v>#DIV/0!</v>
      </c>
      <c r="L108" s="157"/>
      <c r="M108" s="270"/>
    </row>
    <row r="109" spans="1:13" x14ac:dyDescent="0.3">
      <c r="A109" s="2">
        <v>102</v>
      </c>
      <c r="B109" s="6" t="str">
        <f>IF(SISWA!B109=0,"",SISWA!B109)</f>
        <v/>
      </c>
      <c r="C109" s="6" t="str">
        <f>IF(SISWA!C109=0,"",SISWA!C109)</f>
        <v/>
      </c>
      <c r="D109" s="6" t="str">
        <f>IF(SISWA!D109=0,"",SISWA!D109)</f>
        <v/>
      </c>
      <c r="E109" s="195" t="str">
        <f>IF(SISWA!E109=0,"",SISWA!E109)</f>
        <v/>
      </c>
      <c r="F109" s="157"/>
      <c r="G109" s="157"/>
      <c r="H109" s="157"/>
      <c r="I109" s="157"/>
      <c r="J109" s="157"/>
      <c r="K109" s="157" t="e">
        <f t="shared" si="2"/>
        <v>#DIV/0!</v>
      </c>
      <c r="L109" s="157"/>
      <c r="M109" s="271"/>
    </row>
    <row r="110" spans="1:13" x14ac:dyDescent="0.3">
      <c r="A110" s="2">
        <v>103</v>
      </c>
      <c r="B110" s="6" t="str">
        <f>IF(SISWA!B110=0,"",SISWA!B110)</f>
        <v/>
      </c>
      <c r="C110" s="6" t="str">
        <f>IF(SISWA!C110=0,"",SISWA!C110)</f>
        <v/>
      </c>
      <c r="D110" s="6" t="str">
        <f>IF(SISWA!D110=0,"",SISWA!D110)</f>
        <v/>
      </c>
      <c r="E110" s="195" t="str">
        <f>IF(SISWA!E110=0,"",SISWA!E110)</f>
        <v/>
      </c>
      <c r="F110" s="157"/>
      <c r="G110" s="157"/>
      <c r="H110" s="157"/>
      <c r="I110" s="157"/>
      <c r="J110" s="157"/>
      <c r="K110" s="157" t="e">
        <f t="shared" si="2"/>
        <v>#DIV/0!</v>
      </c>
      <c r="L110" s="157"/>
      <c r="M110" s="270"/>
    </row>
    <row r="111" spans="1:13" x14ac:dyDescent="0.3">
      <c r="A111" s="2">
        <v>104</v>
      </c>
      <c r="B111" s="6" t="str">
        <f>IF(SISWA!B111=0,"",SISWA!B111)</f>
        <v/>
      </c>
      <c r="C111" s="6" t="str">
        <f>IF(SISWA!C111=0,"",SISWA!C111)</f>
        <v/>
      </c>
      <c r="D111" s="6" t="str">
        <f>IF(SISWA!D111=0,"",SISWA!D111)</f>
        <v/>
      </c>
      <c r="E111" s="195" t="str">
        <f>IF(SISWA!E111=0,"",SISWA!E111)</f>
        <v/>
      </c>
      <c r="F111" s="157"/>
      <c r="G111" s="157"/>
      <c r="H111" s="157"/>
      <c r="I111" s="157"/>
      <c r="J111" s="157"/>
      <c r="K111" s="157" t="e">
        <f t="shared" si="2"/>
        <v>#DIV/0!</v>
      </c>
      <c r="L111" s="157"/>
      <c r="M111" s="271"/>
    </row>
    <row r="112" spans="1:13" x14ac:dyDescent="0.3">
      <c r="A112" s="2">
        <v>105</v>
      </c>
      <c r="B112" s="6" t="str">
        <f>IF(SISWA!B112=0,"",SISWA!B112)</f>
        <v/>
      </c>
      <c r="C112" s="6" t="str">
        <f>IF(SISWA!C112=0,"",SISWA!C112)</f>
        <v/>
      </c>
      <c r="D112" s="6" t="str">
        <f>IF(SISWA!D112=0,"",SISWA!D112)</f>
        <v/>
      </c>
      <c r="E112" s="195" t="str">
        <f>IF(SISWA!E112=0,"",SISWA!E112)</f>
        <v/>
      </c>
      <c r="F112" s="157"/>
      <c r="G112" s="157"/>
      <c r="H112" s="157"/>
      <c r="I112" s="157"/>
      <c r="J112" s="157"/>
      <c r="K112" s="157" t="e">
        <f t="shared" si="2"/>
        <v>#DIV/0!</v>
      </c>
      <c r="L112" s="157"/>
      <c r="M112" s="270"/>
    </row>
    <row r="113" spans="1:13" x14ac:dyDescent="0.3">
      <c r="A113" s="2">
        <v>106</v>
      </c>
      <c r="B113" s="6" t="str">
        <f>IF(SISWA!B113=0,"",SISWA!B113)</f>
        <v/>
      </c>
      <c r="C113" s="6" t="str">
        <f>IF(SISWA!C113=0,"",SISWA!C113)</f>
        <v/>
      </c>
      <c r="D113" s="6" t="str">
        <f>IF(SISWA!D113=0,"",SISWA!D113)</f>
        <v/>
      </c>
      <c r="E113" s="195" t="str">
        <f>IF(SISWA!E113=0,"",SISWA!E113)</f>
        <v/>
      </c>
      <c r="F113" s="157"/>
      <c r="G113" s="157"/>
      <c r="H113" s="157"/>
      <c r="I113" s="157"/>
      <c r="J113" s="157"/>
      <c r="K113" s="157" t="e">
        <f t="shared" si="2"/>
        <v>#DIV/0!</v>
      </c>
      <c r="L113" s="157"/>
      <c r="M113" s="271"/>
    </row>
    <row r="114" spans="1:13" x14ac:dyDescent="0.3">
      <c r="A114" s="2">
        <v>107</v>
      </c>
      <c r="B114" s="6" t="str">
        <f>IF(SISWA!B114=0,"",SISWA!B114)</f>
        <v/>
      </c>
      <c r="C114" s="6" t="str">
        <f>IF(SISWA!C114=0,"",SISWA!C114)</f>
        <v/>
      </c>
      <c r="D114" s="6" t="str">
        <f>IF(SISWA!D114=0,"",SISWA!D114)</f>
        <v/>
      </c>
      <c r="E114" s="195" t="str">
        <f>IF(SISWA!E114=0,"",SISWA!E114)</f>
        <v/>
      </c>
      <c r="F114" s="157"/>
      <c r="G114" s="157"/>
      <c r="H114" s="157"/>
      <c r="I114" s="157"/>
      <c r="J114" s="157"/>
      <c r="K114" s="157" t="e">
        <f t="shared" si="2"/>
        <v>#DIV/0!</v>
      </c>
      <c r="L114" s="157"/>
      <c r="M114" s="270"/>
    </row>
    <row r="115" spans="1:13" x14ac:dyDescent="0.3">
      <c r="A115" s="2">
        <v>108</v>
      </c>
      <c r="B115" s="6" t="str">
        <f>IF(SISWA!B115=0,"",SISWA!B115)</f>
        <v/>
      </c>
      <c r="C115" s="6" t="str">
        <f>IF(SISWA!C115=0,"",SISWA!C115)</f>
        <v/>
      </c>
      <c r="D115" s="6" t="str">
        <f>IF(SISWA!D115=0,"",SISWA!D115)</f>
        <v/>
      </c>
      <c r="E115" s="195" t="str">
        <f>IF(SISWA!E115=0,"",SISWA!E115)</f>
        <v/>
      </c>
      <c r="F115" s="157"/>
      <c r="G115" s="157"/>
      <c r="H115" s="157"/>
      <c r="I115" s="157"/>
      <c r="J115" s="157"/>
      <c r="K115" s="157" t="e">
        <f t="shared" si="2"/>
        <v>#DIV/0!</v>
      </c>
      <c r="L115" s="157"/>
      <c r="M115" s="271"/>
    </row>
    <row r="116" spans="1:13" x14ac:dyDescent="0.3">
      <c r="A116" s="2">
        <v>109</v>
      </c>
      <c r="B116" s="6" t="str">
        <f>IF(SISWA!B116=0,"",SISWA!B116)</f>
        <v/>
      </c>
      <c r="C116" s="6" t="str">
        <f>IF(SISWA!C116=0,"",SISWA!C116)</f>
        <v/>
      </c>
      <c r="D116" s="6" t="str">
        <f>IF(SISWA!D116=0,"",SISWA!D116)</f>
        <v/>
      </c>
      <c r="E116" s="195" t="str">
        <f>IF(SISWA!E116=0,"",SISWA!E116)</f>
        <v/>
      </c>
      <c r="F116" s="157"/>
      <c r="G116" s="157"/>
      <c r="H116" s="157"/>
      <c r="I116" s="157"/>
      <c r="J116" s="157"/>
      <c r="K116" s="157" t="e">
        <f t="shared" si="2"/>
        <v>#DIV/0!</v>
      </c>
      <c r="L116" s="157"/>
      <c r="M116" s="270"/>
    </row>
    <row r="117" spans="1:13" x14ac:dyDescent="0.3">
      <c r="A117" s="2">
        <v>110</v>
      </c>
      <c r="B117" s="6" t="str">
        <f>IF(SISWA!B117=0,"",SISWA!B117)</f>
        <v/>
      </c>
      <c r="C117" s="6" t="str">
        <f>IF(SISWA!C117=0,"",SISWA!C117)</f>
        <v/>
      </c>
      <c r="D117" s="6" t="str">
        <f>IF(SISWA!D117=0,"",SISWA!D117)</f>
        <v/>
      </c>
      <c r="E117" s="195" t="str">
        <f>IF(SISWA!E117=0,"",SISWA!E117)</f>
        <v/>
      </c>
      <c r="F117" s="157"/>
      <c r="G117" s="157"/>
      <c r="H117" s="157"/>
      <c r="I117" s="157"/>
      <c r="J117" s="157"/>
      <c r="K117" s="157" t="e">
        <f t="shared" si="2"/>
        <v>#DIV/0!</v>
      </c>
      <c r="L117" s="157"/>
      <c r="M117" s="271"/>
    </row>
    <row r="118" spans="1:13" x14ac:dyDescent="0.3">
      <c r="A118" s="2">
        <v>111</v>
      </c>
      <c r="B118" s="6" t="str">
        <f>IF(SISWA!B118=0,"",SISWA!B118)</f>
        <v/>
      </c>
      <c r="C118" s="6" t="str">
        <f>IF(SISWA!C118=0,"",SISWA!C118)</f>
        <v/>
      </c>
      <c r="D118" s="6" t="str">
        <f>IF(SISWA!D118=0,"",SISWA!D118)</f>
        <v/>
      </c>
      <c r="E118" s="195" t="str">
        <f>IF(SISWA!E118=0,"",SISWA!E118)</f>
        <v/>
      </c>
      <c r="F118" s="157"/>
      <c r="G118" s="157"/>
      <c r="H118" s="157"/>
      <c r="I118" s="157"/>
      <c r="J118" s="157"/>
      <c r="K118" s="157" t="e">
        <f t="shared" si="2"/>
        <v>#DIV/0!</v>
      </c>
      <c r="L118" s="157"/>
      <c r="M118" s="270"/>
    </row>
    <row r="119" spans="1:13" x14ac:dyDescent="0.3">
      <c r="A119" s="2">
        <v>112</v>
      </c>
      <c r="B119" s="6" t="str">
        <f>IF(SISWA!B119=0,"",SISWA!B119)</f>
        <v/>
      </c>
      <c r="C119" s="6" t="str">
        <f>IF(SISWA!C119=0,"",SISWA!C119)</f>
        <v/>
      </c>
      <c r="D119" s="6" t="str">
        <f>IF(SISWA!D119=0,"",SISWA!D119)</f>
        <v/>
      </c>
      <c r="E119" s="195" t="str">
        <f>IF(SISWA!E119=0,"",SISWA!E119)</f>
        <v/>
      </c>
      <c r="F119" s="157"/>
      <c r="G119" s="157"/>
      <c r="H119" s="157"/>
      <c r="I119" s="157"/>
      <c r="J119" s="157"/>
      <c r="K119" s="157" t="e">
        <f t="shared" si="2"/>
        <v>#DIV/0!</v>
      </c>
      <c r="L119" s="157"/>
      <c r="M119" s="271"/>
    </row>
    <row r="120" spans="1:13" x14ac:dyDescent="0.3">
      <c r="A120" s="2">
        <v>113</v>
      </c>
      <c r="B120" s="6" t="str">
        <f>IF(SISWA!B120=0,"",SISWA!B120)</f>
        <v/>
      </c>
      <c r="C120" s="6" t="str">
        <f>IF(SISWA!C120=0,"",SISWA!C120)</f>
        <v/>
      </c>
      <c r="D120" s="6" t="str">
        <f>IF(SISWA!D120=0,"",SISWA!D120)</f>
        <v/>
      </c>
      <c r="E120" s="195" t="str">
        <f>IF(SISWA!E120=0,"",SISWA!E120)</f>
        <v/>
      </c>
      <c r="F120" s="157"/>
      <c r="G120" s="157"/>
      <c r="H120" s="157"/>
      <c r="I120" s="157"/>
      <c r="J120" s="157"/>
      <c r="K120" s="157" t="e">
        <f t="shared" si="2"/>
        <v>#DIV/0!</v>
      </c>
      <c r="L120" s="157"/>
      <c r="M120" s="270"/>
    </row>
    <row r="121" spans="1:13" x14ac:dyDescent="0.3">
      <c r="A121" s="2">
        <v>114</v>
      </c>
      <c r="B121" s="6" t="str">
        <f>IF(SISWA!B121=0,"",SISWA!B121)</f>
        <v/>
      </c>
      <c r="C121" s="6" t="str">
        <f>IF(SISWA!C121=0,"",SISWA!C121)</f>
        <v/>
      </c>
      <c r="D121" s="6" t="str">
        <f>IF(SISWA!D121=0,"",SISWA!D121)</f>
        <v/>
      </c>
      <c r="E121" s="195" t="str">
        <f>IF(SISWA!E121=0,"",SISWA!E121)</f>
        <v/>
      </c>
      <c r="F121" s="157"/>
      <c r="G121" s="157"/>
      <c r="H121" s="157"/>
      <c r="I121" s="157"/>
      <c r="J121" s="157"/>
      <c r="K121" s="157" t="e">
        <f t="shared" si="2"/>
        <v>#DIV/0!</v>
      </c>
      <c r="L121" s="157"/>
      <c r="M121" s="271"/>
    </row>
    <row r="122" spans="1:13" x14ac:dyDescent="0.3">
      <c r="A122" s="2">
        <v>115</v>
      </c>
      <c r="B122" s="6" t="str">
        <f>IF(SISWA!B122=0,"",SISWA!B122)</f>
        <v/>
      </c>
      <c r="C122" s="6" t="str">
        <f>IF(SISWA!C122=0,"",SISWA!C122)</f>
        <v/>
      </c>
      <c r="D122" s="6" t="str">
        <f>IF(SISWA!D122=0,"",SISWA!D122)</f>
        <v/>
      </c>
      <c r="E122" s="195" t="str">
        <f>IF(SISWA!E122=0,"",SISWA!E122)</f>
        <v/>
      </c>
      <c r="F122" s="157"/>
      <c r="G122" s="157"/>
      <c r="H122" s="157"/>
      <c r="I122" s="157"/>
      <c r="J122" s="157"/>
      <c r="K122" s="157" t="e">
        <f t="shared" si="2"/>
        <v>#DIV/0!</v>
      </c>
      <c r="L122" s="157"/>
      <c r="M122" s="270"/>
    </row>
    <row r="123" spans="1:13" x14ac:dyDescent="0.3">
      <c r="A123" s="2">
        <v>116</v>
      </c>
      <c r="B123" s="6" t="str">
        <f>IF(SISWA!B123=0,"",SISWA!B123)</f>
        <v/>
      </c>
      <c r="C123" s="6" t="str">
        <f>IF(SISWA!C123=0,"",SISWA!C123)</f>
        <v/>
      </c>
      <c r="D123" s="6" t="str">
        <f>IF(SISWA!D123=0,"",SISWA!D123)</f>
        <v/>
      </c>
      <c r="E123" s="195" t="str">
        <f>IF(SISWA!E123=0,"",SISWA!E123)</f>
        <v/>
      </c>
      <c r="F123" s="157"/>
      <c r="G123" s="157"/>
      <c r="H123" s="157"/>
      <c r="I123" s="157"/>
      <c r="J123" s="157"/>
      <c r="K123" s="157" t="e">
        <f t="shared" si="2"/>
        <v>#DIV/0!</v>
      </c>
      <c r="L123" s="157"/>
      <c r="M123" s="271"/>
    </row>
    <row r="124" spans="1:13" x14ac:dyDescent="0.3">
      <c r="A124" s="2">
        <v>117</v>
      </c>
      <c r="B124" s="6" t="str">
        <f>IF(SISWA!B124=0,"",SISWA!B124)</f>
        <v/>
      </c>
      <c r="C124" s="6" t="str">
        <f>IF(SISWA!C124=0,"",SISWA!C124)</f>
        <v/>
      </c>
      <c r="D124" s="6" t="str">
        <f>IF(SISWA!D124=0,"",SISWA!D124)</f>
        <v/>
      </c>
      <c r="E124" s="195" t="str">
        <f>IF(SISWA!E124=0,"",SISWA!E124)</f>
        <v/>
      </c>
      <c r="F124" s="157"/>
      <c r="G124" s="157"/>
      <c r="H124" s="157"/>
      <c r="I124" s="157"/>
      <c r="J124" s="157"/>
      <c r="K124" s="157" t="e">
        <f t="shared" si="2"/>
        <v>#DIV/0!</v>
      </c>
      <c r="L124" s="157"/>
      <c r="M124" s="270"/>
    </row>
    <row r="125" spans="1:13" x14ac:dyDescent="0.3">
      <c r="A125" s="2">
        <v>118</v>
      </c>
      <c r="B125" s="6" t="str">
        <f>IF(SISWA!B125=0,"",SISWA!B125)</f>
        <v/>
      </c>
      <c r="C125" s="6" t="str">
        <f>IF(SISWA!C125=0,"",SISWA!C125)</f>
        <v/>
      </c>
      <c r="D125" s="6" t="str">
        <f>IF(SISWA!D125=0,"",SISWA!D125)</f>
        <v/>
      </c>
      <c r="E125" s="195" t="str">
        <f>IF(SISWA!E125=0,"",SISWA!E125)</f>
        <v/>
      </c>
      <c r="F125" s="157"/>
      <c r="G125" s="157"/>
      <c r="H125" s="157"/>
      <c r="I125" s="157"/>
      <c r="J125" s="157"/>
      <c r="K125" s="157" t="e">
        <f t="shared" si="2"/>
        <v>#DIV/0!</v>
      </c>
      <c r="L125" s="157"/>
      <c r="M125" s="271"/>
    </row>
    <row r="126" spans="1:13" x14ac:dyDescent="0.3">
      <c r="A126" s="2">
        <v>119</v>
      </c>
      <c r="B126" s="6" t="str">
        <f>IF(SISWA!B126=0,"",SISWA!B126)</f>
        <v/>
      </c>
      <c r="C126" s="6" t="str">
        <f>IF(SISWA!C126=0,"",SISWA!C126)</f>
        <v/>
      </c>
      <c r="D126" s="6" t="str">
        <f>IF(SISWA!D126=0,"",SISWA!D126)</f>
        <v/>
      </c>
      <c r="E126" s="195" t="str">
        <f>IF(SISWA!E126=0,"",SISWA!E126)</f>
        <v/>
      </c>
      <c r="F126" s="157"/>
      <c r="G126" s="157"/>
      <c r="H126" s="157"/>
      <c r="I126" s="157"/>
      <c r="J126" s="157"/>
      <c r="K126" s="157" t="e">
        <f t="shared" si="2"/>
        <v>#DIV/0!</v>
      </c>
      <c r="L126" s="157"/>
      <c r="M126" s="270"/>
    </row>
    <row r="127" spans="1:13" x14ac:dyDescent="0.3">
      <c r="A127" s="2">
        <v>120</v>
      </c>
      <c r="B127" s="6" t="str">
        <f>IF(SISWA!B127=0,"",SISWA!B127)</f>
        <v/>
      </c>
      <c r="C127" s="6" t="str">
        <f>IF(SISWA!C127=0,"",SISWA!C127)</f>
        <v/>
      </c>
      <c r="D127" s="6" t="str">
        <f>IF(SISWA!D127=0,"",SISWA!D127)</f>
        <v/>
      </c>
      <c r="E127" s="195" t="str">
        <f>IF(SISWA!E127=0,"",SISWA!E127)</f>
        <v/>
      </c>
      <c r="F127" s="157"/>
      <c r="G127" s="157"/>
      <c r="H127" s="157"/>
      <c r="I127" s="157"/>
      <c r="J127" s="157"/>
      <c r="K127" s="157" t="e">
        <f t="shared" si="2"/>
        <v>#DIV/0!</v>
      </c>
      <c r="L127" s="157"/>
      <c r="M127" s="271"/>
    </row>
    <row r="128" spans="1:13" x14ac:dyDescent="0.3">
      <c r="A128" s="2">
        <v>121</v>
      </c>
      <c r="B128" s="6" t="str">
        <f>IF(SISWA!B128=0,"",SISWA!B128)</f>
        <v/>
      </c>
      <c r="C128" s="6" t="str">
        <f>IF(SISWA!C128=0,"",SISWA!C128)</f>
        <v/>
      </c>
      <c r="D128" s="6" t="str">
        <f>IF(SISWA!D128=0,"",SISWA!D128)</f>
        <v/>
      </c>
      <c r="E128" s="195" t="str">
        <f>IF(SISWA!E128=0,"",SISWA!E128)</f>
        <v/>
      </c>
      <c r="F128" s="157"/>
      <c r="G128" s="157"/>
      <c r="H128" s="157"/>
      <c r="I128" s="157"/>
      <c r="J128" s="157"/>
      <c r="K128" s="157" t="e">
        <f t="shared" si="2"/>
        <v>#DIV/0!</v>
      </c>
      <c r="L128" s="157"/>
      <c r="M128" s="270"/>
    </row>
    <row r="129" spans="1:13" x14ac:dyDescent="0.3">
      <c r="A129" s="2">
        <v>122</v>
      </c>
      <c r="B129" s="6" t="str">
        <f>IF(SISWA!B129=0,"",SISWA!B129)</f>
        <v/>
      </c>
      <c r="C129" s="6" t="str">
        <f>IF(SISWA!C129=0,"",SISWA!C129)</f>
        <v/>
      </c>
      <c r="D129" s="6" t="str">
        <f>IF(SISWA!D129=0,"",SISWA!D129)</f>
        <v/>
      </c>
      <c r="E129" s="195" t="str">
        <f>IF(SISWA!E129=0,"",SISWA!E129)</f>
        <v/>
      </c>
      <c r="F129" s="157"/>
      <c r="G129" s="157"/>
      <c r="H129" s="157"/>
      <c r="I129" s="157"/>
      <c r="J129" s="157"/>
      <c r="K129" s="157" t="e">
        <f t="shared" si="2"/>
        <v>#DIV/0!</v>
      </c>
      <c r="L129" s="157"/>
      <c r="M129" s="271"/>
    </row>
    <row r="130" spans="1:13" x14ac:dyDescent="0.3">
      <c r="A130" s="2">
        <v>123</v>
      </c>
      <c r="B130" s="6" t="str">
        <f>IF(SISWA!B130=0,"",SISWA!B130)</f>
        <v/>
      </c>
      <c r="C130" s="6" t="str">
        <f>IF(SISWA!C130=0,"",SISWA!C130)</f>
        <v/>
      </c>
      <c r="D130" s="6" t="str">
        <f>IF(SISWA!D130=0,"",SISWA!D130)</f>
        <v/>
      </c>
      <c r="E130" s="195" t="str">
        <f>IF(SISWA!E130=0,"",SISWA!E130)</f>
        <v/>
      </c>
      <c r="F130" s="157"/>
      <c r="G130" s="157"/>
      <c r="H130" s="157"/>
      <c r="I130" s="157"/>
      <c r="J130" s="157"/>
      <c r="K130" s="157" t="e">
        <f t="shared" si="2"/>
        <v>#DIV/0!</v>
      </c>
      <c r="L130" s="157"/>
      <c r="M130" s="270"/>
    </row>
    <row r="131" spans="1:13" x14ac:dyDescent="0.3">
      <c r="A131" s="2">
        <v>124</v>
      </c>
      <c r="B131" s="6" t="str">
        <f>IF(SISWA!B131=0,"",SISWA!B131)</f>
        <v/>
      </c>
      <c r="C131" s="6" t="str">
        <f>IF(SISWA!C131=0,"",SISWA!C131)</f>
        <v/>
      </c>
      <c r="D131" s="6" t="str">
        <f>IF(SISWA!D131=0,"",SISWA!D131)</f>
        <v/>
      </c>
      <c r="E131" s="195" t="str">
        <f>IF(SISWA!E131=0,"",SISWA!E131)</f>
        <v/>
      </c>
      <c r="F131" s="157"/>
      <c r="G131" s="157"/>
      <c r="H131" s="157"/>
      <c r="I131" s="157"/>
      <c r="J131" s="157"/>
      <c r="K131" s="157" t="e">
        <f t="shared" si="2"/>
        <v>#DIV/0!</v>
      </c>
      <c r="L131" s="157"/>
      <c r="M131" s="271"/>
    </row>
    <row r="132" spans="1:13" x14ac:dyDescent="0.3">
      <c r="A132" s="2">
        <v>125</v>
      </c>
      <c r="B132" s="6" t="str">
        <f>IF(SISWA!B132=0,"",SISWA!B132)</f>
        <v/>
      </c>
      <c r="C132" s="6" t="str">
        <f>IF(SISWA!C132=0,"",SISWA!C132)</f>
        <v/>
      </c>
      <c r="D132" s="6" t="str">
        <f>IF(SISWA!D132=0,"",SISWA!D132)</f>
        <v/>
      </c>
      <c r="E132" s="195" t="str">
        <f>IF(SISWA!E132=0,"",SISWA!E132)</f>
        <v/>
      </c>
      <c r="F132" s="157"/>
      <c r="G132" s="157"/>
      <c r="H132" s="157"/>
      <c r="I132" s="157"/>
      <c r="J132" s="157"/>
      <c r="K132" s="157" t="e">
        <f t="shared" si="2"/>
        <v>#DIV/0!</v>
      </c>
      <c r="L132" s="157"/>
      <c r="M132" s="270"/>
    </row>
    <row r="133" spans="1:13" x14ac:dyDescent="0.3">
      <c r="A133" s="2">
        <v>126</v>
      </c>
      <c r="B133" s="6" t="str">
        <f>IF(SISWA!B133=0,"",SISWA!B133)</f>
        <v/>
      </c>
      <c r="C133" s="6" t="str">
        <f>IF(SISWA!C133=0,"",SISWA!C133)</f>
        <v/>
      </c>
      <c r="D133" s="6" t="str">
        <f>IF(SISWA!D133=0,"",SISWA!D133)</f>
        <v/>
      </c>
      <c r="E133" s="195" t="str">
        <f>IF(SISWA!E133=0,"",SISWA!E133)</f>
        <v/>
      </c>
      <c r="F133" s="157"/>
      <c r="G133" s="157"/>
      <c r="H133" s="157"/>
      <c r="I133" s="157"/>
      <c r="J133" s="157"/>
      <c r="K133" s="157" t="e">
        <f t="shared" si="2"/>
        <v>#DIV/0!</v>
      </c>
      <c r="L133" s="157"/>
      <c r="M133" s="271"/>
    </row>
    <row r="134" spans="1:13" x14ac:dyDescent="0.3">
      <c r="A134" s="2">
        <v>127</v>
      </c>
      <c r="B134" s="6" t="str">
        <f>IF(SISWA!B134=0,"",SISWA!B134)</f>
        <v/>
      </c>
      <c r="C134" s="6" t="str">
        <f>IF(SISWA!C134=0,"",SISWA!C134)</f>
        <v/>
      </c>
      <c r="D134" s="6" t="str">
        <f>IF(SISWA!D134=0,"",SISWA!D134)</f>
        <v/>
      </c>
      <c r="E134" s="195" t="str">
        <f>IF(SISWA!E134=0,"",SISWA!E134)</f>
        <v/>
      </c>
      <c r="F134" s="157"/>
      <c r="G134" s="157"/>
      <c r="H134" s="157"/>
      <c r="I134" s="157"/>
      <c r="J134" s="157"/>
      <c r="K134" s="157" t="e">
        <f t="shared" si="2"/>
        <v>#DIV/0!</v>
      </c>
      <c r="L134" s="157"/>
      <c r="M134" s="270"/>
    </row>
    <row r="135" spans="1:13" x14ac:dyDescent="0.3">
      <c r="A135" s="2">
        <v>128</v>
      </c>
      <c r="B135" s="6" t="str">
        <f>IF(SISWA!B135=0,"",SISWA!B135)</f>
        <v/>
      </c>
      <c r="C135" s="6" t="str">
        <f>IF(SISWA!C135=0,"",SISWA!C135)</f>
        <v/>
      </c>
      <c r="D135" s="6" t="str">
        <f>IF(SISWA!D135=0,"",SISWA!D135)</f>
        <v/>
      </c>
      <c r="E135" s="195" t="str">
        <f>IF(SISWA!E135=0,"",SISWA!E135)</f>
        <v/>
      </c>
      <c r="F135" s="157"/>
      <c r="G135" s="157"/>
      <c r="H135" s="157"/>
      <c r="I135" s="157"/>
      <c r="J135" s="157"/>
      <c r="K135" s="157" t="e">
        <f t="shared" si="2"/>
        <v>#DIV/0!</v>
      </c>
      <c r="L135" s="157"/>
      <c r="M135" s="271"/>
    </row>
    <row r="136" spans="1:13" x14ac:dyDescent="0.3">
      <c r="A136" s="2">
        <v>129</v>
      </c>
      <c r="B136" s="6" t="str">
        <f>IF(SISWA!B136=0,"",SISWA!B136)</f>
        <v/>
      </c>
      <c r="C136" s="6" t="str">
        <f>IF(SISWA!C136=0,"",SISWA!C136)</f>
        <v/>
      </c>
      <c r="D136" s="6" t="str">
        <f>IF(SISWA!D136=0,"",SISWA!D136)</f>
        <v/>
      </c>
      <c r="E136" s="195" t="str">
        <f>IF(SISWA!E136=0,"",SISWA!E136)</f>
        <v/>
      </c>
      <c r="F136" s="157"/>
      <c r="G136" s="157"/>
      <c r="H136" s="157"/>
      <c r="I136" s="157"/>
      <c r="J136" s="157"/>
      <c r="K136" s="157" t="e">
        <f t="shared" si="2"/>
        <v>#DIV/0!</v>
      </c>
      <c r="L136" s="157"/>
      <c r="M136" s="270"/>
    </row>
    <row r="137" spans="1:13" x14ac:dyDescent="0.3">
      <c r="A137" s="2">
        <v>130</v>
      </c>
      <c r="B137" s="6" t="str">
        <f>IF(SISWA!B137=0,"",SISWA!B137)</f>
        <v/>
      </c>
      <c r="C137" s="6" t="str">
        <f>IF(SISWA!C137=0,"",SISWA!C137)</f>
        <v/>
      </c>
      <c r="D137" s="6" t="str">
        <f>IF(SISWA!D137=0,"",SISWA!D137)</f>
        <v/>
      </c>
      <c r="E137" s="195" t="str">
        <f>IF(SISWA!E137=0,"",SISWA!E137)</f>
        <v/>
      </c>
      <c r="F137" s="157"/>
      <c r="G137" s="157"/>
      <c r="H137" s="157"/>
      <c r="I137" s="157"/>
      <c r="J137" s="157"/>
      <c r="K137" s="157" t="e">
        <f t="shared" ref="K137:K200" si="3">AVERAGE(F137:J137)</f>
        <v>#DIV/0!</v>
      </c>
      <c r="L137" s="157"/>
      <c r="M137" s="271"/>
    </row>
    <row r="138" spans="1:13" x14ac:dyDescent="0.3">
      <c r="A138" s="2">
        <v>131</v>
      </c>
      <c r="B138" s="6" t="str">
        <f>IF(SISWA!B138=0,"",SISWA!B138)</f>
        <v/>
      </c>
      <c r="C138" s="6" t="str">
        <f>IF(SISWA!C138=0,"",SISWA!C138)</f>
        <v/>
      </c>
      <c r="D138" s="6" t="str">
        <f>IF(SISWA!D138=0,"",SISWA!D138)</f>
        <v/>
      </c>
      <c r="E138" s="195" t="str">
        <f>IF(SISWA!E138=0,"",SISWA!E138)</f>
        <v/>
      </c>
      <c r="F138" s="157"/>
      <c r="G138" s="157"/>
      <c r="H138" s="157"/>
      <c r="I138" s="157"/>
      <c r="J138" s="157"/>
      <c r="K138" s="157" t="e">
        <f t="shared" si="3"/>
        <v>#DIV/0!</v>
      </c>
      <c r="L138" s="157"/>
      <c r="M138" s="270"/>
    </row>
    <row r="139" spans="1:13" x14ac:dyDescent="0.3">
      <c r="A139" s="2">
        <v>132</v>
      </c>
      <c r="B139" s="6" t="str">
        <f>IF(SISWA!B139=0,"",SISWA!B139)</f>
        <v/>
      </c>
      <c r="C139" s="6" t="str">
        <f>IF(SISWA!C139=0,"",SISWA!C139)</f>
        <v/>
      </c>
      <c r="D139" s="6" t="str">
        <f>IF(SISWA!D139=0,"",SISWA!D139)</f>
        <v/>
      </c>
      <c r="E139" s="195" t="str">
        <f>IF(SISWA!E139=0,"",SISWA!E139)</f>
        <v/>
      </c>
      <c r="F139" s="157"/>
      <c r="G139" s="157"/>
      <c r="H139" s="157"/>
      <c r="I139" s="157"/>
      <c r="J139" s="157"/>
      <c r="K139" s="157" t="e">
        <f t="shared" si="3"/>
        <v>#DIV/0!</v>
      </c>
      <c r="L139" s="157"/>
      <c r="M139" s="271"/>
    </row>
    <row r="140" spans="1:13" x14ac:dyDescent="0.3">
      <c r="A140" s="2">
        <v>133</v>
      </c>
      <c r="B140" s="6" t="str">
        <f>IF(SISWA!B140=0,"",SISWA!B140)</f>
        <v/>
      </c>
      <c r="C140" s="6" t="str">
        <f>IF(SISWA!C140=0,"",SISWA!C140)</f>
        <v/>
      </c>
      <c r="D140" s="6" t="str">
        <f>IF(SISWA!D140=0,"",SISWA!D140)</f>
        <v/>
      </c>
      <c r="E140" s="195" t="str">
        <f>IF(SISWA!E140=0,"",SISWA!E140)</f>
        <v/>
      </c>
      <c r="F140" s="157"/>
      <c r="G140" s="157"/>
      <c r="H140" s="157"/>
      <c r="I140" s="157"/>
      <c r="J140" s="157"/>
      <c r="K140" s="157" t="e">
        <f t="shared" si="3"/>
        <v>#DIV/0!</v>
      </c>
      <c r="L140" s="157"/>
      <c r="M140" s="270"/>
    </row>
    <row r="141" spans="1:13" x14ac:dyDescent="0.3">
      <c r="A141" s="2">
        <v>134</v>
      </c>
      <c r="B141" s="6" t="str">
        <f>IF(SISWA!B141=0,"",SISWA!B141)</f>
        <v/>
      </c>
      <c r="C141" s="6" t="str">
        <f>IF(SISWA!C141=0,"",SISWA!C141)</f>
        <v/>
      </c>
      <c r="D141" s="6" t="str">
        <f>IF(SISWA!D141=0,"",SISWA!D141)</f>
        <v/>
      </c>
      <c r="E141" s="195" t="str">
        <f>IF(SISWA!E141=0,"",SISWA!E141)</f>
        <v/>
      </c>
      <c r="F141" s="157"/>
      <c r="G141" s="157"/>
      <c r="H141" s="157"/>
      <c r="I141" s="157"/>
      <c r="J141" s="157"/>
      <c r="K141" s="157" t="e">
        <f t="shared" si="3"/>
        <v>#DIV/0!</v>
      </c>
      <c r="L141" s="157"/>
      <c r="M141" s="271"/>
    </row>
    <row r="142" spans="1:13" x14ac:dyDescent="0.3">
      <c r="A142" s="2">
        <v>135</v>
      </c>
      <c r="B142" s="6" t="str">
        <f>IF(SISWA!B142=0,"",SISWA!B142)</f>
        <v/>
      </c>
      <c r="C142" s="6" t="str">
        <f>IF(SISWA!C142=0,"",SISWA!C142)</f>
        <v/>
      </c>
      <c r="D142" s="6" t="str">
        <f>IF(SISWA!D142=0,"",SISWA!D142)</f>
        <v/>
      </c>
      <c r="E142" s="195" t="str">
        <f>IF(SISWA!E142=0,"",SISWA!E142)</f>
        <v/>
      </c>
      <c r="F142" s="157"/>
      <c r="G142" s="157"/>
      <c r="H142" s="157"/>
      <c r="I142" s="157"/>
      <c r="J142" s="157"/>
      <c r="K142" s="157" t="e">
        <f t="shared" si="3"/>
        <v>#DIV/0!</v>
      </c>
      <c r="L142" s="157"/>
      <c r="M142" s="270"/>
    </row>
    <row r="143" spans="1:13" x14ac:dyDescent="0.3">
      <c r="A143" s="2">
        <v>136</v>
      </c>
      <c r="B143" s="6" t="str">
        <f>IF(SISWA!B143=0,"",SISWA!B143)</f>
        <v/>
      </c>
      <c r="C143" s="6" t="str">
        <f>IF(SISWA!C143=0,"",SISWA!C143)</f>
        <v/>
      </c>
      <c r="D143" s="6" t="str">
        <f>IF(SISWA!D143=0,"",SISWA!D143)</f>
        <v/>
      </c>
      <c r="E143" s="195" t="str">
        <f>IF(SISWA!E143=0,"",SISWA!E143)</f>
        <v/>
      </c>
      <c r="F143" s="157"/>
      <c r="G143" s="157"/>
      <c r="H143" s="157"/>
      <c r="I143" s="157"/>
      <c r="J143" s="157"/>
      <c r="K143" s="157" t="e">
        <f t="shared" si="3"/>
        <v>#DIV/0!</v>
      </c>
      <c r="L143" s="157"/>
      <c r="M143" s="271"/>
    </row>
    <row r="144" spans="1:13" x14ac:dyDescent="0.3">
      <c r="A144" s="2">
        <v>137</v>
      </c>
      <c r="B144" s="6" t="str">
        <f>IF(SISWA!B144=0,"",SISWA!B144)</f>
        <v/>
      </c>
      <c r="C144" s="6" t="str">
        <f>IF(SISWA!C144=0,"",SISWA!C144)</f>
        <v/>
      </c>
      <c r="D144" s="6" t="str">
        <f>IF(SISWA!D144=0,"",SISWA!D144)</f>
        <v/>
      </c>
      <c r="E144" s="195" t="str">
        <f>IF(SISWA!E144=0,"",SISWA!E144)</f>
        <v/>
      </c>
      <c r="F144" s="157"/>
      <c r="G144" s="157"/>
      <c r="H144" s="157"/>
      <c r="I144" s="157"/>
      <c r="J144" s="157"/>
      <c r="K144" s="157" t="e">
        <f t="shared" si="3"/>
        <v>#DIV/0!</v>
      </c>
      <c r="L144" s="157"/>
      <c r="M144" s="270"/>
    </row>
    <row r="145" spans="1:13" x14ac:dyDescent="0.3">
      <c r="A145" s="2">
        <v>138</v>
      </c>
      <c r="B145" s="6" t="str">
        <f>IF(SISWA!B145=0,"",SISWA!B145)</f>
        <v/>
      </c>
      <c r="C145" s="6" t="str">
        <f>IF(SISWA!C145=0,"",SISWA!C145)</f>
        <v/>
      </c>
      <c r="D145" s="6" t="str">
        <f>IF(SISWA!D145=0,"",SISWA!D145)</f>
        <v/>
      </c>
      <c r="E145" s="195" t="str">
        <f>IF(SISWA!E145=0,"",SISWA!E145)</f>
        <v/>
      </c>
      <c r="F145" s="157"/>
      <c r="G145" s="157"/>
      <c r="H145" s="157"/>
      <c r="I145" s="157"/>
      <c r="J145" s="157"/>
      <c r="K145" s="157" t="e">
        <f t="shared" si="3"/>
        <v>#DIV/0!</v>
      </c>
      <c r="L145" s="157"/>
      <c r="M145" s="271"/>
    </row>
    <row r="146" spans="1:13" x14ac:dyDescent="0.3">
      <c r="A146" s="2">
        <v>139</v>
      </c>
      <c r="B146" s="6" t="str">
        <f>IF(SISWA!B146=0,"",SISWA!B146)</f>
        <v/>
      </c>
      <c r="C146" s="6" t="str">
        <f>IF(SISWA!C146=0,"",SISWA!C146)</f>
        <v/>
      </c>
      <c r="D146" s="6" t="str">
        <f>IF(SISWA!D146=0,"",SISWA!D146)</f>
        <v/>
      </c>
      <c r="E146" s="195" t="str">
        <f>IF(SISWA!E146=0,"",SISWA!E146)</f>
        <v/>
      </c>
      <c r="F146" s="157"/>
      <c r="G146" s="157"/>
      <c r="H146" s="157"/>
      <c r="I146" s="157"/>
      <c r="J146" s="157"/>
      <c r="K146" s="157" t="e">
        <f t="shared" si="3"/>
        <v>#DIV/0!</v>
      </c>
      <c r="L146" s="157"/>
      <c r="M146" s="270"/>
    </row>
    <row r="147" spans="1:13" x14ac:dyDescent="0.3">
      <c r="A147" s="2">
        <v>140</v>
      </c>
      <c r="B147" s="6" t="str">
        <f>IF(SISWA!B147=0,"",SISWA!B147)</f>
        <v/>
      </c>
      <c r="C147" s="6" t="str">
        <f>IF(SISWA!C147=0,"",SISWA!C147)</f>
        <v/>
      </c>
      <c r="D147" s="6" t="str">
        <f>IF(SISWA!D147=0,"",SISWA!D147)</f>
        <v/>
      </c>
      <c r="E147" s="195" t="str">
        <f>IF(SISWA!E147=0,"",SISWA!E147)</f>
        <v/>
      </c>
      <c r="F147" s="157"/>
      <c r="G147" s="157"/>
      <c r="H147" s="157"/>
      <c r="I147" s="157"/>
      <c r="J147" s="157"/>
      <c r="K147" s="157" t="e">
        <f t="shared" si="3"/>
        <v>#DIV/0!</v>
      </c>
      <c r="L147" s="157"/>
      <c r="M147" s="271"/>
    </row>
    <row r="148" spans="1:13" x14ac:dyDescent="0.3">
      <c r="A148" s="2">
        <v>141</v>
      </c>
      <c r="B148" s="6" t="str">
        <f>IF(SISWA!B148=0,"",SISWA!B148)</f>
        <v/>
      </c>
      <c r="C148" s="6" t="str">
        <f>IF(SISWA!C148=0,"",SISWA!C148)</f>
        <v/>
      </c>
      <c r="D148" s="6" t="str">
        <f>IF(SISWA!D148=0,"",SISWA!D148)</f>
        <v/>
      </c>
      <c r="E148" s="195" t="str">
        <f>IF(SISWA!E148=0,"",SISWA!E148)</f>
        <v/>
      </c>
      <c r="F148" s="157"/>
      <c r="G148" s="157"/>
      <c r="H148" s="157"/>
      <c r="I148" s="157"/>
      <c r="J148" s="157"/>
      <c r="K148" s="157" t="e">
        <f t="shared" si="3"/>
        <v>#DIV/0!</v>
      </c>
      <c r="L148" s="157"/>
      <c r="M148" s="270"/>
    </row>
    <row r="149" spans="1:13" x14ac:dyDescent="0.3">
      <c r="A149" s="2">
        <v>142</v>
      </c>
      <c r="B149" s="6" t="str">
        <f>IF(SISWA!B149=0,"",SISWA!B149)</f>
        <v/>
      </c>
      <c r="C149" s="6" t="str">
        <f>IF(SISWA!C149=0,"",SISWA!C149)</f>
        <v/>
      </c>
      <c r="D149" s="6" t="str">
        <f>IF(SISWA!D149=0,"",SISWA!D149)</f>
        <v/>
      </c>
      <c r="E149" s="195" t="str">
        <f>IF(SISWA!E149=0,"",SISWA!E149)</f>
        <v/>
      </c>
      <c r="F149" s="157"/>
      <c r="G149" s="157"/>
      <c r="H149" s="157"/>
      <c r="I149" s="157"/>
      <c r="J149" s="157"/>
      <c r="K149" s="157" t="e">
        <f t="shared" si="3"/>
        <v>#DIV/0!</v>
      </c>
      <c r="L149" s="157"/>
      <c r="M149" s="271"/>
    </row>
    <row r="150" spans="1:13" x14ac:dyDescent="0.3">
      <c r="A150" s="2">
        <v>143</v>
      </c>
      <c r="B150" s="6" t="str">
        <f>IF(SISWA!B150=0,"",SISWA!B150)</f>
        <v/>
      </c>
      <c r="C150" s="6" t="str">
        <f>IF(SISWA!C150=0,"",SISWA!C150)</f>
        <v/>
      </c>
      <c r="D150" s="6" t="str">
        <f>IF(SISWA!D150=0,"",SISWA!D150)</f>
        <v/>
      </c>
      <c r="E150" s="195" t="str">
        <f>IF(SISWA!E150=0,"",SISWA!E150)</f>
        <v/>
      </c>
      <c r="F150" s="157"/>
      <c r="G150" s="157"/>
      <c r="H150" s="157"/>
      <c r="I150" s="157"/>
      <c r="J150" s="157"/>
      <c r="K150" s="157" t="e">
        <f t="shared" si="3"/>
        <v>#DIV/0!</v>
      </c>
      <c r="L150" s="157"/>
      <c r="M150" s="270"/>
    </row>
    <row r="151" spans="1:13" x14ac:dyDescent="0.3">
      <c r="A151" s="2">
        <v>144</v>
      </c>
      <c r="B151" s="6" t="str">
        <f>IF(SISWA!B151=0,"",SISWA!B151)</f>
        <v/>
      </c>
      <c r="C151" s="6" t="str">
        <f>IF(SISWA!C151=0,"",SISWA!C151)</f>
        <v/>
      </c>
      <c r="D151" s="6" t="str">
        <f>IF(SISWA!D151=0,"",SISWA!D151)</f>
        <v/>
      </c>
      <c r="E151" s="195" t="str">
        <f>IF(SISWA!E151=0,"",SISWA!E151)</f>
        <v/>
      </c>
      <c r="F151" s="157"/>
      <c r="G151" s="157"/>
      <c r="H151" s="157"/>
      <c r="I151" s="157"/>
      <c r="J151" s="157"/>
      <c r="K151" s="157" t="e">
        <f t="shared" si="3"/>
        <v>#DIV/0!</v>
      </c>
      <c r="L151" s="157"/>
      <c r="M151" s="271"/>
    </row>
    <row r="152" spans="1:13" x14ac:dyDescent="0.3">
      <c r="A152" s="2">
        <v>145</v>
      </c>
      <c r="B152" s="6" t="str">
        <f>IF(SISWA!B152=0,"",SISWA!B152)</f>
        <v/>
      </c>
      <c r="C152" s="6" t="str">
        <f>IF(SISWA!C152=0,"",SISWA!C152)</f>
        <v/>
      </c>
      <c r="D152" s="6" t="str">
        <f>IF(SISWA!D152=0,"",SISWA!D152)</f>
        <v/>
      </c>
      <c r="E152" s="195" t="str">
        <f>IF(SISWA!E152=0,"",SISWA!E152)</f>
        <v/>
      </c>
      <c r="F152" s="157"/>
      <c r="G152" s="157"/>
      <c r="H152" s="157"/>
      <c r="I152" s="157"/>
      <c r="J152" s="157"/>
      <c r="K152" s="157" t="e">
        <f t="shared" si="3"/>
        <v>#DIV/0!</v>
      </c>
      <c r="L152" s="157"/>
      <c r="M152" s="270"/>
    </row>
    <row r="153" spans="1:13" x14ac:dyDescent="0.3">
      <c r="A153" s="2">
        <v>146</v>
      </c>
      <c r="B153" s="6" t="str">
        <f>IF(SISWA!B153=0,"",SISWA!B153)</f>
        <v/>
      </c>
      <c r="C153" s="6" t="str">
        <f>IF(SISWA!C153=0,"",SISWA!C153)</f>
        <v/>
      </c>
      <c r="D153" s="6" t="str">
        <f>IF(SISWA!D153=0,"",SISWA!D153)</f>
        <v/>
      </c>
      <c r="E153" s="195" t="str">
        <f>IF(SISWA!E153=0,"",SISWA!E153)</f>
        <v/>
      </c>
      <c r="F153" s="157"/>
      <c r="G153" s="157"/>
      <c r="H153" s="157"/>
      <c r="I153" s="157"/>
      <c r="J153" s="157"/>
      <c r="K153" s="157" t="e">
        <f t="shared" si="3"/>
        <v>#DIV/0!</v>
      </c>
      <c r="L153" s="157"/>
      <c r="M153" s="271"/>
    </row>
    <row r="154" spans="1:13" x14ac:dyDescent="0.3">
      <c r="A154" s="2">
        <v>147</v>
      </c>
      <c r="B154" s="6" t="str">
        <f>IF(SISWA!B154=0,"",SISWA!B154)</f>
        <v/>
      </c>
      <c r="C154" s="6" t="str">
        <f>IF(SISWA!C154=0,"",SISWA!C154)</f>
        <v/>
      </c>
      <c r="D154" s="6" t="str">
        <f>IF(SISWA!D154=0,"",SISWA!D154)</f>
        <v/>
      </c>
      <c r="E154" s="195" t="str">
        <f>IF(SISWA!E154=0,"",SISWA!E154)</f>
        <v/>
      </c>
      <c r="F154" s="157"/>
      <c r="G154" s="157"/>
      <c r="H154" s="157"/>
      <c r="I154" s="157"/>
      <c r="J154" s="157"/>
      <c r="K154" s="157" t="e">
        <f t="shared" si="3"/>
        <v>#DIV/0!</v>
      </c>
      <c r="L154" s="157"/>
      <c r="M154" s="270"/>
    </row>
    <row r="155" spans="1:13" x14ac:dyDescent="0.3">
      <c r="A155" s="2">
        <v>148</v>
      </c>
      <c r="B155" s="6" t="str">
        <f>IF(SISWA!B155=0,"",SISWA!B155)</f>
        <v/>
      </c>
      <c r="C155" s="6" t="str">
        <f>IF(SISWA!C155=0,"",SISWA!C155)</f>
        <v/>
      </c>
      <c r="D155" s="6" t="str">
        <f>IF(SISWA!D155=0,"",SISWA!D155)</f>
        <v/>
      </c>
      <c r="E155" s="195" t="str">
        <f>IF(SISWA!E155=0,"",SISWA!E155)</f>
        <v/>
      </c>
      <c r="F155" s="157"/>
      <c r="G155" s="157"/>
      <c r="H155" s="157"/>
      <c r="I155" s="157"/>
      <c r="J155" s="157"/>
      <c r="K155" s="157" t="e">
        <f t="shared" si="3"/>
        <v>#DIV/0!</v>
      </c>
      <c r="L155" s="157"/>
      <c r="M155" s="271"/>
    </row>
    <row r="156" spans="1:13" x14ac:dyDescent="0.3">
      <c r="A156" s="2">
        <v>149</v>
      </c>
      <c r="B156" s="6" t="str">
        <f>IF(SISWA!B156=0,"",SISWA!B156)</f>
        <v/>
      </c>
      <c r="C156" s="6" t="str">
        <f>IF(SISWA!C156=0,"",SISWA!C156)</f>
        <v/>
      </c>
      <c r="D156" s="6" t="str">
        <f>IF(SISWA!D156=0,"",SISWA!D156)</f>
        <v/>
      </c>
      <c r="E156" s="195" t="str">
        <f>IF(SISWA!E156=0,"",SISWA!E156)</f>
        <v/>
      </c>
      <c r="F156" s="157"/>
      <c r="G156" s="157"/>
      <c r="H156" s="157"/>
      <c r="I156" s="157"/>
      <c r="J156" s="157"/>
      <c r="K156" s="157" t="e">
        <f t="shared" si="3"/>
        <v>#DIV/0!</v>
      </c>
      <c r="L156" s="157"/>
      <c r="M156" s="270"/>
    </row>
    <row r="157" spans="1:13" x14ac:dyDescent="0.3">
      <c r="A157" s="2">
        <v>150</v>
      </c>
      <c r="B157" s="6" t="str">
        <f>IF(SISWA!B157=0,"",SISWA!B157)</f>
        <v/>
      </c>
      <c r="C157" s="6" t="str">
        <f>IF(SISWA!C157=0,"",SISWA!C157)</f>
        <v/>
      </c>
      <c r="D157" s="6" t="str">
        <f>IF(SISWA!D157=0,"",SISWA!D157)</f>
        <v/>
      </c>
      <c r="E157" s="195" t="str">
        <f>IF(SISWA!E157=0,"",SISWA!E157)</f>
        <v/>
      </c>
      <c r="F157" s="157"/>
      <c r="G157" s="157"/>
      <c r="H157" s="157"/>
      <c r="I157" s="157"/>
      <c r="J157" s="157"/>
      <c r="K157" s="157" t="e">
        <f t="shared" si="3"/>
        <v>#DIV/0!</v>
      </c>
      <c r="L157" s="157"/>
      <c r="M157" s="271"/>
    </row>
    <row r="158" spans="1:13" x14ac:dyDescent="0.3">
      <c r="A158" s="2">
        <v>151</v>
      </c>
      <c r="B158" s="6" t="str">
        <f>IF(SISWA!B158=0,"",SISWA!B158)</f>
        <v/>
      </c>
      <c r="C158" s="6" t="str">
        <f>IF(SISWA!C158=0,"",SISWA!C158)</f>
        <v/>
      </c>
      <c r="D158" s="6" t="str">
        <f>IF(SISWA!D158=0,"",SISWA!D158)</f>
        <v/>
      </c>
      <c r="E158" s="195" t="str">
        <f>IF(SISWA!E158=0,"",SISWA!E158)</f>
        <v/>
      </c>
      <c r="F158" s="157"/>
      <c r="G158" s="157"/>
      <c r="H158" s="157"/>
      <c r="I158" s="157"/>
      <c r="J158" s="157"/>
      <c r="K158" s="157" t="e">
        <f t="shared" si="3"/>
        <v>#DIV/0!</v>
      </c>
      <c r="L158" s="157"/>
      <c r="M158" s="270"/>
    </row>
    <row r="159" spans="1:13" x14ac:dyDescent="0.3">
      <c r="A159" s="2">
        <v>152</v>
      </c>
      <c r="B159" s="6" t="str">
        <f>IF(SISWA!B159=0,"",SISWA!B159)</f>
        <v/>
      </c>
      <c r="C159" s="6" t="str">
        <f>IF(SISWA!C159=0,"",SISWA!C159)</f>
        <v/>
      </c>
      <c r="D159" s="6" t="str">
        <f>IF(SISWA!D159=0,"",SISWA!D159)</f>
        <v/>
      </c>
      <c r="E159" s="195" t="str">
        <f>IF(SISWA!E159=0,"",SISWA!E159)</f>
        <v/>
      </c>
      <c r="F159" s="157"/>
      <c r="G159" s="157"/>
      <c r="H159" s="157"/>
      <c r="I159" s="157"/>
      <c r="J159" s="157"/>
      <c r="K159" s="157" t="e">
        <f t="shared" si="3"/>
        <v>#DIV/0!</v>
      </c>
      <c r="L159" s="157"/>
      <c r="M159" s="271"/>
    </row>
    <row r="160" spans="1:13" x14ac:dyDescent="0.3">
      <c r="A160" s="2">
        <v>153</v>
      </c>
      <c r="B160" s="6" t="str">
        <f>IF(SISWA!B160=0,"",SISWA!B160)</f>
        <v/>
      </c>
      <c r="C160" s="6" t="str">
        <f>IF(SISWA!C160=0,"",SISWA!C160)</f>
        <v/>
      </c>
      <c r="D160" s="6" t="str">
        <f>IF(SISWA!D160=0,"",SISWA!D160)</f>
        <v/>
      </c>
      <c r="E160" s="195" t="str">
        <f>IF(SISWA!E160=0,"",SISWA!E160)</f>
        <v/>
      </c>
      <c r="F160" s="157"/>
      <c r="G160" s="157"/>
      <c r="H160" s="157"/>
      <c r="I160" s="157"/>
      <c r="J160" s="157"/>
      <c r="K160" s="157" t="e">
        <f t="shared" si="3"/>
        <v>#DIV/0!</v>
      </c>
      <c r="L160" s="157"/>
      <c r="M160" s="270"/>
    </row>
    <row r="161" spans="1:13" x14ac:dyDescent="0.3">
      <c r="A161" s="2">
        <v>154</v>
      </c>
      <c r="B161" s="6" t="str">
        <f>IF(SISWA!B161=0,"",SISWA!B161)</f>
        <v/>
      </c>
      <c r="C161" s="6" t="str">
        <f>IF(SISWA!C161=0,"",SISWA!C161)</f>
        <v/>
      </c>
      <c r="D161" s="6" t="str">
        <f>IF(SISWA!D161=0,"",SISWA!D161)</f>
        <v/>
      </c>
      <c r="E161" s="195" t="str">
        <f>IF(SISWA!E161=0,"",SISWA!E161)</f>
        <v/>
      </c>
      <c r="F161" s="157"/>
      <c r="G161" s="157"/>
      <c r="H161" s="157"/>
      <c r="I161" s="157"/>
      <c r="J161" s="157"/>
      <c r="K161" s="157" t="e">
        <f t="shared" si="3"/>
        <v>#DIV/0!</v>
      </c>
      <c r="L161" s="157"/>
      <c r="M161" s="271"/>
    </row>
    <row r="162" spans="1:13" x14ac:dyDescent="0.3">
      <c r="A162" s="2">
        <v>155</v>
      </c>
      <c r="B162" s="6" t="str">
        <f>IF(SISWA!B162=0,"",SISWA!B162)</f>
        <v/>
      </c>
      <c r="C162" s="6" t="str">
        <f>IF(SISWA!C162=0,"",SISWA!C162)</f>
        <v/>
      </c>
      <c r="D162" s="6" t="str">
        <f>IF(SISWA!D162=0,"",SISWA!D162)</f>
        <v/>
      </c>
      <c r="E162" s="195" t="str">
        <f>IF(SISWA!E162=0,"",SISWA!E162)</f>
        <v/>
      </c>
      <c r="F162" s="157"/>
      <c r="G162" s="157"/>
      <c r="H162" s="157"/>
      <c r="I162" s="157"/>
      <c r="J162" s="157"/>
      <c r="K162" s="157" t="e">
        <f t="shared" si="3"/>
        <v>#DIV/0!</v>
      </c>
      <c r="L162" s="157"/>
      <c r="M162" s="270"/>
    </row>
    <row r="163" spans="1:13" x14ac:dyDescent="0.3">
      <c r="A163" s="2">
        <v>156</v>
      </c>
      <c r="B163" s="6" t="str">
        <f>IF(SISWA!B163=0,"",SISWA!B163)</f>
        <v/>
      </c>
      <c r="C163" s="6" t="str">
        <f>IF(SISWA!C163=0,"",SISWA!C163)</f>
        <v/>
      </c>
      <c r="D163" s="6" t="str">
        <f>IF(SISWA!D163=0,"",SISWA!D163)</f>
        <v/>
      </c>
      <c r="E163" s="195" t="str">
        <f>IF(SISWA!E163=0,"",SISWA!E163)</f>
        <v/>
      </c>
      <c r="F163" s="157"/>
      <c r="G163" s="157"/>
      <c r="H163" s="157"/>
      <c r="I163" s="157"/>
      <c r="J163" s="157"/>
      <c r="K163" s="157" t="e">
        <f t="shared" si="3"/>
        <v>#DIV/0!</v>
      </c>
      <c r="L163" s="157"/>
      <c r="M163" s="271"/>
    </row>
    <row r="164" spans="1:13" x14ac:dyDescent="0.3">
      <c r="A164" s="2">
        <v>157</v>
      </c>
      <c r="B164" s="6" t="str">
        <f>IF(SISWA!B164=0,"",SISWA!B164)</f>
        <v/>
      </c>
      <c r="C164" s="6" t="str">
        <f>IF(SISWA!C164=0,"",SISWA!C164)</f>
        <v/>
      </c>
      <c r="D164" s="6" t="str">
        <f>IF(SISWA!D164=0,"",SISWA!D164)</f>
        <v/>
      </c>
      <c r="E164" s="195" t="str">
        <f>IF(SISWA!E164=0,"",SISWA!E164)</f>
        <v/>
      </c>
      <c r="F164" s="157"/>
      <c r="G164" s="157"/>
      <c r="H164" s="157"/>
      <c r="I164" s="157"/>
      <c r="J164" s="157"/>
      <c r="K164" s="157" t="e">
        <f t="shared" si="3"/>
        <v>#DIV/0!</v>
      </c>
      <c r="L164" s="157"/>
      <c r="M164" s="270"/>
    </row>
    <row r="165" spans="1:13" x14ac:dyDescent="0.3">
      <c r="A165" s="2">
        <v>158</v>
      </c>
      <c r="B165" s="6" t="str">
        <f>IF(SISWA!B165=0,"",SISWA!B165)</f>
        <v/>
      </c>
      <c r="C165" s="6" t="str">
        <f>IF(SISWA!C165=0,"",SISWA!C165)</f>
        <v/>
      </c>
      <c r="D165" s="6" t="str">
        <f>IF(SISWA!D165=0,"",SISWA!D165)</f>
        <v/>
      </c>
      <c r="E165" s="195" t="str">
        <f>IF(SISWA!E165=0,"",SISWA!E165)</f>
        <v/>
      </c>
      <c r="F165" s="157"/>
      <c r="G165" s="157"/>
      <c r="H165" s="157"/>
      <c r="I165" s="157"/>
      <c r="J165" s="157"/>
      <c r="K165" s="157" t="e">
        <f t="shared" si="3"/>
        <v>#DIV/0!</v>
      </c>
      <c r="L165" s="157"/>
      <c r="M165" s="271"/>
    </row>
    <row r="166" spans="1:13" x14ac:dyDescent="0.3">
      <c r="A166" s="2">
        <v>159</v>
      </c>
      <c r="B166" s="6" t="str">
        <f>IF(SISWA!B166=0,"",SISWA!B166)</f>
        <v/>
      </c>
      <c r="C166" s="6" t="str">
        <f>IF(SISWA!C166=0,"",SISWA!C166)</f>
        <v/>
      </c>
      <c r="D166" s="6" t="str">
        <f>IF(SISWA!D166=0,"",SISWA!D166)</f>
        <v/>
      </c>
      <c r="E166" s="195" t="str">
        <f>IF(SISWA!E166=0,"",SISWA!E166)</f>
        <v/>
      </c>
      <c r="F166" s="157"/>
      <c r="G166" s="157"/>
      <c r="H166" s="157"/>
      <c r="I166" s="157"/>
      <c r="J166" s="157"/>
      <c r="K166" s="157" t="e">
        <f t="shared" si="3"/>
        <v>#DIV/0!</v>
      </c>
      <c r="L166" s="157"/>
      <c r="M166" s="270"/>
    </row>
    <row r="167" spans="1:13" x14ac:dyDescent="0.3">
      <c r="A167" s="2">
        <v>160</v>
      </c>
      <c r="B167" s="6" t="str">
        <f>IF(SISWA!B167=0,"",SISWA!B167)</f>
        <v/>
      </c>
      <c r="C167" s="6" t="str">
        <f>IF(SISWA!C167=0,"",SISWA!C167)</f>
        <v/>
      </c>
      <c r="D167" s="6" t="str">
        <f>IF(SISWA!D167=0,"",SISWA!D167)</f>
        <v/>
      </c>
      <c r="E167" s="195" t="str">
        <f>IF(SISWA!E167=0,"",SISWA!E167)</f>
        <v/>
      </c>
      <c r="F167" s="157"/>
      <c r="G167" s="157"/>
      <c r="H167" s="157"/>
      <c r="I167" s="157"/>
      <c r="J167" s="157"/>
      <c r="K167" s="157" t="e">
        <f t="shared" si="3"/>
        <v>#DIV/0!</v>
      </c>
      <c r="L167" s="157"/>
      <c r="M167" s="271"/>
    </row>
    <row r="168" spans="1:13" x14ac:dyDescent="0.3">
      <c r="A168" s="2">
        <v>161</v>
      </c>
      <c r="B168" s="6" t="str">
        <f>IF(SISWA!B168=0,"",SISWA!B168)</f>
        <v/>
      </c>
      <c r="C168" s="6" t="str">
        <f>IF(SISWA!C168=0,"",SISWA!C168)</f>
        <v/>
      </c>
      <c r="D168" s="6" t="str">
        <f>IF(SISWA!D168=0,"",SISWA!D168)</f>
        <v/>
      </c>
      <c r="E168" s="195" t="str">
        <f>IF(SISWA!E168=0,"",SISWA!E168)</f>
        <v/>
      </c>
      <c r="F168" s="157"/>
      <c r="G168" s="157"/>
      <c r="H168" s="157"/>
      <c r="I168" s="157"/>
      <c r="J168" s="157"/>
      <c r="K168" s="157" t="e">
        <f t="shared" si="3"/>
        <v>#DIV/0!</v>
      </c>
      <c r="L168" s="157"/>
      <c r="M168" s="270"/>
    </row>
    <row r="169" spans="1:13" x14ac:dyDescent="0.3">
      <c r="A169" s="2">
        <v>162</v>
      </c>
      <c r="B169" s="6" t="str">
        <f>IF(SISWA!B169=0,"",SISWA!B169)</f>
        <v/>
      </c>
      <c r="C169" s="6" t="str">
        <f>IF(SISWA!C169=0,"",SISWA!C169)</f>
        <v/>
      </c>
      <c r="D169" s="6" t="str">
        <f>IF(SISWA!D169=0,"",SISWA!D169)</f>
        <v/>
      </c>
      <c r="E169" s="195" t="str">
        <f>IF(SISWA!E169=0,"",SISWA!E169)</f>
        <v/>
      </c>
      <c r="F169" s="157"/>
      <c r="G169" s="157"/>
      <c r="H169" s="157"/>
      <c r="I169" s="157"/>
      <c r="J169" s="157"/>
      <c r="K169" s="157" t="e">
        <f t="shared" si="3"/>
        <v>#DIV/0!</v>
      </c>
      <c r="L169" s="157"/>
      <c r="M169" s="271"/>
    </row>
    <row r="170" spans="1:13" x14ac:dyDescent="0.3">
      <c r="A170" s="2">
        <v>163</v>
      </c>
      <c r="B170" s="6" t="str">
        <f>IF(SISWA!B170=0,"",SISWA!B170)</f>
        <v/>
      </c>
      <c r="C170" s="6" t="str">
        <f>IF(SISWA!C170=0,"",SISWA!C170)</f>
        <v/>
      </c>
      <c r="D170" s="6" t="str">
        <f>IF(SISWA!D170=0,"",SISWA!D170)</f>
        <v/>
      </c>
      <c r="E170" s="195" t="str">
        <f>IF(SISWA!E170=0,"",SISWA!E170)</f>
        <v/>
      </c>
      <c r="F170" s="157"/>
      <c r="G170" s="157"/>
      <c r="H170" s="157"/>
      <c r="I170" s="157"/>
      <c r="J170" s="157"/>
      <c r="K170" s="157" t="e">
        <f t="shared" si="3"/>
        <v>#DIV/0!</v>
      </c>
      <c r="L170" s="157"/>
      <c r="M170" s="270"/>
    </row>
    <row r="171" spans="1:13" x14ac:dyDescent="0.3">
      <c r="A171" s="2">
        <v>164</v>
      </c>
      <c r="B171" s="6" t="str">
        <f>IF(SISWA!B171=0,"",SISWA!B171)</f>
        <v/>
      </c>
      <c r="C171" s="6" t="str">
        <f>IF(SISWA!C171=0,"",SISWA!C171)</f>
        <v/>
      </c>
      <c r="D171" s="6" t="str">
        <f>IF(SISWA!D171=0,"",SISWA!D171)</f>
        <v/>
      </c>
      <c r="E171" s="195" t="str">
        <f>IF(SISWA!E171=0,"",SISWA!E171)</f>
        <v/>
      </c>
      <c r="F171" s="157"/>
      <c r="G171" s="157"/>
      <c r="H171" s="157"/>
      <c r="I171" s="157"/>
      <c r="J171" s="157"/>
      <c r="K171" s="157" t="e">
        <f t="shared" si="3"/>
        <v>#DIV/0!</v>
      </c>
      <c r="L171" s="157"/>
      <c r="M171" s="271"/>
    </row>
    <row r="172" spans="1:13" x14ac:dyDescent="0.3">
      <c r="A172" s="2">
        <v>165</v>
      </c>
      <c r="B172" s="6" t="str">
        <f>IF(SISWA!B172=0,"",SISWA!B172)</f>
        <v/>
      </c>
      <c r="C172" s="6" t="str">
        <f>IF(SISWA!C172=0,"",SISWA!C172)</f>
        <v/>
      </c>
      <c r="D172" s="6" t="str">
        <f>IF(SISWA!D172=0,"",SISWA!D172)</f>
        <v/>
      </c>
      <c r="E172" s="195" t="str">
        <f>IF(SISWA!E172=0,"",SISWA!E172)</f>
        <v/>
      </c>
      <c r="F172" s="157"/>
      <c r="G172" s="157"/>
      <c r="H172" s="157"/>
      <c r="I172" s="157"/>
      <c r="J172" s="157"/>
      <c r="K172" s="157" t="e">
        <f t="shared" si="3"/>
        <v>#DIV/0!</v>
      </c>
      <c r="L172" s="157"/>
      <c r="M172" s="270"/>
    </row>
    <row r="173" spans="1:13" x14ac:dyDescent="0.3">
      <c r="A173" s="2">
        <v>166</v>
      </c>
      <c r="B173" s="6" t="str">
        <f>IF(SISWA!B173=0,"",SISWA!B173)</f>
        <v/>
      </c>
      <c r="C173" s="6" t="str">
        <f>IF(SISWA!C173=0,"",SISWA!C173)</f>
        <v/>
      </c>
      <c r="D173" s="6" t="str">
        <f>IF(SISWA!D173=0,"",SISWA!D173)</f>
        <v/>
      </c>
      <c r="E173" s="195" t="str">
        <f>IF(SISWA!E173=0,"",SISWA!E173)</f>
        <v/>
      </c>
      <c r="F173" s="157"/>
      <c r="G173" s="157"/>
      <c r="H173" s="157"/>
      <c r="I173" s="157"/>
      <c r="J173" s="157"/>
      <c r="K173" s="157" t="e">
        <f t="shared" si="3"/>
        <v>#DIV/0!</v>
      </c>
      <c r="L173" s="157"/>
      <c r="M173" s="271"/>
    </row>
    <row r="174" spans="1:13" x14ac:dyDescent="0.3">
      <c r="A174" s="2">
        <v>167</v>
      </c>
      <c r="B174" s="6" t="str">
        <f>IF(SISWA!B174=0,"",SISWA!B174)</f>
        <v/>
      </c>
      <c r="C174" s="6" t="str">
        <f>IF(SISWA!C174=0,"",SISWA!C174)</f>
        <v/>
      </c>
      <c r="D174" s="6" t="str">
        <f>IF(SISWA!D174=0,"",SISWA!D174)</f>
        <v/>
      </c>
      <c r="E174" s="195" t="str">
        <f>IF(SISWA!E174=0,"",SISWA!E174)</f>
        <v/>
      </c>
      <c r="F174" s="157"/>
      <c r="G174" s="157"/>
      <c r="H174" s="157"/>
      <c r="I174" s="157"/>
      <c r="J174" s="157"/>
      <c r="K174" s="157" t="e">
        <f t="shared" si="3"/>
        <v>#DIV/0!</v>
      </c>
      <c r="L174" s="157"/>
      <c r="M174" s="270"/>
    </row>
    <row r="175" spans="1:13" x14ac:dyDescent="0.3">
      <c r="A175" s="2">
        <v>168</v>
      </c>
      <c r="B175" s="6" t="str">
        <f>IF(SISWA!B175=0,"",SISWA!B175)</f>
        <v/>
      </c>
      <c r="C175" s="6" t="str">
        <f>IF(SISWA!C175=0,"",SISWA!C175)</f>
        <v/>
      </c>
      <c r="D175" s="6" t="str">
        <f>IF(SISWA!D175=0,"",SISWA!D175)</f>
        <v/>
      </c>
      <c r="E175" s="195" t="str">
        <f>IF(SISWA!E175=0,"",SISWA!E175)</f>
        <v/>
      </c>
      <c r="F175" s="157"/>
      <c r="G175" s="157"/>
      <c r="H175" s="157"/>
      <c r="I175" s="157"/>
      <c r="J175" s="157"/>
      <c r="K175" s="157" t="e">
        <f t="shared" si="3"/>
        <v>#DIV/0!</v>
      </c>
      <c r="L175" s="157"/>
      <c r="M175" s="271"/>
    </row>
    <row r="176" spans="1:13" x14ac:dyDescent="0.3">
      <c r="A176" s="2">
        <v>169</v>
      </c>
      <c r="B176" s="6" t="str">
        <f>IF(SISWA!B176=0,"",SISWA!B176)</f>
        <v/>
      </c>
      <c r="C176" s="6" t="str">
        <f>IF(SISWA!C176=0,"",SISWA!C176)</f>
        <v/>
      </c>
      <c r="D176" s="6" t="str">
        <f>IF(SISWA!D176=0,"",SISWA!D176)</f>
        <v/>
      </c>
      <c r="E176" s="195" t="str">
        <f>IF(SISWA!E176=0,"",SISWA!E176)</f>
        <v/>
      </c>
      <c r="F176" s="157"/>
      <c r="G176" s="157"/>
      <c r="H176" s="157"/>
      <c r="I176" s="157"/>
      <c r="J176" s="157"/>
      <c r="K176" s="157" t="e">
        <f t="shared" si="3"/>
        <v>#DIV/0!</v>
      </c>
      <c r="L176" s="157"/>
      <c r="M176" s="270"/>
    </row>
    <row r="177" spans="1:13" x14ac:dyDescent="0.3">
      <c r="A177" s="2">
        <v>170</v>
      </c>
      <c r="B177" s="6" t="str">
        <f>IF(SISWA!B177=0,"",SISWA!B177)</f>
        <v/>
      </c>
      <c r="C177" s="6" t="str">
        <f>IF(SISWA!C177=0,"",SISWA!C177)</f>
        <v/>
      </c>
      <c r="D177" s="6" t="str">
        <f>IF(SISWA!D177=0,"",SISWA!D177)</f>
        <v/>
      </c>
      <c r="E177" s="195" t="str">
        <f>IF(SISWA!E177=0,"",SISWA!E177)</f>
        <v/>
      </c>
      <c r="F177" s="157"/>
      <c r="G177" s="157"/>
      <c r="H177" s="157"/>
      <c r="I177" s="157"/>
      <c r="J177" s="157"/>
      <c r="K177" s="157" t="e">
        <f t="shared" si="3"/>
        <v>#DIV/0!</v>
      </c>
      <c r="L177" s="157"/>
      <c r="M177" s="271"/>
    </row>
    <row r="178" spans="1:13" x14ac:dyDescent="0.3">
      <c r="A178" s="2">
        <v>171</v>
      </c>
      <c r="B178" s="6" t="str">
        <f>IF(SISWA!B178=0,"",SISWA!B178)</f>
        <v/>
      </c>
      <c r="C178" s="6" t="str">
        <f>IF(SISWA!C178=0,"",SISWA!C178)</f>
        <v/>
      </c>
      <c r="D178" s="6" t="str">
        <f>IF(SISWA!D178=0,"",SISWA!D178)</f>
        <v/>
      </c>
      <c r="E178" s="195" t="str">
        <f>IF(SISWA!E178=0,"",SISWA!E178)</f>
        <v/>
      </c>
      <c r="F178" s="157"/>
      <c r="G178" s="157"/>
      <c r="H178" s="157"/>
      <c r="I178" s="157"/>
      <c r="J178" s="157"/>
      <c r="K178" s="157" t="e">
        <f t="shared" si="3"/>
        <v>#DIV/0!</v>
      </c>
      <c r="L178" s="157"/>
      <c r="M178" s="270"/>
    </row>
    <row r="179" spans="1:13" x14ac:dyDescent="0.3">
      <c r="A179" s="2">
        <v>172</v>
      </c>
      <c r="B179" s="6" t="str">
        <f>IF(SISWA!B179=0,"",SISWA!B179)</f>
        <v/>
      </c>
      <c r="C179" s="6" t="str">
        <f>IF(SISWA!C179=0,"",SISWA!C179)</f>
        <v/>
      </c>
      <c r="D179" s="6" t="str">
        <f>IF(SISWA!D179=0,"",SISWA!D179)</f>
        <v/>
      </c>
      <c r="E179" s="195" t="str">
        <f>IF(SISWA!E179=0,"",SISWA!E179)</f>
        <v/>
      </c>
      <c r="F179" s="157"/>
      <c r="G179" s="157"/>
      <c r="H179" s="157"/>
      <c r="I179" s="157"/>
      <c r="J179" s="157"/>
      <c r="K179" s="157" t="e">
        <f t="shared" si="3"/>
        <v>#DIV/0!</v>
      </c>
      <c r="L179" s="157"/>
      <c r="M179" s="271"/>
    </row>
    <row r="180" spans="1:13" x14ac:dyDescent="0.3">
      <c r="A180" s="2">
        <v>173</v>
      </c>
      <c r="B180" s="6" t="str">
        <f>IF(SISWA!B180=0,"",SISWA!B180)</f>
        <v/>
      </c>
      <c r="C180" s="6" t="str">
        <f>IF(SISWA!C180=0,"",SISWA!C180)</f>
        <v/>
      </c>
      <c r="D180" s="6" t="str">
        <f>IF(SISWA!D180=0,"",SISWA!D180)</f>
        <v/>
      </c>
      <c r="E180" s="195" t="str">
        <f>IF(SISWA!E180=0,"",SISWA!E180)</f>
        <v/>
      </c>
      <c r="F180" s="157"/>
      <c r="G180" s="157"/>
      <c r="H180" s="157"/>
      <c r="I180" s="157"/>
      <c r="J180" s="157"/>
      <c r="K180" s="157" t="e">
        <f t="shared" si="3"/>
        <v>#DIV/0!</v>
      </c>
      <c r="L180" s="157"/>
      <c r="M180" s="270"/>
    </row>
    <row r="181" spans="1:13" x14ac:dyDescent="0.3">
      <c r="A181" s="2">
        <v>174</v>
      </c>
      <c r="B181" s="6" t="str">
        <f>IF(SISWA!B181=0,"",SISWA!B181)</f>
        <v/>
      </c>
      <c r="C181" s="6" t="str">
        <f>IF(SISWA!C181=0,"",SISWA!C181)</f>
        <v/>
      </c>
      <c r="D181" s="6" t="str">
        <f>IF(SISWA!D181=0,"",SISWA!D181)</f>
        <v/>
      </c>
      <c r="E181" s="195" t="str">
        <f>IF(SISWA!E181=0,"",SISWA!E181)</f>
        <v/>
      </c>
      <c r="F181" s="157"/>
      <c r="G181" s="157"/>
      <c r="H181" s="157"/>
      <c r="I181" s="157"/>
      <c r="J181" s="157"/>
      <c r="K181" s="157" t="e">
        <f t="shared" si="3"/>
        <v>#DIV/0!</v>
      </c>
      <c r="L181" s="157"/>
      <c r="M181" s="271"/>
    </row>
    <row r="182" spans="1:13" x14ac:dyDescent="0.3">
      <c r="A182" s="2">
        <v>175</v>
      </c>
      <c r="B182" s="6" t="str">
        <f>IF(SISWA!B182=0,"",SISWA!B182)</f>
        <v/>
      </c>
      <c r="C182" s="6" t="str">
        <f>IF(SISWA!C182=0,"",SISWA!C182)</f>
        <v/>
      </c>
      <c r="D182" s="6" t="str">
        <f>IF(SISWA!D182=0,"",SISWA!D182)</f>
        <v/>
      </c>
      <c r="E182" s="195" t="str">
        <f>IF(SISWA!E182=0,"",SISWA!E182)</f>
        <v/>
      </c>
      <c r="F182" s="157"/>
      <c r="G182" s="157"/>
      <c r="H182" s="157"/>
      <c r="I182" s="157"/>
      <c r="J182" s="157"/>
      <c r="K182" s="157" t="e">
        <f t="shared" si="3"/>
        <v>#DIV/0!</v>
      </c>
      <c r="L182" s="157"/>
      <c r="M182" s="270"/>
    </row>
    <row r="183" spans="1:13" x14ac:dyDescent="0.3">
      <c r="A183" s="2">
        <v>176</v>
      </c>
      <c r="B183" s="6" t="str">
        <f>IF(SISWA!B183=0,"",SISWA!B183)</f>
        <v/>
      </c>
      <c r="C183" s="6" t="str">
        <f>IF(SISWA!C183=0,"",SISWA!C183)</f>
        <v/>
      </c>
      <c r="D183" s="6" t="str">
        <f>IF(SISWA!D183=0,"",SISWA!D183)</f>
        <v/>
      </c>
      <c r="E183" s="195" t="str">
        <f>IF(SISWA!E183=0,"",SISWA!E183)</f>
        <v/>
      </c>
      <c r="F183" s="157"/>
      <c r="G183" s="157"/>
      <c r="H183" s="157"/>
      <c r="I183" s="157"/>
      <c r="J183" s="157"/>
      <c r="K183" s="157" t="e">
        <f t="shared" si="3"/>
        <v>#DIV/0!</v>
      </c>
      <c r="L183" s="157"/>
      <c r="M183" s="271"/>
    </row>
    <row r="184" spans="1:13" x14ac:dyDescent="0.3">
      <c r="A184" s="2">
        <v>177</v>
      </c>
      <c r="B184" s="6" t="str">
        <f>IF(SISWA!B184=0,"",SISWA!B184)</f>
        <v/>
      </c>
      <c r="C184" s="6" t="str">
        <f>IF(SISWA!C184=0,"",SISWA!C184)</f>
        <v/>
      </c>
      <c r="D184" s="6" t="str">
        <f>IF(SISWA!D184=0,"",SISWA!D184)</f>
        <v/>
      </c>
      <c r="E184" s="195" t="str">
        <f>IF(SISWA!E184=0,"",SISWA!E184)</f>
        <v/>
      </c>
      <c r="F184" s="157"/>
      <c r="G184" s="157"/>
      <c r="H184" s="157"/>
      <c r="I184" s="157"/>
      <c r="J184" s="157"/>
      <c r="K184" s="157" t="e">
        <f t="shared" si="3"/>
        <v>#DIV/0!</v>
      </c>
      <c r="L184" s="157"/>
      <c r="M184" s="270"/>
    </row>
    <row r="185" spans="1:13" x14ac:dyDescent="0.3">
      <c r="A185" s="2">
        <v>178</v>
      </c>
      <c r="B185" s="6" t="str">
        <f>IF(SISWA!B185=0,"",SISWA!B185)</f>
        <v/>
      </c>
      <c r="C185" s="6" t="str">
        <f>IF(SISWA!C185=0,"",SISWA!C185)</f>
        <v/>
      </c>
      <c r="D185" s="6" t="str">
        <f>IF(SISWA!D185=0,"",SISWA!D185)</f>
        <v/>
      </c>
      <c r="E185" s="195" t="str">
        <f>IF(SISWA!E185=0,"",SISWA!E185)</f>
        <v/>
      </c>
      <c r="F185" s="157"/>
      <c r="G185" s="157"/>
      <c r="H185" s="157"/>
      <c r="I185" s="157"/>
      <c r="J185" s="157"/>
      <c r="K185" s="157" t="e">
        <f t="shared" si="3"/>
        <v>#DIV/0!</v>
      </c>
      <c r="L185" s="157"/>
      <c r="M185" s="271"/>
    </row>
    <row r="186" spans="1:13" x14ac:dyDescent="0.3">
      <c r="A186" s="2">
        <v>179</v>
      </c>
      <c r="B186" s="6" t="str">
        <f>IF(SISWA!B186=0,"",SISWA!B186)</f>
        <v/>
      </c>
      <c r="C186" s="6" t="str">
        <f>IF(SISWA!C186=0,"",SISWA!C186)</f>
        <v/>
      </c>
      <c r="D186" s="6" t="str">
        <f>IF(SISWA!D186=0,"",SISWA!D186)</f>
        <v/>
      </c>
      <c r="E186" s="195" t="str">
        <f>IF(SISWA!E186=0,"",SISWA!E186)</f>
        <v/>
      </c>
      <c r="F186" s="157"/>
      <c r="G186" s="157"/>
      <c r="H186" s="157"/>
      <c r="I186" s="157"/>
      <c r="J186" s="157"/>
      <c r="K186" s="157" t="e">
        <f t="shared" si="3"/>
        <v>#DIV/0!</v>
      </c>
      <c r="L186" s="157"/>
      <c r="M186" s="270"/>
    </row>
    <row r="187" spans="1:13" x14ac:dyDescent="0.3">
      <c r="A187" s="2">
        <v>180</v>
      </c>
      <c r="B187" s="6" t="str">
        <f>IF(SISWA!B187=0,"",SISWA!B187)</f>
        <v/>
      </c>
      <c r="C187" s="6" t="str">
        <f>IF(SISWA!C187=0,"",SISWA!C187)</f>
        <v/>
      </c>
      <c r="D187" s="6" t="str">
        <f>IF(SISWA!D187=0,"",SISWA!D187)</f>
        <v/>
      </c>
      <c r="E187" s="195" t="str">
        <f>IF(SISWA!E187=0,"",SISWA!E187)</f>
        <v/>
      </c>
      <c r="F187" s="157"/>
      <c r="G187" s="157"/>
      <c r="H187" s="157"/>
      <c r="I187" s="157"/>
      <c r="J187" s="157"/>
      <c r="K187" s="157" t="e">
        <f t="shared" si="3"/>
        <v>#DIV/0!</v>
      </c>
      <c r="L187" s="157"/>
      <c r="M187" s="271"/>
    </row>
    <row r="188" spans="1:13" x14ac:dyDescent="0.3">
      <c r="A188" s="2">
        <v>181</v>
      </c>
      <c r="B188" s="6" t="str">
        <f>IF(SISWA!B188=0,"",SISWA!B188)</f>
        <v/>
      </c>
      <c r="C188" s="6" t="str">
        <f>IF(SISWA!C188=0,"",SISWA!C188)</f>
        <v/>
      </c>
      <c r="D188" s="6" t="str">
        <f>IF(SISWA!D188=0,"",SISWA!D188)</f>
        <v/>
      </c>
      <c r="E188" s="195" t="str">
        <f>IF(SISWA!E188=0,"",SISWA!E188)</f>
        <v/>
      </c>
      <c r="F188" s="157"/>
      <c r="G188" s="157"/>
      <c r="H188" s="157"/>
      <c r="I188" s="157"/>
      <c r="J188" s="157"/>
      <c r="K188" s="157" t="e">
        <f t="shared" si="3"/>
        <v>#DIV/0!</v>
      </c>
      <c r="L188" s="157"/>
      <c r="M188" s="270"/>
    </row>
    <row r="189" spans="1:13" x14ac:dyDescent="0.3">
      <c r="A189" s="2">
        <v>182</v>
      </c>
      <c r="B189" s="6" t="str">
        <f>IF(SISWA!B189=0,"",SISWA!B189)</f>
        <v/>
      </c>
      <c r="C189" s="6" t="str">
        <f>IF(SISWA!C189=0,"",SISWA!C189)</f>
        <v/>
      </c>
      <c r="D189" s="6" t="str">
        <f>IF(SISWA!D189=0,"",SISWA!D189)</f>
        <v/>
      </c>
      <c r="E189" s="195" t="str">
        <f>IF(SISWA!E189=0,"",SISWA!E189)</f>
        <v/>
      </c>
      <c r="F189" s="157"/>
      <c r="G189" s="157"/>
      <c r="H189" s="157"/>
      <c r="I189" s="157"/>
      <c r="J189" s="157"/>
      <c r="K189" s="157" t="e">
        <f t="shared" si="3"/>
        <v>#DIV/0!</v>
      </c>
      <c r="L189" s="157"/>
      <c r="M189" s="271"/>
    </row>
    <row r="190" spans="1:13" x14ac:dyDescent="0.3">
      <c r="A190" s="2">
        <v>183</v>
      </c>
      <c r="B190" s="6" t="str">
        <f>IF(SISWA!B190=0,"",SISWA!B190)</f>
        <v/>
      </c>
      <c r="C190" s="6" t="str">
        <f>IF(SISWA!C190=0,"",SISWA!C190)</f>
        <v/>
      </c>
      <c r="D190" s="6" t="str">
        <f>IF(SISWA!D190=0,"",SISWA!D190)</f>
        <v/>
      </c>
      <c r="E190" s="195" t="str">
        <f>IF(SISWA!E190=0,"",SISWA!E190)</f>
        <v/>
      </c>
      <c r="F190" s="157"/>
      <c r="G190" s="157"/>
      <c r="H190" s="157"/>
      <c r="I190" s="157"/>
      <c r="J190" s="157"/>
      <c r="K190" s="157" t="e">
        <f t="shared" si="3"/>
        <v>#DIV/0!</v>
      </c>
      <c r="L190" s="157"/>
      <c r="M190" s="270"/>
    </row>
    <row r="191" spans="1:13" x14ac:dyDescent="0.3">
      <c r="A191" s="2">
        <v>184</v>
      </c>
      <c r="B191" s="6" t="str">
        <f>IF(SISWA!B191=0,"",SISWA!B191)</f>
        <v/>
      </c>
      <c r="C191" s="6" t="str">
        <f>IF(SISWA!C191=0,"",SISWA!C191)</f>
        <v/>
      </c>
      <c r="D191" s="6" t="str">
        <f>IF(SISWA!D191=0,"",SISWA!D191)</f>
        <v/>
      </c>
      <c r="E191" s="195" t="str">
        <f>IF(SISWA!E191=0,"",SISWA!E191)</f>
        <v/>
      </c>
      <c r="F191" s="157"/>
      <c r="G191" s="157"/>
      <c r="H191" s="157"/>
      <c r="I191" s="157"/>
      <c r="J191" s="157"/>
      <c r="K191" s="157" t="e">
        <f t="shared" si="3"/>
        <v>#DIV/0!</v>
      </c>
      <c r="L191" s="157"/>
      <c r="M191" s="271"/>
    </row>
    <row r="192" spans="1:13" x14ac:dyDescent="0.3">
      <c r="A192" s="2">
        <v>185</v>
      </c>
      <c r="B192" s="6" t="str">
        <f>IF(SISWA!B192=0,"",SISWA!B192)</f>
        <v/>
      </c>
      <c r="C192" s="6" t="str">
        <f>IF(SISWA!C192=0,"",SISWA!C192)</f>
        <v/>
      </c>
      <c r="D192" s="6" t="str">
        <f>IF(SISWA!D192=0,"",SISWA!D192)</f>
        <v/>
      </c>
      <c r="E192" s="195" t="str">
        <f>IF(SISWA!E192=0,"",SISWA!E192)</f>
        <v/>
      </c>
      <c r="F192" s="157"/>
      <c r="G192" s="157"/>
      <c r="H192" s="157"/>
      <c r="I192" s="157"/>
      <c r="J192" s="157"/>
      <c r="K192" s="157" t="e">
        <f t="shared" si="3"/>
        <v>#DIV/0!</v>
      </c>
      <c r="L192" s="157"/>
      <c r="M192" s="270"/>
    </row>
    <row r="193" spans="1:13" x14ac:dyDescent="0.3">
      <c r="A193" s="2">
        <v>186</v>
      </c>
      <c r="B193" s="6" t="str">
        <f>IF(SISWA!B193=0,"",SISWA!B193)</f>
        <v/>
      </c>
      <c r="C193" s="6" t="str">
        <f>IF(SISWA!C193=0,"",SISWA!C193)</f>
        <v/>
      </c>
      <c r="D193" s="6" t="str">
        <f>IF(SISWA!D193=0,"",SISWA!D193)</f>
        <v/>
      </c>
      <c r="E193" s="195" t="str">
        <f>IF(SISWA!E193=0,"",SISWA!E193)</f>
        <v/>
      </c>
      <c r="F193" s="157"/>
      <c r="G193" s="157"/>
      <c r="H193" s="157"/>
      <c r="I193" s="157"/>
      <c r="J193" s="157"/>
      <c r="K193" s="157" t="e">
        <f t="shared" si="3"/>
        <v>#DIV/0!</v>
      </c>
      <c r="L193" s="157"/>
      <c r="M193" s="271"/>
    </row>
    <row r="194" spans="1:13" x14ac:dyDescent="0.3">
      <c r="A194" s="2">
        <v>187</v>
      </c>
      <c r="B194" s="6" t="str">
        <f>IF(SISWA!B194=0,"",SISWA!B194)</f>
        <v/>
      </c>
      <c r="C194" s="6" t="str">
        <f>IF(SISWA!C194=0,"",SISWA!C194)</f>
        <v/>
      </c>
      <c r="D194" s="6" t="str">
        <f>IF(SISWA!D194=0,"",SISWA!D194)</f>
        <v/>
      </c>
      <c r="E194" s="195" t="str">
        <f>IF(SISWA!E194=0,"",SISWA!E194)</f>
        <v/>
      </c>
      <c r="F194" s="157"/>
      <c r="G194" s="157"/>
      <c r="H194" s="157"/>
      <c r="I194" s="157"/>
      <c r="J194" s="157"/>
      <c r="K194" s="157" t="e">
        <f t="shared" si="3"/>
        <v>#DIV/0!</v>
      </c>
      <c r="L194" s="157"/>
      <c r="M194" s="270"/>
    </row>
    <row r="195" spans="1:13" x14ac:dyDescent="0.3">
      <c r="A195" s="2">
        <v>188</v>
      </c>
      <c r="B195" s="6" t="str">
        <f>IF(SISWA!B195=0,"",SISWA!B195)</f>
        <v/>
      </c>
      <c r="C195" s="6" t="str">
        <f>IF(SISWA!C195=0,"",SISWA!C195)</f>
        <v/>
      </c>
      <c r="D195" s="6" t="str">
        <f>IF(SISWA!D195=0,"",SISWA!D195)</f>
        <v/>
      </c>
      <c r="E195" s="195" t="str">
        <f>IF(SISWA!E195=0,"",SISWA!E195)</f>
        <v/>
      </c>
      <c r="F195" s="157"/>
      <c r="G195" s="157"/>
      <c r="H195" s="157"/>
      <c r="I195" s="157"/>
      <c r="J195" s="157"/>
      <c r="K195" s="157" t="e">
        <f t="shared" si="3"/>
        <v>#DIV/0!</v>
      </c>
      <c r="L195" s="157"/>
      <c r="M195" s="271"/>
    </row>
    <row r="196" spans="1:13" x14ac:dyDescent="0.3">
      <c r="A196" s="2">
        <v>189</v>
      </c>
      <c r="B196" s="6" t="str">
        <f>IF(SISWA!B196=0,"",SISWA!B196)</f>
        <v/>
      </c>
      <c r="C196" s="6" t="str">
        <f>IF(SISWA!C196=0,"",SISWA!C196)</f>
        <v/>
      </c>
      <c r="D196" s="6" t="str">
        <f>IF(SISWA!D196=0,"",SISWA!D196)</f>
        <v/>
      </c>
      <c r="E196" s="195" t="str">
        <f>IF(SISWA!E196=0,"",SISWA!E196)</f>
        <v/>
      </c>
      <c r="F196" s="157"/>
      <c r="G196" s="157"/>
      <c r="H196" s="157"/>
      <c r="I196" s="157"/>
      <c r="J196" s="157"/>
      <c r="K196" s="157" t="e">
        <f t="shared" si="3"/>
        <v>#DIV/0!</v>
      </c>
      <c r="L196" s="157"/>
      <c r="M196" s="270"/>
    </row>
    <row r="197" spans="1:13" x14ac:dyDescent="0.3">
      <c r="A197" s="2">
        <v>190</v>
      </c>
      <c r="B197" s="6" t="str">
        <f>IF(SISWA!B197=0,"",SISWA!B197)</f>
        <v/>
      </c>
      <c r="C197" s="6" t="str">
        <f>IF(SISWA!C197=0,"",SISWA!C197)</f>
        <v/>
      </c>
      <c r="D197" s="6" t="str">
        <f>IF(SISWA!D197=0,"",SISWA!D197)</f>
        <v/>
      </c>
      <c r="E197" s="195" t="str">
        <f>IF(SISWA!E197=0,"",SISWA!E197)</f>
        <v/>
      </c>
      <c r="F197" s="157"/>
      <c r="G197" s="157"/>
      <c r="H197" s="157"/>
      <c r="I197" s="157"/>
      <c r="J197" s="157"/>
      <c r="K197" s="157" t="e">
        <f t="shared" si="3"/>
        <v>#DIV/0!</v>
      </c>
      <c r="L197" s="157"/>
      <c r="M197" s="271"/>
    </row>
    <row r="198" spans="1:13" x14ac:dyDescent="0.3">
      <c r="A198" s="2">
        <v>191</v>
      </c>
      <c r="B198" s="6" t="str">
        <f>IF(SISWA!B198=0,"",SISWA!B198)</f>
        <v/>
      </c>
      <c r="C198" s="6" t="str">
        <f>IF(SISWA!C198=0,"",SISWA!C198)</f>
        <v/>
      </c>
      <c r="D198" s="6" t="str">
        <f>IF(SISWA!D198=0,"",SISWA!D198)</f>
        <v/>
      </c>
      <c r="E198" s="195" t="str">
        <f>IF(SISWA!E198=0,"",SISWA!E198)</f>
        <v/>
      </c>
      <c r="F198" s="157"/>
      <c r="G198" s="157"/>
      <c r="H198" s="157"/>
      <c r="I198" s="157"/>
      <c r="J198" s="157"/>
      <c r="K198" s="157" t="e">
        <f t="shared" si="3"/>
        <v>#DIV/0!</v>
      </c>
      <c r="L198" s="157"/>
      <c r="M198" s="270"/>
    </row>
    <row r="199" spans="1:13" x14ac:dyDescent="0.3">
      <c r="A199" s="2">
        <v>192</v>
      </c>
      <c r="B199" s="6" t="str">
        <f>IF(SISWA!B199=0,"",SISWA!B199)</f>
        <v/>
      </c>
      <c r="C199" s="6" t="str">
        <f>IF(SISWA!C199=0,"",SISWA!C199)</f>
        <v/>
      </c>
      <c r="D199" s="6" t="str">
        <f>IF(SISWA!D199=0,"",SISWA!D199)</f>
        <v/>
      </c>
      <c r="E199" s="195" t="str">
        <f>IF(SISWA!E199=0,"",SISWA!E199)</f>
        <v/>
      </c>
      <c r="F199" s="157"/>
      <c r="G199" s="157"/>
      <c r="H199" s="157"/>
      <c r="I199" s="157"/>
      <c r="J199" s="157"/>
      <c r="K199" s="157" t="e">
        <f t="shared" si="3"/>
        <v>#DIV/0!</v>
      </c>
      <c r="L199" s="157"/>
      <c r="M199" s="271"/>
    </row>
    <row r="200" spans="1:13" x14ac:dyDescent="0.3">
      <c r="A200" s="2">
        <v>193</v>
      </c>
      <c r="B200" s="6" t="str">
        <f>IF(SISWA!B200=0,"",SISWA!B200)</f>
        <v/>
      </c>
      <c r="C200" s="6" t="str">
        <f>IF(SISWA!C200=0,"",SISWA!C200)</f>
        <v/>
      </c>
      <c r="D200" s="6" t="str">
        <f>IF(SISWA!D200=0,"",SISWA!D200)</f>
        <v/>
      </c>
      <c r="E200" s="195" t="str">
        <f>IF(SISWA!E200=0,"",SISWA!E200)</f>
        <v/>
      </c>
      <c r="F200" s="157"/>
      <c r="G200" s="157"/>
      <c r="H200" s="157"/>
      <c r="I200" s="157"/>
      <c r="J200" s="157"/>
      <c r="K200" s="157" t="e">
        <f t="shared" si="3"/>
        <v>#DIV/0!</v>
      </c>
      <c r="L200" s="157"/>
      <c r="M200" s="270"/>
    </row>
    <row r="201" spans="1:13" x14ac:dyDescent="0.3">
      <c r="A201" s="2">
        <v>194</v>
      </c>
      <c r="B201" s="6" t="str">
        <f>IF(SISWA!B201=0,"",SISWA!B201)</f>
        <v/>
      </c>
      <c r="C201" s="6" t="str">
        <f>IF(SISWA!C201=0,"",SISWA!C201)</f>
        <v/>
      </c>
      <c r="D201" s="6" t="str">
        <f>IF(SISWA!D201=0,"",SISWA!D201)</f>
        <v/>
      </c>
      <c r="E201" s="195" t="str">
        <f>IF(SISWA!E201=0,"",SISWA!E201)</f>
        <v/>
      </c>
      <c r="F201" s="157"/>
      <c r="G201" s="157"/>
      <c r="H201" s="157"/>
      <c r="I201" s="157"/>
      <c r="J201" s="157"/>
      <c r="K201" s="157" t="e">
        <f t="shared" ref="K201:K207" si="4">AVERAGE(F201:J201)</f>
        <v>#DIV/0!</v>
      </c>
      <c r="L201" s="157"/>
      <c r="M201" s="271"/>
    </row>
    <row r="202" spans="1:13" x14ac:dyDescent="0.3">
      <c r="A202" s="2">
        <v>195</v>
      </c>
      <c r="B202" s="6" t="str">
        <f>IF(SISWA!B202=0,"",SISWA!B202)</f>
        <v/>
      </c>
      <c r="C202" s="6" t="str">
        <f>IF(SISWA!C202=0,"",SISWA!C202)</f>
        <v/>
      </c>
      <c r="D202" s="6" t="str">
        <f>IF(SISWA!D202=0,"",SISWA!D202)</f>
        <v/>
      </c>
      <c r="E202" s="195" t="str">
        <f>IF(SISWA!E202=0,"",SISWA!E202)</f>
        <v/>
      </c>
      <c r="F202" s="157"/>
      <c r="G202" s="157"/>
      <c r="H202" s="157"/>
      <c r="I202" s="157"/>
      <c r="J202" s="157"/>
      <c r="K202" s="157" t="e">
        <f t="shared" si="4"/>
        <v>#DIV/0!</v>
      </c>
      <c r="L202" s="157"/>
      <c r="M202" s="270"/>
    </row>
    <row r="203" spans="1:13" x14ac:dyDescent="0.3">
      <c r="A203" s="2">
        <v>196</v>
      </c>
      <c r="B203" s="6" t="str">
        <f>IF(SISWA!B203=0,"",SISWA!B203)</f>
        <v/>
      </c>
      <c r="C203" s="6" t="str">
        <f>IF(SISWA!C203=0,"",SISWA!C203)</f>
        <v/>
      </c>
      <c r="D203" s="6" t="str">
        <f>IF(SISWA!D203=0,"",SISWA!D203)</f>
        <v/>
      </c>
      <c r="E203" s="195" t="str">
        <f>IF(SISWA!E203=0,"",SISWA!E203)</f>
        <v/>
      </c>
      <c r="F203" s="157"/>
      <c r="G203" s="157"/>
      <c r="H203" s="157"/>
      <c r="I203" s="157"/>
      <c r="J203" s="157"/>
      <c r="K203" s="157" t="e">
        <f t="shared" si="4"/>
        <v>#DIV/0!</v>
      </c>
      <c r="L203" s="157"/>
      <c r="M203" s="271"/>
    </row>
    <row r="204" spans="1:13" x14ac:dyDescent="0.3">
      <c r="A204" s="2">
        <v>197</v>
      </c>
      <c r="B204" s="6" t="str">
        <f>IF(SISWA!B204=0,"",SISWA!B204)</f>
        <v/>
      </c>
      <c r="C204" s="6" t="str">
        <f>IF(SISWA!C204=0,"",SISWA!C204)</f>
        <v/>
      </c>
      <c r="D204" s="6" t="str">
        <f>IF(SISWA!D204=0,"",SISWA!D204)</f>
        <v/>
      </c>
      <c r="E204" s="195" t="str">
        <f>IF(SISWA!E204=0,"",SISWA!E204)</f>
        <v/>
      </c>
      <c r="F204" s="157"/>
      <c r="G204" s="157"/>
      <c r="H204" s="157"/>
      <c r="I204" s="157"/>
      <c r="J204" s="157"/>
      <c r="K204" s="157" t="e">
        <f t="shared" si="4"/>
        <v>#DIV/0!</v>
      </c>
      <c r="L204" s="157"/>
      <c r="M204" s="270"/>
    </row>
    <row r="205" spans="1:13" x14ac:dyDescent="0.3">
      <c r="A205" s="2">
        <v>198</v>
      </c>
      <c r="B205" s="6" t="str">
        <f>IF(SISWA!B205=0,"",SISWA!B205)</f>
        <v/>
      </c>
      <c r="C205" s="6" t="str">
        <f>IF(SISWA!C205=0,"",SISWA!C205)</f>
        <v/>
      </c>
      <c r="D205" s="6" t="str">
        <f>IF(SISWA!D205=0,"",SISWA!D205)</f>
        <v/>
      </c>
      <c r="E205" s="195" t="str">
        <f>IF(SISWA!E205=0,"",SISWA!E205)</f>
        <v/>
      </c>
      <c r="F205" s="157"/>
      <c r="G205" s="157"/>
      <c r="H205" s="157"/>
      <c r="I205" s="157"/>
      <c r="J205" s="157"/>
      <c r="K205" s="157" t="e">
        <f t="shared" si="4"/>
        <v>#DIV/0!</v>
      </c>
      <c r="L205" s="157"/>
      <c r="M205" s="271"/>
    </row>
    <row r="206" spans="1:13" x14ac:dyDescent="0.3">
      <c r="A206" s="2">
        <v>199</v>
      </c>
      <c r="B206" s="6" t="str">
        <f>IF(SISWA!B206=0,"",SISWA!B206)</f>
        <v/>
      </c>
      <c r="C206" s="6" t="str">
        <f>IF(SISWA!C206=0,"",SISWA!C206)</f>
        <v/>
      </c>
      <c r="D206" s="6" t="str">
        <f>IF(SISWA!D206=0,"",SISWA!D206)</f>
        <v/>
      </c>
      <c r="E206" s="195" t="str">
        <f>IF(SISWA!E206=0,"",SISWA!E206)</f>
        <v/>
      </c>
      <c r="F206" s="157"/>
      <c r="G206" s="157"/>
      <c r="H206" s="157"/>
      <c r="I206" s="157"/>
      <c r="J206" s="157"/>
      <c r="K206" s="157" t="e">
        <f t="shared" si="4"/>
        <v>#DIV/0!</v>
      </c>
      <c r="L206" s="157"/>
      <c r="M206" s="270"/>
    </row>
    <row r="207" spans="1:13" x14ac:dyDescent="0.3">
      <c r="A207" s="2">
        <v>200</v>
      </c>
      <c r="B207" s="6" t="str">
        <f>IF(SISWA!B207=0,"",SISWA!B207)</f>
        <v/>
      </c>
      <c r="C207" s="6" t="str">
        <f>IF(SISWA!C207=0,"",SISWA!C207)</f>
        <v/>
      </c>
      <c r="D207" s="6" t="str">
        <f>IF(SISWA!D207=0,"",SISWA!D207)</f>
        <v/>
      </c>
      <c r="E207" s="195" t="str">
        <f>IF(SISWA!E207=0,"",SISWA!E207)</f>
        <v/>
      </c>
      <c r="F207" s="157"/>
      <c r="G207" s="157"/>
      <c r="H207" s="157"/>
      <c r="I207" s="157"/>
      <c r="J207" s="157"/>
      <c r="K207" s="157" t="e">
        <f t="shared" si="4"/>
        <v>#DIV/0!</v>
      </c>
      <c r="L207" s="157"/>
      <c r="M207" s="271"/>
    </row>
  </sheetData>
  <mergeCells count="11">
    <mergeCell ref="A1:J1"/>
    <mergeCell ref="A2:J2"/>
    <mergeCell ref="A3:J3"/>
    <mergeCell ref="A5:A7"/>
    <mergeCell ref="B5:B7"/>
    <mergeCell ref="C5:C7"/>
    <mergeCell ref="D5:D7"/>
    <mergeCell ref="E5:E7"/>
    <mergeCell ref="F6:J6"/>
    <mergeCell ref="F5:M5"/>
    <mergeCell ref="L6:M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FF0000"/>
  </sheetPr>
  <dimension ref="A1:O207"/>
  <sheetViews>
    <sheetView view="pageBreakPreview" zoomScale="98" zoomScaleNormal="100" zoomScaleSheetLayoutView="98" workbookViewId="0">
      <pane ySplit="7" topLeftCell="A8" activePane="bottomLeft" state="frozen"/>
      <selection pane="bottomLeft" activeCell="J60" sqref="F8:J60"/>
    </sheetView>
  </sheetViews>
  <sheetFormatPr defaultRowHeight="16.5" x14ac:dyDescent="0.3"/>
  <cols>
    <col min="1" max="1" width="4.5" style="7" customWidth="1"/>
    <col min="2" max="2" width="9" style="7"/>
    <col min="3" max="3" width="11.375" style="7" customWidth="1"/>
    <col min="4" max="4" width="23.75" style="7" customWidth="1"/>
    <col min="5" max="5" width="43.375" style="7" bestFit="1" customWidth="1"/>
    <col min="6" max="6" width="7" style="7" customWidth="1"/>
    <col min="7" max="7" width="6.75" style="7" customWidth="1"/>
    <col min="8" max="8" width="7" style="7" customWidth="1"/>
    <col min="9" max="9" width="7.25" style="7" customWidth="1"/>
    <col min="10" max="13" width="9" style="7"/>
    <col min="14" max="14" width="9" style="45" customWidth="1"/>
    <col min="15" max="16384" width="9" style="7"/>
  </cols>
  <sheetData>
    <row r="1" spans="1:15" x14ac:dyDescent="0.3">
      <c r="A1" s="450" t="s">
        <v>0</v>
      </c>
      <c r="B1" s="450"/>
      <c r="C1" s="450"/>
      <c r="D1" s="450"/>
      <c r="E1" s="450"/>
      <c r="F1" s="450"/>
      <c r="G1" s="450"/>
      <c r="H1" s="450"/>
      <c r="I1" s="450"/>
      <c r="J1" s="450"/>
      <c r="K1" s="19"/>
    </row>
    <row r="2" spans="1:15" x14ac:dyDescent="0.3">
      <c r="A2" s="450" t="str">
        <f>AA!A2</f>
        <v>MADRASAH IBTIDAIYAH NURUL ISLAM LABRUK KIDUL</v>
      </c>
      <c r="B2" s="450"/>
      <c r="C2" s="450"/>
      <c r="D2" s="450"/>
      <c r="E2" s="450"/>
      <c r="F2" s="450"/>
      <c r="G2" s="450"/>
      <c r="H2" s="450"/>
      <c r="I2" s="450"/>
      <c r="J2" s="450"/>
      <c r="K2" s="19"/>
    </row>
    <row r="3" spans="1:15" x14ac:dyDescent="0.3">
      <c r="A3" s="450" t="str">
        <f>AA!A3</f>
        <v>TAHUN PELAJARAN 2016/2017</v>
      </c>
      <c r="B3" s="450"/>
      <c r="C3" s="450"/>
      <c r="D3" s="450"/>
      <c r="E3" s="450"/>
      <c r="F3" s="450"/>
      <c r="G3" s="450"/>
      <c r="H3" s="450"/>
      <c r="I3" s="450"/>
      <c r="J3" s="450"/>
      <c r="K3" s="19"/>
    </row>
    <row r="5" spans="1:15" x14ac:dyDescent="0.3">
      <c r="A5" s="457" t="s">
        <v>1</v>
      </c>
      <c r="B5" s="457" t="s">
        <v>2</v>
      </c>
      <c r="C5" s="457" t="s">
        <v>3</v>
      </c>
      <c r="D5" s="457" t="s">
        <v>4</v>
      </c>
      <c r="E5" s="457" t="s">
        <v>5</v>
      </c>
      <c r="F5" s="460" t="s">
        <v>11</v>
      </c>
      <c r="G5" s="460"/>
      <c r="H5" s="460"/>
      <c r="I5" s="460"/>
      <c r="J5" s="460"/>
      <c r="K5" s="460"/>
      <c r="L5" s="460"/>
      <c r="M5" s="460"/>
    </row>
    <row r="6" spans="1:15" x14ac:dyDescent="0.3">
      <c r="A6" s="458"/>
      <c r="B6" s="458"/>
      <c r="C6" s="458"/>
      <c r="D6" s="458"/>
      <c r="E6" s="458"/>
      <c r="F6" s="460" t="s">
        <v>6</v>
      </c>
      <c r="G6" s="460"/>
      <c r="H6" s="460"/>
      <c r="I6" s="460"/>
      <c r="J6" s="460"/>
      <c r="K6" s="124" t="s">
        <v>111</v>
      </c>
      <c r="L6" s="460" t="s">
        <v>113</v>
      </c>
      <c r="M6" s="460"/>
    </row>
    <row r="7" spans="1:15" x14ac:dyDescent="0.3">
      <c r="A7" s="459"/>
      <c r="B7" s="459"/>
      <c r="C7" s="459"/>
      <c r="D7" s="459"/>
      <c r="E7" s="459"/>
      <c r="F7" s="125">
        <v>7</v>
      </c>
      <c r="G7" s="125">
        <v>8</v>
      </c>
      <c r="H7" s="125">
        <v>9</v>
      </c>
      <c r="I7" s="125">
        <v>10</v>
      </c>
      <c r="J7" s="125">
        <v>11</v>
      </c>
      <c r="K7" s="126" t="s">
        <v>112</v>
      </c>
      <c r="L7" s="127" t="s">
        <v>74</v>
      </c>
      <c r="M7" s="127" t="s">
        <v>46</v>
      </c>
    </row>
    <row r="8" spans="1:15" x14ac:dyDescent="0.3">
      <c r="A8" s="5">
        <v>1</v>
      </c>
      <c r="B8" s="6">
        <f>IF(SISWA!B8=0,"",SISWA!B8)</f>
        <v>4144</v>
      </c>
      <c r="C8" s="6" t="str">
        <f>IF(SISWA!C8=0,"",SISWA!C8)</f>
        <v>0056985470</v>
      </c>
      <c r="D8" s="6" t="str">
        <f>IF(SISWA!D8=0,"",SISWA!D8)</f>
        <v>80-162-001-8</v>
      </c>
      <c r="E8" s="195" t="str">
        <f>IF(SISWA!E8=0,"",SISWA!E8)</f>
        <v>ACHMAD ROZALI</v>
      </c>
      <c r="F8" s="157">
        <v>71</v>
      </c>
      <c r="G8" s="157">
        <v>75</v>
      </c>
      <c r="H8" s="157">
        <v>75</v>
      </c>
      <c r="I8" s="157">
        <v>74</v>
      </c>
      <c r="J8" s="157">
        <v>71</v>
      </c>
      <c r="K8" s="157">
        <f>AVERAGE(F8:J8)</f>
        <v>73.2</v>
      </c>
      <c r="L8" s="157">
        <v>72</v>
      </c>
      <c r="M8" s="157">
        <f>K8</f>
        <v>73.2</v>
      </c>
      <c r="N8" s="353">
        <f>AVERAGE(K8:L8)</f>
        <v>72.599999999999994</v>
      </c>
      <c r="O8" s="7" t="str">
        <f>IF(M8&gt;95,"GANTI","")</f>
        <v/>
      </c>
    </row>
    <row r="9" spans="1:15" x14ac:dyDescent="0.3">
      <c r="A9" s="2">
        <v>2</v>
      </c>
      <c r="B9" s="6">
        <f>IF(SISWA!B9=0,"",SISWA!B9)</f>
        <v>4177</v>
      </c>
      <c r="C9" s="6" t="str">
        <f>IF(SISWA!C9=0,"",SISWA!C9)</f>
        <v>0046378836</v>
      </c>
      <c r="D9" s="6" t="str">
        <f>IF(SISWA!D9=0,"",SISWA!D9)</f>
        <v>80-162-002-7</v>
      </c>
      <c r="E9" s="195" t="str">
        <f>IF(SISWA!E9=0,"",SISWA!E9)</f>
        <v>ADELIA SEPTI BERTHA ANANDA</v>
      </c>
      <c r="F9" s="157">
        <v>70</v>
      </c>
      <c r="G9" s="157">
        <v>80</v>
      </c>
      <c r="H9" s="157">
        <v>75</v>
      </c>
      <c r="I9" s="157">
        <v>75</v>
      </c>
      <c r="J9" s="157">
        <v>72</v>
      </c>
      <c r="K9" s="157">
        <f t="shared" ref="K9:K57" si="0">AVERAGE(F9:J9)</f>
        <v>74.400000000000006</v>
      </c>
      <c r="L9" s="157">
        <v>73</v>
      </c>
      <c r="M9" s="157">
        <f t="shared" ref="M9:M64" si="1">K9</f>
        <v>74.400000000000006</v>
      </c>
      <c r="N9" s="353">
        <f t="shared" ref="N9:N72" si="2">AVERAGE(K9:L9)</f>
        <v>73.7</v>
      </c>
      <c r="O9" s="7" t="str">
        <f t="shared" ref="O9:O49" si="3">IF(M9&gt;95,"GANTI","")</f>
        <v/>
      </c>
    </row>
    <row r="10" spans="1:15" x14ac:dyDescent="0.3">
      <c r="A10" s="2">
        <v>3</v>
      </c>
      <c r="B10" s="6">
        <f>IF(SISWA!B10=0,"",SISWA!B10)</f>
        <v>4178</v>
      </c>
      <c r="C10" s="6" t="str">
        <f>IF(SISWA!C10=0,"",SISWA!C10)</f>
        <v>0045705633</v>
      </c>
      <c r="D10" s="6" t="str">
        <f>IF(SISWA!D10=0,"",SISWA!D10)</f>
        <v>80-162-003-6</v>
      </c>
      <c r="E10" s="195" t="str">
        <f>IF(SISWA!E10=0,"",SISWA!E10)</f>
        <v>ADELINA KHILYATUL MILLAH</v>
      </c>
      <c r="F10" s="157">
        <v>70</v>
      </c>
      <c r="G10" s="157">
        <v>74</v>
      </c>
      <c r="H10" s="157">
        <v>73</v>
      </c>
      <c r="I10" s="157">
        <v>73</v>
      </c>
      <c r="J10" s="157">
        <v>71</v>
      </c>
      <c r="K10" s="157">
        <f t="shared" si="0"/>
        <v>72.2</v>
      </c>
      <c r="L10" s="157">
        <v>72</v>
      </c>
      <c r="M10" s="157">
        <f t="shared" si="1"/>
        <v>72.2</v>
      </c>
      <c r="N10" s="353">
        <f t="shared" si="2"/>
        <v>72.099999999999994</v>
      </c>
      <c r="O10" s="7" t="str">
        <f t="shared" si="3"/>
        <v/>
      </c>
    </row>
    <row r="11" spans="1:15" x14ac:dyDescent="0.3">
      <c r="A11" s="2">
        <v>4</v>
      </c>
      <c r="B11" s="6">
        <f>IF(SISWA!B11=0,"",SISWA!B11)</f>
        <v>4145</v>
      </c>
      <c r="C11" s="6" t="str">
        <f>IF(SISWA!C11=0,"",SISWA!C11)</f>
        <v>0049232525</v>
      </c>
      <c r="D11" s="6" t="str">
        <f>IF(SISWA!D11=0,"",SISWA!D11)</f>
        <v>80-162-004-5</v>
      </c>
      <c r="E11" s="195" t="str">
        <f>IF(SISWA!E11=0,"",SISWA!E11)</f>
        <v>AHMAD RIZKI JAELANI</v>
      </c>
      <c r="F11" s="157">
        <v>67</v>
      </c>
      <c r="G11" s="157">
        <v>83</v>
      </c>
      <c r="H11" s="157">
        <v>74</v>
      </c>
      <c r="I11" s="157">
        <v>74</v>
      </c>
      <c r="J11" s="157">
        <v>72</v>
      </c>
      <c r="K11" s="157">
        <f t="shared" si="0"/>
        <v>74</v>
      </c>
      <c r="L11" s="157">
        <v>72</v>
      </c>
      <c r="M11" s="157">
        <f t="shared" si="1"/>
        <v>74</v>
      </c>
      <c r="N11" s="353">
        <f t="shared" si="2"/>
        <v>73</v>
      </c>
      <c r="O11" s="7" t="str">
        <f t="shared" si="3"/>
        <v/>
      </c>
    </row>
    <row r="12" spans="1:15" x14ac:dyDescent="0.3">
      <c r="A12" s="2">
        <v>5</v>
      </c>
      <c r="B12" s="6">
        <f>IF(SISWA!B12=0,"",SISWA!B12)</f>
        <v>4174</v>
      </c>
      <c r="C12" s="6" t="str">
        <f>IF(SISWA!C12=0,"",SISWA!C12)</f>
        <v xml:space="preserve">0044118618 </v>
      </c>
      <c r="D12" s="6" t="str">
        <f>IF(SISWA!D12=0,"",SISWA!D12)</f>
        <v>80-162-005-4</v>
      </c>
      <c r="E12" s="195" t="str">
        <f>IF(SISWA!E12=0,"",SISWA!E12)</f>
        <v>AHMAD SHOHIBI</v>
      </c>
      <c r="F12" s="157">
        <v>68</v>
      </c>
      <c r="G12" s="157">
        <v>82</v>
      </c>
      <c r="H12" s="157">
        <v>77</v>
      </c>
      <c r="I12" s="157">
        <v>76</v>
      </c>
      <c r="J12" s="157">
        <v>72</v>
      </c>
      <c r="K12" s="157">
        <f t="shared" si="0"/>
        <v>75</v>
      </c>
      <c r="L12" s="157">
        <v>71</v>
      </c>
      <c r="M12" s="157">
        <f t="shared" si="1"/>
        <v>75</v>
      </c>
      <c r="N12" s="353">
        <f t="shared" si="2"/>
        <v>73</v>
      </c>
      <c r="O12" s="7" t="str">
        <f t="shared" si="3"/>
        <v/>
      </c>
    </row>
    <row r="13" spans="1:15" x14ac:dyDescent="0.3">
      <c r="A13" s="2">
        <v>6</v>
      </c>
      <c r="B13" s="6">
        <f>IF(SISWA!B13=0,"",SISWA!B13)</f>
        <v>4146</v>
      </c>
      <c r="C13" s="6" t="str">
        <f>IF(SISWA!C13=0,"",SISWA!C13)</f>
        <v>0049865303</v>
      </c>
      <c r="D13" s="6" t="str">
        <f>IF(SISWA!D13=0,"",SISWA!D13)</f>
        <v>80-162-006-3</v>
      </c>
      <c r="E13" s="195" t="str">
        <f>IF(SISWA!E13=0,"",SISWA!E13)</f>
        <v>AHMAD ZAINURI</v>
      </c>
      <c r="F13" s="157">
        <v>70</v>
      </c>
      <c r="G13" s="157">
        <v>75</v>
      </c>
      <c r="H13" s="157">
        <v>74</v>
      </c>
      <c r="I13" s="157">
        <v>75</v>
      </c>
      <c r="J13" s="157">
        <v>72</v>
      </c>
      <c r="K13" s="157">
        <f t="shared" si="0"/>
        <v>73.2</v>
      </c>
      <c r="L13" s="157">
        <v>72</v>
      </c>
      <c r="M13" s="157">
        <f t="shared" si="1"/>
        <v>73.2</v>
      </c>
      <c r="N13" s="353">
        <f t="shared" si="2"/>
        <v>72.599999999999994</v>
      </c>
      <c r="O13" s="7" t="str">
        <f t="shared" si="3"/>
        <v/>
      </c>
    </row>
    <row r="14" spans="1:15" x14ac:dyDescent="0.3">
      <c r="A14" s="2">
        <v>7</v>
      </c>
      <c r="B14" s="6">
        <f>IF(SISWA!B14=0,"",SISWA!B14)</f>
        <v>4147</v>
      </c>
      <c r="C14" s="6" t="str">
        <f>IF(SISWA!C14=0,"",SISWA!C14)</f>
        <v>0047929910</v>
      </c>
      <c r="D14" s="6" t="str">
        <f>IF(SISWA!D14=0,"",SISWA!D14)</f>
        <v>80-162-007-2</v>
      </c>
      <c r="E14" s="195" t="str">
        <f>IF(SISWA!E14=0,"",SISWA!E14)</f>
        <v>AKHMAD AMBARI</v>
      </c>
      <c r="F14" s="157">
        <v>75</v>
      </c>
      <c r="G14" s="157">
        <v>83</v>
      </c>
      <c r="H14" s="157">
        <v>75</v>
      </c>
      <c r="I14" s="157">
        <v>76</v>
      </c>
      <c r="J14" s="157">
        <v>72</v>
      </c>
      <c r="K14" s="157">
        <f t="shared" si="0"/>
        <v>76.2</v>
      </c>
      <c r="L14" s="157">
        <v>72</v>
      </c>
      <c r="M14" s="157">
        <f t="shared" si="1"/>
        <v>76.2</v>
      </c>
      <c r="N14" s="353">
        <f t="shared" si="2"/>
        <v>74.099999999999994</v>
      </c>
      <c r="O14" s="7" t="str">
        <f t="shared" si="3"/>
        <v/>
      </c>
    </row>
    <row r="15" spans="1:15" x14ac:dyDescent="0.3">
      <c r="A15" s="2">
        <v>8</v>
      </c>
      <c r="B15" s="6">
        <f>IF(SISWA!B15=0,"",SISWA!B15)</f>
        <v>4148</v>
      </c>
      <c r="C15" s="6" t="str">
        <f>IF(SISWA!C15=0,"",SISWA!C15)</f>
        <v>0041566084</v>
      </c>
      <c r="D15" s="6" t="str">
        <f>IF(SISWA!D15=0,"",SISWA!D15)</f>
        <v>80-162-008-9</v>
      </c>
      <c r="E15" s="195" t="str">
        <f>IF(SISWA!E15=0,"",SISWA!E15)</f>
        <v>BIMA LUTFIYAN FIRDAUS</v>
      </c>
      <c r="F15" s="157">
        <v>66</v>
      </c>
      <c r="G15" s="157">
        <v>79</v>
      </c>
      <c r="H15" s="157">
        <v>77</v>
      </c>
      <c r="I15" s="157">
        <v>76</v>
      </c>
      <c r="J15" s="157">
        <v>72</v>
      </c>
      <c r="K15" s="157">
        <f t="shared" si="0"/>
        <v>74</v>
      </c>
      <c r="L15" s="157">
        <v>72</v>
      </c>
      <c r="M15" s="157">
        <f t="shared" si="1"/>
        <v>74</v>
      </c>
      <c r="N15" s="353">
        <f t="shared" si="2"/>
        <v>73</v>
      </c>
      <c r="O15" s="7" t="str">
        <f t="shared" si="3"/>
        <v/>
      </c>
    </row>
    <row r="16" spans="1:15" x14ac:dyDescent="0.3">
      <c r="A16" s="2">
        <v>9</v>
      </c>
      <c r="B16" s="6">
        <f>IF(SISWA!B16=0,"",SISWA!B16)</f>
        <v>4122</v>
      </c>
      <c r="C16" s="6" t="str">
        <f>IF(SISWA!C16=0,"",SISWA!C16)</f>
        <v>0043541247</v>
      </c>
      <c r="D16" s="6" t="str">
        <f>IF(SISWA!D16=0,"",SISWA!D16)</f>
        <v>80-162-009-8</v>
      </c>
      <c r="E16" s="195" t="str">
        <f>IF(SISWA!E16=0,"",SISWA!E16)</f>
        <v>ERINA DWI RAMADHANI</v>
      </c>
      <c r="F16" s="157">
        <v>70</v>
      </c>
      <c r="G16" s="157">
        <v>76</v>
      </c>
      <c r="H16" s="157">
        <v>75</v>
      </c>
      <c r="I16" s="157">
        <v>74</v>
      </c>
      <c r="J16" s="157">
        <v>71</v>
      </c>
      <c r="K16" s="157">
        <f t="shared" si="0"/>
        <v>73.2</v>
      </c>
      <c r="L16" s="157">
        <v>71</v>
      </c>
      <c r="M16" s="157">
        <f t="shared" si="1"/>
        <v>73.2</v>
      </c>
      <c r="N16" s="353">
        <f t="shared" si="2"/>
        <v>72.099999999999994</v>
      </c>
      <c r="O16" s="7" t="str">
        <f t="shared" si="3"/>
        <v/>
      </c>
    </row>
    <row r="17" spans="1:15" x14ac:dyDescent="0.3">
      <c r="A17" s="2">
        <v>10</v>
      </c>
      <c r="B17" s="6">
        <f>IF(SISWA!B17=0,"",SISWA!B17)</f>
        <v>4179</v>
      </c>
      <c r="C17" s="6" t="str">
        <f>IF(SISWA!C17=0,"",SISWA!C17)</f>
        <v>0045820842</v>
      </c>
      <c r="D17" s="6" t="str">
        <f>IF(SISWA!D17=0,"",SISWA!D17)</f>
        <v>80-162-010-7</v>
      </c>
      <c r="E17" s="195" t="str">
        <f>IF(SISWA!E17=0,"",SISWA!E17)</f>
        <v>FITRI NUR AINI</v>
      </c>
      <c r="F17" s="157">
        <v>62</v>
      </c>
      <c r="G17" s="157">
        <v>74</v>
      </c>
      <c r="H17" s="157">
        <v>74</v>
      </c>
      <c r="I17" s="157"/>
      <c r="J17" s="157">
        <v>71</v>
      </c>
      <c r="K17" s="157">
        <f t="shared" si="0"/>
        <v>70.25</v>
      </c>
      <c r="L17" s="157">
        <v>71</v>
      </c>
      <c r="M17" s="157">
        <f t="shared" si="1"/>
        <v>70.25</v>
      </c>
      <c r="N17" s="353">
        <f t="shared" si="2"/>
        <v>70.625</v>
      </c>
      <c r="O17" s="7" t="str">
        <f t="shared" si="3"/>
        <v/>
      </c>
    </row>
    <row r="18" spans="1:15" x14ac:dyDescent="0.3">
      <c r="A18" s="2">
        <v>11</v>
      </c>
      <c r="B18" s="6">
        <f>IF(SISWA!B18=0,"",SISWA!B18)</f>
        <v>4149</v>
      </c>
      <c r="C18" s="6" t="str">
        <f>IF(SISWA!C18=0,"",SISWA!C18)</f>
        <v>0047917461</v>
      </c>
      <c r="D18" s="6" t="str">
        <f>IF(SISWA!D18=0,"",SISWA!D18)</f>
        <v>80-162-011-6</v>
      </c>
      <c r="E18" s="195" t="str">
        <f>IF(SISWA!E18=0,"",SISWA!E18)</f>
        <v>MAYANGTIKA ANIL HAWA</v>
      </c>
      <c r="F18" s="157">
        <v>75</v>
      </c>
      <c r="G18" s="157">
        <v>88</v>
      </c>
      <c r="H18" s="157">
        <v>73</v>
      </c>
      <c r="I18" s="157">
        <v>71</v>
      </c>
      <c r="J18" s="157">
        <v>72</v>
      </c>
      <c r="K18" s="157">
        <f t="shared" si="0"/>
        <v>75.8</v>
      </c>
      <c r="L18" s="157">
        <v>73</v>
      </c>
      <c r="M18" s="157">
        <f t="shared" si="1"/>
        <v>75.8</v>
      </c>
      <c r="N18" s="353">
        <f t="shared" si="2"/>
        <v>74.400000000000006</v>
      </c>
      <c r="O18" s="7" t="str">
        <f t="shared" si="3"/>
        <v/>
      </c>
    </row>
    <row r="19" spans="1:15" x14ac:dyDescent="0.3">
      <c r="A19" s="2">
        <v>12</v>
      </c>
      <c r="B19" s="6">
        <f>IF(SISWA!B19=0,"",SISWA!B19)</f>
        <v>4180</v>
      </c>
      <c r="C19" s="6" t="str">
        <f>IF(SISWA!C19=0,"",SISWA!C19)</f>
        <v>0049252066</v>
      </c>
      <c r="D19" s="6" t="str">
        <f>IF(SISWA!D19=0,"",SISWA!D19)</f>
        <v>80-162-012-5</v>
      </c>
      <c r="E19" s="195" t="str">
        <f>IF(SISWA!E19=0,"",SISWA!E19)</f>
        <v>MIR`ATUL KHOIROH</v>
      </c>
      <c r="F19" s="157">
        <v>75</v>
      </c>
      <c r="G19" s="157">
        <v>88</v>
      </c>
      <c r="H19" s="157">
        <v>79</v>
      </c>
      <c r="I19" s="157">
        <v>77</v>
      </c>
      <c r="J19" s="157">
        <v>80</v>
      </c>
      <c r="K19" s="157">
        <f t="shared" si="0"/>
        <v>79.8</v>
      </c>
      <c r="L19" s="157">
        <v>85</v>
      </c>
      <c r="M19" s="157">
        <f t="shared" si="1"/>
        <v>79.8</v>
      </c>
      <c r="N19" s="353">
        <f t="shared" si="2"/>
        <v>82.4</v>
      </c>
      <c r="O19" s="7" t="str">
        <f t="shared" si="3"/>
        <v/>
      </c>
    </row>
    <row r="20" spans="1:15" x14ac:dyDescent="0.3">
      <c r="A20" s="2">
        <v>13</v>
      </c>
      <c r="B20" s="6">
        <f>IF(SISWA!B20=0,"",SISWA!B20)</f>
        <v>4181</v>
      </c>
      <c r="C20" s="6" t="str">
        <f>IF(SISWA!C20=0,"",SISWA!C20)</f>
        <v>0048021171</v>
      </c>
      <c r="D20" s="6" t="str">
        <f>IF(SISWA!D20=0,"",SISWA!D20)</f>
        <v>80-162-013-4</v>
      </c>
      <c r="E20" s="195" t="str">
        <f>IF(SISWA!E20=0,"",SISWA!E20)</f>
        <v>MOCHAMAD ABIR EKA FIRMANSYA</v>
      </c>
      <c r="F20" s="157">
        <v>70</v>
      </c>
      <c r="G20" s="157">
        <v>88</v>
      </c>
      <c r="H20" s="157">
        <v>83</v>
      </c>
      <c r="I20" s="157">
        <v>79</v>
      </c>
      <c r="J20" s="157">
        <v>78</v>
      </c>
      <c r="K20" s="157">
        <f t="shared" si="0"/>
        <v>79.599999999999994</v>
      </c>
      <c r="L20" s="157">
        <v>81</v>
      </c>
      <c r="M20" s="157">
        <f t="shared" si="1"/>
        <v>79.599999999999994</v>
      </c>
      <c r="N20" s="353">
        <f t="shared" si="2"/>
        <v>80.3</v>
      </c>
      <c r="O20" s="7" t="str">
        <f t="shared" si="3"/>
        <v/>
      </c>
    </row>
    <row r="21" spans="1:15" x14ac:dyDescent="0.3">
      <c r="A21" s="2">
        <v>14</v>
      </c>
      <c r="B21" s="6">
        <f>IF(SISWA!B21=0,"",SISWA!B21)</f>
        <v>4150</v>
      </c>
      <c r="C21" s="6" t="str">
        <f>IF(SISWA!C21=0,"",SISWA!C21)</f>
        <v>0055851984</v>
      </c>
      <c r="D21" s="6" t="str">
        <f>IF(SISWA!D21=0,"",SISWA!D21)</f>
        <v>80-162-014-3</v>
      </c>
      <c r="E21" s="195" t="str">
        <f>IF(SISWA!E21=0,"",SISWA!E21)</f>
        <v>MOHAMMAD DANANG PRAYOGA</v>
      </c>
      <c r="F21" s="157">
        <v>70</v>
      </c>
      <c r="G21" s="157">
        <v>78</v>
      </c>
      <c r="H21" s="157">
        <v>71</v>
      </c>
      <c r="I21" s="157">
        <v>77</v>
      </c>
      <c r="J21" s="157">
        <v>73</v>
      </c>
      <c r="K21" s="157">
        <f t="shared" si="0"/>
        <v>73.8</v>
      </c>
      <c r="L21" s="157">
        <v>73</v>
      </c>
      <c r="M21" s="157">
        <f t="shared" si="1"/>
        <v>73.8</v>
      </c>
      <c r="N21" s="353">
        <f t="shared" si="2"/>
        <v>73.400000000000006</v>
      </c>
      <c r="O21" s="7" t="str">
        <f t="shared" si="3"/>
        <v/>
      </c>
    </row>
    <row r="22" spans="1:15" x14ac:dyDescent="0.3">
      <c r="A22" s="2">
        <v>15</v>
      </c>
      <c r="B22" s="6">
        <f>IF(SISWA!B22=0,"",SISWA!B22)</f>
        <v>4184</v>
      </c>
      <c r="C22" s="6" t="str">
        <f>IF(SISWA!C22=0,"",SISWA!C22)</f>
        <v>0049465874</v>
      </c>
      <c r="D22" s="6" t="str">
        <f>IF(SISWA!D22=0,"",SISWA!D22)</f>
        <v>80-162-015-2</v>
      </c>
      <c r="E22" s="195" t="str">
        <f>IF(SISWA!E22=0,"",SISWA!E22)</f>
        <v>MUCHAMAD ADITIYA PUTRA FEBRYANSYAH</v>
      </c>
      <c r="F22" s="157">
        <v>78</v>
      </c>
      <c r="G22" s="157">
        <v>88</v>
      </c>
      <c r="H22" s="157">
        <v>80</v>
      </c>
      <c r="I22" s="157">
        <v>81</v>
      </c>
      <c r="J22" s="157">
        <v>81</v>
      </c>
      <c r="K22" s="157">
        <f t="shared" si="0"/>
        <v>81.599999999999994</v>
      </c>
      <c r="L22" s="157">
        <v>87</v>
      </c>
      <c r="M22" s="157">
        <f t="shared" si="1"/>
        <v>81.599999999999994</v>
      </c>
      <c r="N22" s="353">
        <f t="shared" si="2"/>
        <v>84.3</v>
      </c>
      <c r="O22" s="7" t="str">
        <f t="shared" si="3"/>
        <v/>
      </c>
    </row>
    <row r="23" spans="1:15" x14ac:dyDescent="0.3">
      <c r="A23" s="2">
        <v>16</v>
      </c>
      <c r="B23" s="6">
        <f>IF(SISWA!B23=0,"",SISWA!B23)</f>
        <v>4185</v>
      </c>
      <c r="C23" s="6" t="str">
        <f>IF(SISWA!C23=0,"",SISWA!C23)</f>
        <v>0048515206</v>
      </c>
      <c r="D23" s="6" t="str">
        <f>IF(SISWA!D23=0,"",SISWA!D23)</f>
        <v>80-162-016-9</v>
      </c>
      <c r="E23" s="195" t="str">
        <f>IF(SISWA!E23=0,"",SISWA!E23)</f>
        <v>MUHAMAD DAIFA ROBBIT ATTIJANI</v>
      </c>
      <c r="F23" s="157">
        <v>70</v>
      </c>
      <c r="G23" s="157">
        <v>83</v>
      </c>
      <c r="H23" s="157">
        <v>81</v>
      </c>
      <c r="I23" s="157">
        <v>75</v>
      </c>
      <c r="J23" s="157">
        <v>76</v>
      </c>
      <c r="K23" s="157">
        <f t="shared" si="0"/>
        <v>77</v>
      </c>
      <c r="L23" s="157">
        <v>74</v>
      </c>
      <c r="M23" s="157">
        <f t="shared" si="1"/>
        <v>77</v>
      </c>
      <c r="N23" s="353">
        <f t="shared" si="2"/>
        <v>75.5</v>
      </c>
      <c r="O23" s="7" t="str">
        <f t="shared" si="3"/>
        <v/>
      </c>
    </row>
    <row r="24" spans="1:15" x14ac:dyDescent="0.3">
      <c r="A24" s="2">
        <v>17</v>
      </c>
      <c r="B24" s="6">
        <f>IF(SISWA!B24=0,"",SISWA!B24)</f>
        <v>4151</v>
      </c>
      <c r="C24" s="6" t="str">
        <f>IF(SISWA!C24=0,"",SISWA!C24)</f>
        <v>0044956543</v>
      </c>
      <c r="D24" s="6" t="str">
        <f>IF(SISWA!D24=0,"",SISWA!D24)</f>
        <v>80-162-017-8</v>
      </c>
      <c r="E24" s="195" t="str">
        <f>IF(SISWA!E24=0,"",SISWA!E24)</f>
        <v>MUHAMMAD IZZUL AKROM</v>
      </c>
      <c r="F24" s="157">
        <v>84</v>
      </c>
      <c r="G24" s="157">
        <v>86</v>
      </c>
      <c r="H24" s="157">
        <v>81</v>
      </c>
      <c r="I24" s="157">
        <v>78</v>
      </c>
      <c r="J24" s="157">
        <v>73</v>
      </c>
      <c r="K24" s="157">
        <f t="shared" si="0"/>
        <v>80.400000000000006</v>
      </c>
      <c r="L24" s="157">
        <v>75</v>
      </c>
      <c r="M24" s="157">
        <f t="shared" si="1"/>
        <v>80.400000000000006</v>
      </c>
      <c r="N24" s="353">
        <f t="shared" si="2"/>
        <v>77.7</v>
      </c>
      <c r="O24" s="7" t="str">
        <f t="shared" si="3"/>
        <v/>
      </c>
    </row>
    <row r="25" spans="1:15" x14ac:dyDescent="0.3">
      <c r="A25" s="2">
        <v>18</v>
      </c>
      <c r="B25" s="6">
        <f>IF(SISWA!B25=0,"",SISWA!B25)</f>
        <v>4152</v>
      </c>
      <c r="C25" s="6" t="str">
        <f>IF(SISWA!C25=0,"",SISWA!C25)</f>
        <v>0044952609</v>
      </c>
      <c r="D25" s="6" t="str">
        <f>IF(SISWA!D25=0,"",SISWA!D25)</f>
        <v>80-162-018-7</v>
      </c>
      <c r="E25" s="195" t="str">
        <f>IF(SISWA!E25=0,"",SISWA!E25)</f>
        <v>MUHAMMAD NOVAL NURSASI</v>
      </c>
      <c r="F25" s="157">
        <v>70</v>
      </c>
      <c r="G25" s="157">
        <v>84</v>
      </c>
      <c r="H25" s="157">
        <v>74</v>
      </c>
      <c r="I25" s="157">
        <v>73</v>
      </c>
      <c r="J25" s="157">
        <v>72</v>
      </c>
      <c r="K25" s="157">
        <f t="shared" si="0"/>
        <v>74.599999999999994</v>
      </c>
      <c r="L25" s="157">
        <v>73</v>
      </c>
      <c r="M25" s="157">
        <f t="shared" si="1"/>
        <v>74.599999999999994</v>
      </c>
      <c r="N25" s="353">
        <f t="shared" si="2"/>
        <v>73.8</v>
      </c>
      <c r="O25" s="7" t="str">
        <f t="shared" si="3"/>
        <v/>
      </c>
    </row>
    <row r="26" spans="1:15" x14ac:dyDescent="0.3">
      <c r="A26" s="2">
        <v>19</v>
      </c>
      <c r="B26" s="6">
        <f>IF(SISWA!B26=0,"",SISWA!B26)</f>
        <v>4153</v>
      </c>
      <c r="C26" s="6" t="str">
        <f>IF(SISWA!C26=0,"",SISWA!C26)</f>
        <v>0049269355</v>
      </c>
      <c r="D26" s="6" t="str">
        <f>IF(SISWA!D26=0,"",SISWA!D26)</f>
        <v>80-162-019-6</v>
      </c>
      <c r="E26" s="195" t="str">
        <f>IF(SISWA!E26=0,"",SISWA!E26)</f>
        <v>MUHAMMAD NUR KHOLIS</v>
      </c>
      <c r="F26" s="157">
        <v>71</v>
      </c>
      <c r="G26" s="157">
        <v>83</v>
      </c>
      <c r="H26" s="157">
        <v>73</v>
      </c>
      <c r="I26" s="157">
        <v>76</v>
      </c>
      <c r="J26" s="157">
        <v>74</v>
      </c>
      <c r="K26" s="157">
        <f t="shared" si="0"/>
        <v>75.400000000000006</v>
      </c>
      <c r="L26" s="157">
        <v>74</v>
      </c>
      <c r="M26" s="157">
        <f t="shared" si="1"/>
        <v>75.400000000000006</v>
      </c>
      <c r="N26" s="353">
        <f t="shared" si="2"/>
        <v>74.7</v>
      </c>
      <c r="O26" s="7" t="str">
        <f t="shared" si="3"/>
        <v/>
      </c>
    </row>
    <row r="27" spans="1:15" x14ac:dyDescent="0.3">
      <c r="A27" s="2">
        <v>20</v>
      </c>
      <c r="B27" s="6">
        <f>IF(SISWA!B27=0,"",SISWA!B27)</f>
        <v>4154</v>
      </c>
      <c r="C27" s="6" t="str">
        <f>IF(SISWA!C27=0,"",SISWA!C27)</f>
        <v>0053577869</v>
      </c>
      <c r="D27" s="6" t="str">
        <f>IF(SISWA!D27=0,"",SISWA!D27)</f>
        <v>80-162-020-5</v>
      </c>
      <c r="E27" s="195" t="str">
        <f>IF(SISWA!E27=0,"",SISWA!E27)</f>
        <v>NAFISSATUL KHOIROH</v>
      </c>
      <c r="F27" s="157">
        <v>68</v>
      </c>
      <c r="G27" s="157">
        <v>83</v>
      </c>
      <c r="H27" s="157">
        <v>75</v>
      </c>
      <c r="I27" s="157">
        <v>77</v>
      </c>
      <c r="J27" s="157">
        <v>75</v>
      </c>
      <c r="K27" s="157">
        <f t="shared" si="0"/>
        <v>75.599999999999994</v>
      </c>
      <c r="L27" s="157">
        <v>73</v>
      </c>
      <c r="M27" s="157">
        <f t="shared" si="1"/>
        <v>75.599999999999994</v>
      </c>
      <c r="N27" s="353">
        <f t="shared" si="2"/>
        <v>74.3</v>
      </c>
      <c r="O27" s="7" t="str">
        <f t="shared" si="3"/>
        <v/>
      </c>
    </row>
    <row r="28" spans="1:15" x14ac:dyDescent="0.3">
      <c r="A28" s="2">
        <v>21</v>
      </c>
      <c r="B28" s="6">
        <f>IF(SISWA!B28=0,"",SISWA!B28)</f>
        <v>4039</v>
      </c>
      <c r="C28" s="6" t="str">
        <f>IF(SISWA!C28=0,"",SISWA!C28)</f>
        <v>0025417838</v>
      </c>
      <c r="D28" s="6" t="str">
        <f>IF(SISWA!D28=0,"",SISWA!D28)</f>
        <v>80-162-021-4</v>
      </c>
      <c r="E28" s="195" t="str">
        <f>IF(SISWA!E28=0,"",SISWA!E28)</f>
        <v>NAJWA MUFARRICHA</v>
      </c>
      <c r="F28" s="157">
        <v>70</v>
      </c>
      <c r="G28" s="157">
        <v>85</v>
      </c>
      <c r="H28" s="157">
        <v>77</v>
      </c>
      <c r="I28" s="157">
        <v>74</v>
      </c>
      <c r="J28" s="157">
        <v>78</v>
      </c>
      <c r="K28" s="157">
        <f t="shared" si="0"/>
        <v>76.8</v>
      </c>
      <c r="L28" s="157">
        <v>81</v>
      </c>
      <c r="M28" s="157">
        <f t="shared" si="1"/>
        <v>76.8</v>
      </c>
      <c r="N28" s="353">
        <f t="shared" si="2"/>
        <v>78.900000000000006</v>
      </c>
      <c r="O28" s="7" t="str">
        <f t="shared" si="3"/>
        <v/>
      </c>
    </row>
    <row r="29" spans="1:15" x14ac:dyDescent="0.3">
      <c r="A29" s="2">
        <v>22</v>
      </c>
      <c r="B29" s="6">
        <f>IF(SISWA!B29=0,"",SISWA!B29)</f>
        <v>4133</v>
      </c>
      <c r="C29" s="6" t="str">
        <f>IF(SISWA!C29=0,"",SISWA!C29)</f>
        <v>0042084522</v>
      </c>
      <c r="D29" s="6" t="str">
        <f>IF(SISWA!D29=0,"",SISWA!D29)</f>
        <v>80-162-022-3</v>
      </c>
      <c r="E29" s="195" t="str">
        <f>IF(SISWA!E29=0,"",SISWA!E29)</f>
        <v>NAUFAL DAFFA ANWAR</v>
      </c>
      <c r="F29" s="157">
        <v>70</v>
      </c>
      <c r="G29" s="157">
        <v>84</v>
      </c>
      <c r="H29" s="157">
        <v>74</v>
      </c>
      <c r="I29" s="157">
        <v>76</v>
      </c>
      <c r="J29" s="157">
        <v>72</v>
      </c>
      <c r="K29" s="157">
        <f t="shared" si="0"/>
        <v>75.2</v>
      </c>
      <c r="L29" s="157">
        <v>75</v>
      </c>
      <c r="M29" s="157">
        <f t="shared" si="1"/>
        <v>75.2</v>
      </c>
      <c r="N29" s="353">
        <f t="shared" si="2"/>
        <v>75.099999999999994</v>
      </c>
      <c r="O29" s="7" t="str">
        <f t="shared" si="3"/>
        <v/>
      </c>
    </row>
    <row r="30" spans="1:15" x14ac:dyDescent="0.3">
      <c r="A30" s="2">
        <v>23</v>
      </c>
      <c r="B30" s="6">
        <f>IF(SISWA!B30=0,"",SISWA!B30)</f>
        <v>4187</v>
      </c>
      <c r="C30" s="6" t="str">
        <f>IF(SISWA!C30=0,"",SISWA!C30)</f>
        <v>0038037937</v>
      </c>
      <c r="D30" s="6" t="str">
        <f>IF(SISWA!D30=0,"",SISWA!D30)</f>
        <v>80-162-023-2</v>
      </c>
      <c r="E30" s="195" t="str">
        <f>IF(SISWA!E30=0,"",SISWA!E30)</f>
        <v>NIKE CANDRA KURNIA DEWI</v>
      </c>
      <c r="F30" s="157">
        <v>72</v>
      </c>
      <c r="G30" s="157">
        <v>91</v>
      </c>
      <c r="H30" s="157">
        <v>81</v>
      </c>
      <c r="I30" s="157">
        <v>80</v>
      </c>
      <c r="J30" s="157">
        <v>81</v>
      </c>
      <c r="K30" s="157">
        <f t="shared" si="0"/>
        <v>81</v>
      </c>
      <c r="L30" s="157">
        <v>83</v>
      </c>
      <c r="M30" s="157">
        <f t="shared" si="1"/>
        <v>81</v>
      </c>
      <c r="N30" s="353">
        <f t="shared" si="2"/>
        <v>82</v>
      </c>
      <c r="O30" s="7" t="str">
        <f t="shared" si="3"/>
        <v/>
      </c>
    </row>
    <row r="31" spans="1:15" x14ac:dyDescent="0.3">
      <c r="A31" s="2">
        <v>24</v>
      </c>
      <c r="B31" s="6">
        <f>IF(SISWA!B31=0,"",SISWA!B31)</f>
        <v>4186</v>
      </c>
      <c r="C31" s="6" t="str">
        <f>IF(SISWA!C31=0,"",SISWA!C31)</f>
        <v>0046677584</v>
      </c>
      <c r="D31" s="6" t="str">
        <f>IF(SISWA!D31=0,"",SISWA!D31)</f>
        <v>80-162-024-9</v>
      </c>
      <c r="E31" s="195" t="str">
        <f>IF(SISWA!E31=0,"",SISWA!E31)</f>
        <v>NUR AFNI DWI MAULIDIYAH</v>
      </c>
      <c r="F31" s="157">
        <v>72</v>
      </c>
      <c r="G31" s="157">
        <v>92</v>
      </c>
      <c r="H31" s="157">
        <v>77</v>
      </c>
      <c r="I31" s="157">
        <v>80</v>
      </c>
      <c r="J31" s="157">
        <v>80</v>
      </c>
      <c r="K31" s="157">
        <f t="shared" si="0"/>
        <v>80.2</v>
      </c>
      <c r="L31" s="157">
        <v>83</v>
      </c>
      <c r="M31" s="157">
        <f t="shared" si="1"/>
        <v>80.2</v>
      </c>
      <c r="N31" s="353">
        <f t="shared" si="2"/>
        <v>81.599999999999994</v>
      </c>
      <c r="O31" s="7" t="str">
        <f t="shared" si="3"/>
        <v/>
      </c>
    </row>
    <row r="32" spans="1:15" x14ac:dyDescent="0.3">
      <c r="A32" s="2">
        <v>25</v>
      </c>
      <c r="B32" s="6">
        <f>IF(SISWA!B32=0,"",SISWA!B32)</f>
        <v>4155</v>
      </c>
      <c r="C32" s="6" t="str">
        <f>IF(SISWA!C32=0,"",SISWA!C32)</f>
        <v>0047653214</v>
      </c>
      <c r="D32" s="6" t="str">
        <f>IF(SISWA!D32=0,"",SISWA!D32)</f>
        <v>80-162-025-8</v>
      </c>
      <c r="E32" s="195" t="str">
        <f>IF(SISWA!E32=0,"",SISWA!E32)</f>
        <v>SAFIRA FIRNANDA ARTAMEVIA</v>
      </c>
      <c r="F32" s="157">
        <v>75</v>
      </c>
      <c r="G32" s="157">
        <v>87</v>
      </c>
      <c r="H32" s="157">
        <v>80</v>
      </c>
      <c r="I32" s="157">
        <v>77</v>
      </c>
      <c r="J32" s="157">
        <v>81</v>
      </c>
      <c r="K32" s="157">
        <f t="shared" si="0"/>
        <v>80</v>
      </c>
      <c r="L32" s="157">
        <v>84</v>
      </c>
      <c r="M32" s="157">
        <f t="shared" si="1"/>
        <v>80</v>
      </c>
      <c r="N32" s="353">
        <f t="shared" si="2"/>
        <v>82</v>
      </c>
      <c r="O32" s="7" t="str">
        <f t="shared" si="3"/>
        <v/>
      </c>
    </row>
    <row r="33" spans="1:15" x14ac:dyDescent="0.3">
      <c r="A33" s="2">
        <v>26</v>
      </c>
      <c r="B33" s="6">
        <f>IF(SISWA!B33=0,"",SISWA!B33)</f>
        <v>4183</v>
      </c>
      <c r="C33" s="6" t="str">
        <f>IF(SISWA!C33=0,"",SISWA!C33)</f>
        <v>0044270200</v>
      </c>
      <c r="D33" s="6" t="str">
        <f>IF(SISWA!D33=0,"",SISWA!D33)</f>
        <v>80-162-026-7</v>
      </c>
      <c r="E33" s="195" t="str">
        <f>IF(SISWA!E33=0,"",SISWA!E33)</f>
        <v>SITI WIFAQOTUL IMAMATUR ROHMAH</v>
      </c>
      <c r="F33" s="157">
        <v>70</v>
      </c>
      <c r="G33" s="157">
        <v>92</v>
      </c>
      <c r="H33" s="157">
        <v>79</v>
      </c>
      <c r="I33" s="157">
        <v>80</v>
      </c>
      <c r="J33" s="157">
        <v>80</v>
      </c>
      <c r="K33" s="157">
        <f t="shared" si="0"/>
        <v>80.2</v>
      </c>
      <c r="L33" s="157">
        <v>84</v>
      </c>
      <c r="M33" s="157">
        <f t="shared" si="1"/>
        <v>80.2</v>
      </c>
      <c r="N33" s="353">
        <f t="shared" si="2"/>
        <v>82.1</v>
      </c>
      <c r="O33" s="7" t="str">
        <f t="shared" si="3"/>
        <v/>
      </c>
    </row>
    <row r="34" spans="1:15" x14ac:dyDescent="0.3">
      <c r="A34" s="2">
        <v>27</v>
      </c>
      <c r="B34" s="6">
        <f>IF(SISWA!B34=0,"",SISWA!B34)</f>
        <v>4191</v>
      </c>
      <c r="C34" s="6" t="str">
        <f>IF(SISWA!C34=0,"",SISWA!C34)</f>
        <v>0054015246</v>
      </c>
      <c r="D34" s="6" t="str">
        <f>IF(SISWA!D34=0,"",SISWA!D34)</f>
        <v>80-162-027-6</v>
      </c>
      <c r="E34" s="195" t="str">
        <f>IF(SISWA!E34=0,"",SISWA!E34)</f>
        <v>ACHMAD MAULANA ADITYA FAHREZA</v>
      </c>
      <c r="F34" s="157">
        <v>70</v>
      </c>
      <c r="G34" s="157">
        <v>81</v>
      </c>
      <c r="H34" s="157">
        <v>67</v>
      </c>
      <c r="I34" s="157">
        <v>71</v>
      </c>
      <c r="J34" s="157">
        <v>70</v>
      </c>
      <c r="K34" s="157">
        <f t="shared" si="0"/>
        <v>71.8</v>
      </c>
      <c r="L34" s="157"/>
      <c r="M34" s="157">
        <f t="shared" si="1"/>
        <v>71.8</v>
      </c>
      <c r="N34" s="353">
        <f t="shared" si="2"/>
        <v>71.8</v>
      </c>
      <c r="O34" s="7" t="str">
        <f t="shared" si="3"/>
        <v/>
      </c>
    </row>
    <row r="35" spans="1:15" x14ac:dyDescent="0.3">
      <c r="A35" s="2">
        <v>28</v>
      </c>
      <c r="B35" s="6">
        <f>IF(SISWA!B35=0,"",SISWA!B35)</f>
        <v>4159</v>
      </c>
      <c r="C35" s="6" t="str">
        <f>IF(SISWA!C35=0,"",SISWA!C35)</f>
        <v>0044650772</v>
      </c>
      <c r="D35" s="6" t="str">
        <f>IF(SISWA!D35=0,"",SISWA!D35)</f>
        <v>80-162-028-5</v>
      </c>
      <c r="E35" s="195" t="str">
        <f>IF(SISWA!E35=0,"",SISWA!E35)</f>
        <v>AHMAT ZAINURI</v>
      </c>
      <c r="F35" s="157">
        <v>73</v>
      </c>
      <c r="G35" s="157">
        <v>76</v>
      </c>
      <c r="H35" s="157">
        <v>75</v>
      </c>
      <c r="I35" s="157">
        <v>74</v>
      </c>
      <c r="J35" s="157">
        <v>66</v>
      </c>
      <c r="K35" s="157">
        <f t="shared" si="0"/>
        <v>72.8</v>
      </c>
      <c r="L35" s="157"/>
      <c r="M35" s="157">
        <f t="shared" si="1"/>
        <v>72.8</v>
      </c>
      <c r="N35" s="353">
        <f t="shared" si="2"/>
        <v>72.8</v>
      </c>
      <c r="O35" s="7" t="str">
        <f t="shared" si="3"/>
        <v/>
      </c>
    </row>
    <row r="36" spans="1:15" x14ac:dyDescent="0.3">
      <c r="A36" s="2">
        <v>29</v>
      </c>
      <c r="B36" s="6">
        <f>IF(SISWA!B36=0,"",SISWA!B36)</f>
        <v>4188</v>
      </c>
      <c r="C36" s="6" t="str">
        <f>IF(SISWA!C36=0,"",SISWA!C36)</f>
        <v>0048691920</v>
      </c>
      <c r="D36" s="6" t="str">
        <f>IF(SISWA!D36=0,"",SISWA!D36)</f>
        <v>80-162-029-4</v>
      </c>
      <c r="E36" s="195" t="str">
        <f>IF(SISWA!E36=0,"",SISWA!E36)</f>
        <v>AULIA SAFIRA</v>
      </c>
      <c r="F36" s="157">
        <v>72</v>
      </c>
      <c r="G36" s="157">
        <v>84</v>
      </c>
      <c r="H36" s="157">
        <v>77</v>
      </c>
      <c r="I36" s="157">
        <v>81</v>
      </c>
      <c r="J36" s="157">
        <v>75</v>
      </c>
      <c r="K36" s="157">
        <f t="shared" si="0"/>
        <v>77.8</v>
      </c>
      <c r="L36" s="157"/>
      <c r="M36" s="157">
        <f t="shared" si="1"/>
        <v>77.8</v>
      </c>
      <c r="N36" s="353">
        <f t="shared" si="2"/>
        <v>77.8</v>
      </c>
      <c r="O36" s="7" t="str">
        <f t="shared" si="3"/>
        <v/>
      </c>
    </row>
    <row r="37" spans="1:15" x14ac:dyDescent="0.3">
      <c r="A37" s="2">
        <v>30</v>
      </c>
      <c r="B37" s="6">
        <f>IF(SISWA!B37=0,"",SISWA!B37)</f>
        <v>4156</v>
      </c>
      <c r="C37" s="6" t="str">
        <f>IF(SISWA!C37=0,"",SISWA!C37)</f>
        <v>0047318391</v>
      </c>
      <c r="D37" s="6" t="str">
        <f>IF(SISWA!D37=0,"",SISWA!D37)</f>
        <v>80-162-030-3</v>
      </c>
      <c r="E37" s="195" t="str">
        <f>IF(SISWA!E37=0,"",SISWA!E37)</f>
        <v>DIVA SALWA SALSABILA</v>
      </c>
      <c r="F37" s="157">
        <v>82</v>
      </c>
      <c r="G37" s="157">
        <v>96</v>
      </c>
      <c r="H37" s="157">
        <v>80</v>
      </c>
      <c r="I37" s="157">
        <v>81</v>
      </c>
      <c r="J37" s="157">
        <v>77</v>
      </c>
      <c r="K37" s="157">
        <f t="shared" si="0"/>
        <v>83.2</v>
      </c>
      <c r="L37" s="157"/>
      <c r="M37" s="157">
        <f t="shared" si="1"/>
        <v>83.2</v>
      </c>
      <c r="N37" s="353">
        <f t="shared" si="2"/>
        <v>83.2</v>
      </c>
      <c r="O37" s="7" t="str">
        <f t="shared" si="3"/>
        <v/>
      </c>
    </row>
    <row r="38" spans="1:15" x14ac:dyDescent="0.3">
      <c r="A38" s="2">
        <v>31</v>
      </c>
      <c r="B38" s="6">
        <f>IF(SISWA!B38=0,"",SISWA!B38)</f>
        <v>4190</v>
      </c>
      <c r="C38" s="6" t="str">
        <f>IF(SISWA!C38=0,"",SISWA!C38)</f>
        <v>0046181004</v>
      </c>
      <c r="D38" s="6" t="str">
        <f>IF(SISWA!D38=0,"",SISWA!D38)</f>
        <v>80-162-031-2</v>
      </c>
      <c r="E38" s="195" t="str">
        <f>IF(SISWA!E38=0,"",SISWA!E38)</f>
        <v>FILSAFAH KARINA NUR ALIFIA</v>
      </c>
      <c r="F38" s="157">
        <v>80</v>
      </c>
      <c r="G38" s="157">
        <v>84</v>
      </c>
      <c r="H38" s="157">
        <v>73</v>
      </c>
      <c r="I38" s="157">
        <v>74</v>
      </c>
      <c r="J38" s="157">
        <v>76</v>
      </c>
      <c r="K38" s="157">
        <f t="shared" si="0"/>
        <v>77.400000000000006</v>
      </c>
      <c r="L38" s="157"/>
      <c r="M38" s="157">
        <f t="shared" si="1"/>
        <v>77.400000000000006</v>
      </c>
      <c r="N38" s="353">
        <f t="shared" si="2"/>
        <v>77.400000000000006</v>
      </c>
      <c r="O38" s="7" t="str">
        <f t="shared" si="3"/>
        <v/>
      </c>
    </row>
    <row r="39" spans="1:15" x14ac:dyDescent="0.3">
      <c r="A39" s="2">
        <v>32</v>
      </c>
      <c r="B39" s="6">
        <f>IF(SISWA!B39=0,"",SISWA!B39)</f>
        <v>4158</v>
      </c>
      <c r="C39" s="6" t="str">
        <f>IF(SISWA!C39=0,"",SISWA!C39)</f>
        <v>0044624062</v>
      </c>
      <c r="D39" s="6" t="str">
        <f>IF(SISWA!D39=0,"",SISWA!D39)</f>
        <v>80-162-032-9</v>
      </c>
      <c r="E39" s="195" t="str">
        <f>IF(SISWA!E39=0,"",SISWA!E39)</f>
        <v>HAMALNA DEWI NURHASANAH</v>
      </c>
      <c r="F39" s="157">
        <v>70</v>
      </c>
      <c r="G39" s="157">
        <v>86</v>
      </c>
      <c r="H39" s="157">
        <v>75</v>
      </c>
      <c r="I39" s="157">
        <v>77</v>
      </c>
      <c r="J39" s="157">
        <v>72</v>
      </c>
      <c r="K39" s="157">
        <f t="shared" si="0"/>
        <v>76</v>
      </c>
      <c r="L39" s="157"/>
      <c r="M39" s="157">
        <f t="shared" si="1"/>
        <v>76</v>
      </c>
      <c r="N39" s="353">
        <f t="shared" si="2"/>
        <v>76</v>
      </c>
      <c r="O39" s="7" t="str">
        <f t="shared" si="3"/>
        <v/>
      </c>
    </row>
    <row r="40" spans="1:15" x14ac:dyDescent="0.3">
      <c r="A40" s="2">
        <v>33</v>
      </c>
      <c r="B40" s="6">
        <f>IF(SISWA!B40=0,"",SISWA!B40)</f>
        <v>4192</v>
      </c>
      <c r="C40" s="6" t="str">
        <f>IF(SISWA!C40=0,"",SISWA!C40)</f>
        <v>0046479735</v>
      </c>
      <c r="D40" s="6" t="str">
        <f>IF(SISWA!D40=0,"",SISWA!D40)</f>
        <v>80-162-033-8</v>
      </c>
      <c r="E40" s="195" t="str">
        <f>IF(SISWA!E40=0,"",SISWA!E40)</f>
        <v>INDAH ILMAWATUL FADIYAH</v>
      </c>
      <c r="F40" s="157">
        <v>75</v>
      </c>
      <c r="G40" s="157">
        <v>83</v>
      </c>
      <c r="H40" s="157">
        <v>76</v>
      </c>
      <c r="I40" s="157">
        <v>78</v>
      </c>
      <c r="J40" s="157">
        <v>73</v>
      </c>
      <c r="K40" s="157">
        <f t="shared" si="0"/>
        <v>77</v>
      </c>
      <c r="L40" s="157"/>
      <c r="M40" s="157">
        <f t="shared" si="1"/>
        <v>77</v>
      </c>
      <c r="N40" s="353">
        <f t="shared" si="2"/>
        <v>77</v>
      </c>
      <c r="O40" s="7" t="str">
        <f t="shared" si="3"/>
        <v/>
      </c>
    </row>
    <row r="41" spans="1:15" x14ac:dyDescent="0.3">
      <c r="A41" s="2">
        <v>34</v>
      </c>
      <c r="B41" s="6">
        <f>IF(SISWA!B41=0,"",SISWA!B41)</f>
        <v>4132</v>
      </c>
      <c r="C41" s="6" t="str">
        <f>IF(SISWA!C41=0,"",SISWA!C41)</f>
        <v>0055794100</v>
      </c>
      <c r="D41" s="6" t="str">
        <f>IF(SISWA!D41=0,"",SISWA!D41)</f>
        <v>80-162-034-7</v>
      </c>
      <c r="E41" s="195" t="str">
        <f>IF(SISWA!E41=0,"",SISWA!E41)</f>
        <v>IZZA AFKARINA</v>
      </c>
      <c r="F41" s="157">
        <v>78</v>
      </c>
      <c r="G41" s="157">
        <v>84</v>
      </c>
      <c r="H41" s="157">
        <v>72</v>
      </c>
      <c r="I41" s="157">
        <v>77</v>
      </c>
      <c r="J41" s="157">
        <v>74</v>
      </c>
      <c r="K41" s="157">
        <f t="shared" si="0"/>
        <v>77</v>
      </c>
      <c r="L41" s="157"/>
      <c r="M41" s="157">
        <f t="shared" si="1"/>
        <v>77</v>
      </c>
      <c r="N41" s="353">
        <f t="shared" si="2"/>
        <v>77</v>
      </c>
      <c r="O41" s="7" t="str">
        <f t="shared" si="3"/>
        <v/>
      </c>
    </row>
    <row r="42" spans="1:15" x14ac:dyDescent="0.3">
      <c r="A42" s="2">
        <v>35</v>
      </c>
      <c r="B42" s="6">
        <f>IF(SISWA!B42=0,"",SISWA!B42)</f>
        <v>4157</v>
      </c>
      <c r="C42" s="6" t="str">
        <f>IF(SISWA!C42=0,"",SISWA!C42)</f>
        <v>0031187077</v>
      </c>
      <c r="D42" s="6" t="str">
        <f>IF(SISWA!D42=0,"",SISWA!D42)</f>
        <v>80-162-035-6</v>
      </c>
      <c r="E42" s="195" t="str">
        <f>IF(SISWA!E42=0,"",SISWA!E42)</f>
        <v>JESIKA NUR SANJANA</v>
      </c>
      <c r="F42" s="157">
        <v>80</v>
      </c>
      <c r="G42" s="157">
        <v>90</v>
      </c>
      <c r="H42" s="157">
        <v>80</v>
      </c>
      <c r="I42" s="157">
        <v>78</v>
      </c>
      <c r="J42" s="157">
        <v>76</v>
      </c>
      <c r="K42" s="157">
        <f t="shared" si="0"/>
        <v>80.8</v>
      </c>
      <c r="L42" s="157"/>
      <c r="M42" s="157">
        <f t="shared" si="1"/>
        <v>80.8</v>
      </c>
      <c r="N42" s="353">
        <f t="shared" si="2"/>
        <v>80.8</v>
      </c>
      <c r="O42" s="7" t="str">
        <f t="shared" si="3"/>
        <v/>
      </c>
    </row>
    <row r="43" spans="1:15" x14ac:dyDescent="0.3">
      <c r="A43" s="2">
        <v>36</v>
      </c>
      <c r="B43" s="6">
        <f>IF(SISWA!B43=0,"",SISWA!B43)</f>
        <v>4160</v>
      </c>
      <c r="C43" s="6" t="str">
        <f>IF(SISWA!C43=0,"",SISWA!C43)</f>
        <v>0043300454</v>
      </c>
      <c r="D43" s="6" t="str">
        <f>IF(SISWA!D43=0,"",SISWA!D43)</f>
        <v>80-162-036-5</v>
      </c>
      <c r="E43" s="195" t="str">
        <f>IF(SISWA!E43=0,"",SISWA!E43)</f>
        <v>KHAFIT I'ZAZ ABIYYU</v>
      </c>
      <c r="F43" s="157">
        <v>70</v>
      </c>
      <c r="G43" s="157">
        <v>85</v>
      </c>
      <c r="H43" s="157">
        <v>77</v>
      </c>
      <c r="I43" s="157">
        <v>76</v>
      </c>
      <c r="J43" s="157">
        <v>71</v>
      </c>
      <c r="K43" s="157">
        <f t="shared" si="0"/>
        <v>75.8</v>
      </c>
      <c r="L43" s="157"/>
      <c r="M43" s="157">
        <f t="shared" si="1"/>
        <v>75.8</v>
      </c>
      <c r="N43" s="353">
        <f t="shared" si="2"/>
        <v>75.8</v>
      </c>
      <c r="O43" s="7" t="str">
        <f t="shared" si="3"/>
        <v/>
      </c>
    </row>
    <row r="44" spans="1:15" x14ac:dyDescent="0.3">
      <c r="A44" s="2">
        <v>37</v>
      </c>
      <c r="B44" s="6">
        <f>IF(SISWA!B44=0,"",SISWA!B44)</f>
        <v>4161</v>
      </c>
      <c r="C44" s="6" t="str">
        <f>IF(SISWA!C44=0,"",SISWA!C44)</f>
        <v>0047793756</v>
      </c>
      <c r="D44" s="6" t="str">
        <f>IF(SISWA!D44=0,"",SISWA!D44)</f>
        <v>80-162-037-4</v>
      </c>
      <c r="E44" s="195" t="str">
        <f>IF(SISWA!E44=0,"",SISWA!E44)</f>
        <v>KRISNA DWI WICAKSONO</v>
      </c>
      <c r="F44" s="157">
        <v>62</v>
      </c>
      <c r="G44" s="157">
        <v>67</v>
      </c>
      <c r="H44" s="157">
        <v>68</v>
      </c>
      <c r="I44" s="157">
        <v>70</v>
      </c>
      <c r="J44" s="157">
        <v>59</v>
      </c>
      <c r="K44" s="157">
        <f t="shared" si="0"/>
        <v>65.2</v>
      </c>
      <c r="L44" s="157"/>
      <c r="M44" s="157">
        <f t="shared" si="1"/>
        <v>65.2</v>
      </c>
      <c r="N44" s="353">
        <f t="shared" si="2"/>
        <v>65.2</v>
      </c>
      <c r="O44" s="7" t="str">
        <f t="shared" si="3"/>
        <v/>
      </c>
    </row>
    <row r="45" spans="1:15" x14ac:dyDescent="0.3">
      <c r="A45" s="2">
        <v>38</v>
      </c>
      <c r="B45" s="6">
        <f>IF(SISWA!B45=0,"",SISWA!B45)</f>
        <v>4162</v>
      </c>
      <c r="C45" s="6" t="str">
        <f>IF(SISWA!C45=0,"",SISWA!C45)</f>
        <v>0055341921</v>
      </c>
      <c r="D45" s="6" t="str">
        <f>IF(SISWA!D45=0,"",SISWA!D45)</f>
        <v>80-162-038-3</v>
      </c>
      <c r="E45" s="195" t="str">
        <f>IF(SISWA!E45=0,"",SISWA!E45)</f>
        <v>LAILA AFIFAHTUR ROHMAH</v>
      </c>
      <c r="F45" s="157">
        <v>87</v>
      </c>
      <c r="G45" s="157">
        <v>84</v>
      </c>
      <c r="H45" s="157">
        <v>78</v>
      </c>
      <c r="I45" s="157">
        <v>74</v>
      </c>
      <c r="J45" s="157">
        <v>71</v>
      </c>
      <c r="K45" s="157">
        <f t="shared" si="0"/>
        <v>78.8</v>
      </c>
      <c r="L45" s="157"/>
      <c r="M45" s="157">
        <f t="shared" si="1"/>
        <v>78.8</v>
      </c>
      <c r="N45" s="353">
        <f t="shared" si="2"/>
        <v>78.8</v>
      </c>
      <c r="O45" s="7" t="str">
        <f t="shared" si="3"/>
        <v/>
      </c>
    </row>
    <row r="46" spans="1:15" x14ac:dyDescent="0.3">
      <c r="A46" s="2">
        <v>39</v>
      </c>
      <c r="B46" s="6">
        <f>IF(SISWA!B46=0,"",SISWA!B46)</f>
        <v>4163</v>
      </c>
      <c r="C46" s="6" t="str">
        <f>IF(SISWA!C46=0,"",SISWA!C46)</f>
        <v>0049724648</v>
      </c>
      <c r="D46" s="6" t="str">
        <f>IF(SISWA!D46=0,"",SISWA!D46)</f>
        <v>80-162-039-2</v>
      </c>
      <c r="E46" s="195" t="str">
        <f>IF(SISWA!E46=0,"",SISWA!E46)</f>
        <v>LIA DAHLIA</v>
      </c>
      <c r="F46" s="157">
        <v>87</v>
      </c>
      <c r="G46" s="157">
        <v>77</v>
      </c>
      <c r="H46" s="157">
        <v>76</v>
      </c>
      <c r="I46" s="157">
        <v>75</v>
      </c>
      <c r="J46" s="157">
        <v>68</v>
      </c>
      <c r="K46" s="157">
        <f t="shared" si="0"/>
        <v>76.599999999999994</v>
      </c>
      <c r="L46" s="157"/>
      <c r="M46" s="157">
        <f t="shared" si="1"/>
        <v>76.599999999999994</v>
      </c>
      <c r="N46" s="353">
        <f t="shared" si="2"/>
        <v>76.599999999999994</v>
      </c>
      <c r="O46" s="7" t="str">
        <f t="shared" si="3"/>
        <v/>
      </c>
    </row>
    <row r="47" spans="1:15" x14ac:dyDescent="0.3">
      <c r="A47" s="2">
        <v>40</v>
      </c>
      <c r="B47" s="6">
        <f>IF(SISWA!B47=0,"",SISWA!B47)</f>
        <v>4164</v>
      </c>
      <c r="C47" s="6" t="str">
        <f>IF(SISWA!C47=0,"",SISWA!C47)</f>
        <v>0042308111</v>
      </c>
      <c r="D47" s="6" t="str">
        <f>IF(SISWA!D47=0,"",SISWA!D47)</f>
        <v>80-162-040-9</v>
      </c>
      <c r="E47" s="195" t="str">
        <f>IF(SISWA!E47=0,"",SISWA!E47)</f>
        <v>MIFTAKHUS SURUR</v>
      </c>
      <c r="F47" s="157">
        <v>78</v>
      </c>
      <c r="G47" s="157">
        <v>78</v>
      </c>
      <c r="H47" s="157">
        <v>78</v>
      </c>
      <c r="I47" s="157">
        <v>78</v>
      </c>
      <c r="J47" s="157">
        <v>72</v>
      </c>
      <c r="K47" s="157">
        <f t="shared" si="0"/>
        <v>76.8</v>
      </c>
      <c r="L47" s="157"/>
      <c r="M47" s="157">
        <f t="shared" si="1"/>
        <v>76.8</v>
      </c>
      <c r="N47" s="353">
        <f t="shared" si="2"/>
        <v>76.8</v>
      </c>
      <c r="O47" s="7" t="str">
        <f t="shared" si="3"/>
        <v/>
      </c>
    </row>
    <row r="48" spans="1:15" x14ac:dyDescent="0.3">
      <c r="A48" s="2">
        <v>41</v>
      </c>
      <c r="B48" s="6">
        <f>IF(SISWA!B48=0,"",SISWA!B48)</f>
        <v>4194</v>
      </c>
      <c r="C48" s="6" t="str">
        <f>IF(SISWA!C48=0,"",SISWA!C48)</f>
        <v>0048571340</v>
      </c>
      <c r="D48" s="6" t="str">
        <f>IF(SISWA!D48=0,"",SISWA!D48)</f>
        <v>80-162-041-8</v>
      </c>
      <c r="E48" s="195" t="str">
        <f>IF(SISWA!E48=0,"",SISWA!E48)</f>
        <v>MOCHAMAD ALIFAMADIO DWI ANANTA</v>
      </c>
      <c r="F48" s="157">
        <v>62</v>
      </c>
      <c r="G48" s="157">
        <v>76</v>
      </c>
      <c r="H48" s="157">
        <v>75</v>
      </c>
      <c r="I48" s="157">
        <v>73</v>
      </c>
      <c r="J48" s="157">
        <v>66</v>
      </c>
      <c r="K48" s="157">
        <f t="shared" si="0"/>
        <v>70.400000000000006</v>
      </c>
      <c r="L48" s="157"/>
      <c r="M48" s="157">
        <f t="shared" si="1"/>
        <v>70.400000000000006</v>
      </c>
      <c r="N48" s="353">
        <f t="shared" si="2"/>
        <v>70.400000000000006</v>
      </c>
      <c r="O48" s="7" t="str">
        <f t="shared" si="3"/>
        <v/>
      </c>
    </row>
    <row r="49" spans="1:15" x14ac:dyDescent="0.3">
      <c r="A49" s="2">
        <v>42</v>
      </c>
      <c r="B49" s="6">
        <f>IF(SISWA!B49=0,"",SISWA!B49)</f>
        <v>4195</v>
      </c>
      <c r="C49" s="6" t="str">
        <f>IF(SISWA!C49=0,"",SISWA!C49)</f>
        <v>0049668688</v>
      </c>
      <c r="D49" s="6" t="str">
        <f>IF(SISWA!D49=0,"",SISWA!D49)</f>
        <v>80-162-042-7</v>
      </c>
      <c r="E49" s="195" t="str">
        <f>IF(SISWA!E49=0,"",SISWA!E49)</f>
        <v>MOHAMAD RIZKY ARDIANTO</v>
      </c>
      <c r="F49" s="157">
        <v>67</v>
      </c>
      <c r="G49" s="157">
        <v>76</v>
      </c>
      <c r="H49" s="157">
        <v>76</v>
      </c>
      <c r="I49" s="157">
        <v>76</v>
      </c>
      <c r="J49" s="157">
        <v>65</v>
      </c>
      <c r="K49" s="157">
        <f t="shared" si="0"/>
        <v>72</v>
      </c>
      <c r="L49" s="157"/>
      <c r="M49" s="157">
        <f t="shared" si="1"/>
        <v>72</v>
      </c>
      <c r="N49" s="353">
        <f t="shared" si="2"/>
        <v>72</v>
      </c>
      <c r="O49" s="7" t="str">
        <f t="shared" si="3"/>
        <v/>
      </c>
    </row>
    <row r="50" spans="1:15" x14ac:dyDescent="0.3">
      <c r="A50" s="2">
        <v>43</v>
      </c>
      <c r="B50" s="6">
        <f>IF(SISWA!B50=0,"",SISWA!B50)</f>
        <v>4196</v>
      </c>
      <c r="C50" s="6" t="str">
        <f>IF(SISWA!C50=0,"",SISWA!C50)</f>
        <v>0053373334</v>
      </c>
      <c r="D50" s="6" t="str">
        <f>IF(SISWA!D50=0,"",SISWA!D50)</f>
        <v>80-162-043-6</v>
      </c>
      <c r="E50" s="195" t="str">
        <f>IF(SISWA!E50=0,"",SISWA!E50)</f>
        <v>MUHAMAD YOGA HALIM AKBAR</v>
      </c>
      <c r="F50" s="157"/>
      <c r="G50" s="157"/>
      <c r="H50" s="157">
        <v>75</v>
      </c>
      <c r="I50" s="157">
        <v>74</v>
      </c>
      <c r="J50" s="157">
        <v>67</v>
      </c>
      <c r="K50" s="157">
        <f t="shared" si="0"/>
        <v>72</v>
      </c>
      <c r="L50" s="157"/>
      <c r="M50" s="157">
        <f t="shared" si="1"/>
        <v>72</v>
      </c>
      <c r="N50" s="353">
        <f t="shared" si="2"/>
        <v>72</v>
      </c>
    </row>
    <row r="51" spans="1:15" x14ac:dyDescent="0.3">
      <c r="A51" s="2">
        <v>44</v>
      </c>
      <c r="B51" s="6">
        <f>IF(SISWA!B51=0,"",SISWA!B51)</f>
        <v>4165</v>
      </c>
      <c r="C51" s="6" t="str">
        <f>IF(SISWA!C51=0,"",SISWA!C51)</f>
        <v>0045389451</v>
      </c>
      <c r="D51" s="6" t="str">
        <f>IF(SISWA!D51=0,"",SISWA!D51)</f>
        <v>80-162-044-5</v>
      </c>
      <c r="E51" s="195" t="str">
        <f>IF(SISWA!E51=0,"",SISWA!E51)</f>
        <v>MUHAMMAD AKBAR MAULANA ISKHAQ</v>
      </c>
      <c r="F51" s="157">
        <v>75</v>
      </c>
      <c r="G51" s="157">
        <v>76</v>
      </c>
      <c r="H51" s="157">
        <v>75</v>
      </c>
      <c r="I51" s="157"/>
      <c r="J51" s="157">
        <v>66</v>
      </c>
      <c r="K51" s="157">
        <f t="shared" si="0"/>
        <v>73</v>
      </c>
      <c r="L51" s="157"/>
      <c r="M51" s="157">
        <f t="shared" si="1"/>
        <v>73</v>
      </c>
      <c r="N51" s="353">
        <f t="shared" si="2"/>
        <v>73</v>
      </c>
    </row>
    <row r="52" spans="1:15" x14ac:dyDescent="0.3">
      <c r="A52" s="2">
        <v>45</v>
      </c>
      <c r="B52" s="6">
        <f>IF(SISWA!B52=0,"",SISWA!B52)</f>
        <v>4166</v>
      </c>
      <c r="C52" s="6" t="str">
        <f>IF(SISWA!C52=0,"",SISWA!C52)</f>
        <v>0056992985</v>
      </c>
      <c r="D52" s="6" t="str">
        <f>IF(SISWA!D52=0,"",SISWA!D52)</f>
        <v>80-162-045-4</v>
      </c>
      <c r="E52" s="195" t="str">
        <f>IF(SISWA!E52=0,"",SISWA!E52)</f>
        <v>MUHAMMAD ARIS MAHENDRA</v>
      </c>
      <c r="F52" s="157">
        <v>66</v>
      </c>
      <c r="G52" s="157">
        <v>73</v>
      </c>
      <c r="H52" s="157">
        <v>75</v>
      </c>
      <c r="I52" s="157">
        <v>74</v>
      </c>
      <c r="J52" s="157">
        <v>66</v>
      </c>
      <c r="K52" s="157">
        <f t="shared" si="0"/>
        <v>70.8</v>
      </c>
      <c r="L52" s="157"/>
      <c r="M52" s="157">
        <f t="shared" si="1"/>
        <v>70.8</v>
      </c>
      <c r="N52" s="353">
        <f t="shared" si="2"/>
        <v>70.8</v>
      </c>
    </row>
    <row r="53" spans="1:15" x14ac:dyDescent="0.3">
      <c r="A53" s="2">
        <v>46</v>
      </c>
      <c r="B53" s="6">
        <f>IF(SISWA!B53=0,"",SISWA!B53)</f>
        <v>4167</v>
      </c>
      <c r="C53" s="6" t="str">
        <f>IF(SISWA!C53=0,"",SISWA!C53)</f>
        <v>0043548840</v>
      </c>
      <c r="D53" s="6" t="str">
        <f>IF(SISWA!D53=0,"",SISWA!D53)</f>
        <v>80-162-046-3</v>
      </c>
      <c r="E53" s="195" t="str">
        <f>IF(SISWA!E53=0,"",SISWA!E53)</f>
        <v>MUHAMMAD REZA NURDIANSYAH</v>
      </c>
      <c r="F53" s="157">
        <v>64</v>
      </c>
      <c r="G53" s="157">
        <v>75</v>
      </c>
      <c r="H53" s="157">
        <v>74</v>
      </c>
      <c r="I53" s="157">
        <v>75</v>
      </c>
      <c r="J53" s="157">
        <v>65</v>
      </c>
      <c r="K53" s="157">
        <f t="shared" si="0"/>
        <v>70.599999999999994</v>
      </c>
      <c r="L53" s="157"/>
      <c r="M53" s="157">
        <f t="shared" si="1"/>
        <v>70.599999999999994</v>
      </c>
      <c r="N53" s="353">
        <f t="shared" si="2"/>
        <v>70.599999999999994</v>
      </c>
    </row>
    <row r="54" spans="1:15" x14ac:dyDescent="0.3">
      <c r="A54" s="2">
        <v>47</v>
      </c>
      <c r="B54" s="6">
        <f>IF(SISWA!B54=0,"",SISWA!B54)</f>
        <v>4168</v>
      </c>
      <c r="C54" s="6" t="str">
        <f>IF(SISWA!C54=0,"",SISWA!C54)</f>
        <v>0042281947</v>
      </c>
      <c r="D54" s="6" t="str">
        <f>IF(SISWA!D54=0,"",SISWA!D54)</f>
        <v>80-162-047-2</v>
      </c>
      <c r="E54" s="195" t="str">
        <f>IF(SISWA!E54=0,"",SISWA!E54)</f>
        <v>MUHAMMAD SONI</v>
      </c>
      <c r="F54" s="157">
        <v>63</v>
      </c>
      <c r="G54" s="157">
        <v>74</v>
      </c>
      <c r="H54" s="157">
        <v>71</v>
      </c>
      <c r="I54" s="157">
        <v>70</v>
      </c>
      <c r="J54" s="157">
        <v>60</v>
      </c>
      <c r="K54" s="157">
        <f t="shared" si="0"/>
        <v>67.599999999999994</v>
      </c>
      <c r="L54" s="157"/>
      <c r="M54" s="157">
        <f t="shared" si="1"/>
        <v>67.599999999999994</v>
      </c>
      <c r="N54" s="353">
        <f t="shared" si="2"/>
        <v>67.599999999999994</v>
      </c>
    </row>
    <row r="55" spans="1:15" x14ac:dyDescent="0.3">
      <c r="A55" s="2">
        <v>48</v>
      </c>
      <c r="B55" s="6">
        <f>IF(SISWA!B55=0,"",SISWA!B55)</f>
        <v>4169</v>
      </c>
      <c r="C55" s="6" t="str">
        <f>IF(SISWA!C55=0,"",SISWA!C55)</f>
        <v>0047171711</v>
      </c>
      <c r="D55" s="6" t="str">
        <f>IF(SISWA!D55=0,"",SISWA!D55)</f>
        <v>80-162-048-9</v>
      </c>
      <c r="E55" s="195" t="str">
        <f>IF(SISWA!E55=0,"",SISWA!E55)</f>
        <v>MUHAMMAD YUSUF ABDILLAH</v>
      </c>
      <c r="F55" s="157">
        <v>77</v>
      </c>
      <c r="G55" s="157">
        <v>79</v>
      </c>
      <c r="H55" s="157">
        <v>77</v>
      </c>
      <c r="I55" s="157">
        <v>79</v>
      </c>
      <c r="J55" s="157">
        <v>70</v>
      </c>
      <c r="K55" s="157">
        <f t="shared" si="0"/>
        <v>76.400000000000006</v>
      </c>
      <c r="L55" s="157"/>
      <c r="M55" s="157">
        <f t="shared" si="1"/>
        <v>76.400000000000006</v>
      </c>
      <c r="N55" s="353">
        <f t="shared" si="2"/>
        <v>76.400000000000006</v>
      </c>
    </row>
    <row r="56" spans="1:15" x14ac:dyDescent="0.3">
      <c r="A56" s="2">
        <v>49</v>
      </c>
      <c r="B56" s="6">
        <f>IF(SISWA!B56=0,"",SISWA!B56)</f>
        <v>4197</v>
      </c>
      <c r="C56" s="6" t="str">
        <f>IF(SISWA!C56=0,"",SISWA!C56)</f>
        <v>0053900236</v>
      </c>
      <c r="D56" s="6" t="str">
        <f>IF(SISWA!D56=0,"",SISWA!D56)</f>
        <v>80-162-049-8</v>
      </c>
      <c r="E56" s="195" t="str">
        <f>IF(SISWA!E56=0,"",SISWA!E56)</f>
        <v>MUHAMMAD ZAYIN FADHLILLAH</v>
      </c>
      <c r="F56" s="157">
        <v>77</v>
      </c>
      <c r="G56" s="157">
        <v>78</v>
      </c>
      <c r="H56" s="157">
        <v>77</v>
      </c>
      <c r="I56" s="157">
        <v>78</v>
      </c>
      <c r="J56" s="157">
        <v>65</v>
      </c>
      <c r="K56" s="157">
        <f t="shared" si="0"/>
        <v>75</v>
      </c>
      <c r="L56" s="157"/>
      <c r="M56" s="157">
        <f t="shared" si="1"/>
        <v>75</v>
      </c>
      <c r="N56" s="353">
        <f t="shared" si="2"/>
        <v>75</v>
      </c>
    </row>
    <row r="57" spans="1:15" x14ac:dyDescent="0.3">
      <c r="A57" s="2">
        <v>50</v>
      </c>
      <c r="B57" s="6">
        <f>IF(SISWA!B57=0,"",SISWA!B57)</f>
        <v>4170</v>
      </c>
      <c r="C57" s="6" t="str">
        <f>IF(SISWA!C57=0,"",SISWA!C57)</f>
        <v>0059424115</v>
      </c>
      <c r="D57" s="6" t="str">
        <f>IF(SISWA!D57=0,"",SISWA!D57)</f>
        <v>80-162-050-7</v>
      </c>
      <c r="E57" s="195" t="str">
        <f>IF(SISWA!E57=0,"",SISWA!E57)</f>
        <v>NURUL ISLAKHATUL MAGHFIROH</v>
      </c>
      <c r="F57" s="157">
        <v>75</v>
      </c>
      <c r="G57" s="157">
        <v>78</v>
      </c>
      <c r="H57" s="157">
        <v>76</v>
      </c>
      <c r="I57" s="157">
        <v>76</v>
      </c>
      <c r="J57" s="157">
        <v>71</v>
      </c>
      <c r="K57" s="157">
        <f t="shared" si="0"/>
        <v>75.2</v>
      </c>
      <c r="L57" s="157"/>
      <c r="M57" s="157">
        <f t="shared" si="1"/>
        <v>75.2</v>
      </c>
      <c r="N57" s="353">
        <f t="shared" si="2"/>
        <v>75.2</v>
      </c>
    </row>
    <row r="58" spans="1:15" x14ac:dyDescent="0.3">
      <c r="A58" s="2">
        <v>51</v>
      </c>
      <c r="B58" s="6">
        <f>IF(SISWA!B58=0,"",SISWA!B58)</f>
        <v>4171</v>
      </c>
      <c r="C58" s="6" t="str">
        <f>IF(SISWA!C58=0,"",SISWA!C58)</f>
        <v>0047462155</v>
      </c>
      <c r="D58" s="6" t="str">
        <f>IF(SISWA!D58=0,"",SISWA!D58)</f>
        <v>80-162-051-6</v>
      </c>
      <c r="E58" s="195" t="str">
        <f>IF(SISWA!E58=0,"",SISWA!E58)</f>
        <v>SALIFA IHDAHLIA</v>
      </c>
      <c r="F58" s="157">
        <v>75</v>
      </c>
      <c r="G58" s="157">
        <v>80</v>
      </c>
      <c r="H58" s="157">
        <v>76</v>
      </c>
      <c r="I58" s="157">
        <v>75</v>
      </c>
      <c r="J58" s="157">
        <v>70</v>
      </c>
      <c r="K58" s="157">
        <f t="shared" ref="K58:K67" si="4">AVERAGE(F58:J58)</f>
        <v>75.2</v>
      </c>
      <c r="L58" s="157"/>
      <c r="M58" s="157">
        <f t="shared" si="1"/>
        <v>75.2</v>
      </c>
      <c r="N58" s="353">
        <f t="shared" si="2"/>
        <v>75.2</v>
      </c>
    </row>
    <row r="59" spans="1:15" x14ac:dyDescent="0.3">
      <c r="A59" s="2">
        <v>52</v>
      </c>
      <c r="B59" s="6">
        <f>IF(SISWA!B59=0,"",SISWA!B59)</f>
        <v>4056</v>
      </c>
      <c r="C59" s="6" t="str">
        <f>IF(SISWA!C59=0,"",SISWA!C59)</f>
        <v>0025417842</v>
      </c>
      <c r="D59" s="6" t="str">
        <f>IF(SISWA!D59=0,"",SISWA!D59)</f>
        <v>80-162-052-5</v>
      </c>
      <c r="E59" s="195" t="str">
        <f>IF(SISWA!E59=0,"",SISWA!E59)</f>
        <v>YUNITA WARDATUL CHOIRIYAH</v>
      </c>
      <c r="F59" s="157">
        <v>70</v>
      </c>
      <c r="G59" s="157">
        <v>93</v>
      </c>
      <c r="H59" s="157">
        <v>78</v>
      </c>
      <c r="I59" s="157">
        <v>79</v>
      </c>
      <c r="J59" s="157">
        <v>75</v>
      </c>
      <c r="K59" s="157">
        <f t="shared" si="4"/>
        <v>79</v>
      </c>
      <c r="L59" s="157"/>
      <c r="M59" s="157">
        <f t="shared" si="1"/>
        <v>79</v>
      </c>
      <c r="N59" s="353">
        <f t="shared" si="2"/>
        <v>79</v>
      </c>
    </row>
    <row r="60" spans="1:15" x14ac:dyDescent="0.3">
      <c r="A60" s="2">
        <v>53</v>
      </c>
      <c r="B60" s="6">
        <f>IF(SISWA!B60=0,"",SISWA!B60)</f>
        <v>4172</v>
      </c>
      <c r="C60" s="6" t="str">
        <f>IF(SISWA!C60=0,"",SISWA!C60)</f>
        <v>0041942834</v>
      </c>
      <c r="D60" s="6" t="str">
        <f>IF(SISWA!D60=0,"",SISWA!D60)</f>
        <v>80-162-053-4</v>
      </c>
      <c r="E60" s="195" t="str">
        <f>IF(SISWA!E60=0,"",SISWA!E60)</f>
        <v>YUSFI RIZKY AZIZAH</v>
      </c>
      <c r="F60" s="157">
        <v>74</v>
      </c>
      <c r="G60" s="157">
        <v>88</v>
      </c>
      <c r="H60" s="157">
        <v>81</v>
      </c>
      <c r="I60" s="157">
        <v>80</v>
      </c>
      <c r="J60" s="157">
        <v>77</v>
      </c>
      <c r="K60" s="157">
        <f t="shared" si="4"/>
        <v>80</v>
      </c>
      <c r="L60" s="157"/>
      <c r="M60" s="157">
        <f t="shared" si="1"/>
        <v>80</v>
      </c>
      <c r="N60" s="353">
        <f t="shared" si="2"/>
        <v>80</v>
      </c>
    </row>
    <row r="61" spans="1:15" x14ac:dyDescent="0.3">
      <c r="A61" s="2">
        <v>54</v>
      </c>
      <c r="B61" s="6" t="str">
        <f>IF(SISWA!B61=0,"",SISWA!B61)</f>
        <v/>
      </c>
      <c r="C61" s="6" t="str">
        <f>IF(SISWA!C61=0,"",SISWA!C61)</f>
        <v/>
      </c>
      <c r="D61" s="6" t="str">
        <f>IF(SISWA!D61=0,"",SISWA!D61)</f>
        <v/>
      </c>
      <c r="E61" s="195" t="str">
        <f>IF(SISWA!E61=0,"",SISWA!E61)</f>
        <v/>
      </c>
      <c r="F61" s="157"/>
      <c r="G61" s="157"/>
      <c r="H61" s="157"/>
      <c r="I61" s="157"/>
      <c r="J61" s="157"/>
      <c r="K61" s="157" t="e">
        <f t="shared" si="4"/>
        <v>#DIV/0!</v>
      </c>
      <c r="L61" s="157"/>
      <c r="M61" s="157" t="e">
        <f t="shared" si="1"/>
        <v>#DIV/0!</v>
      </c>
      <c r="N61" s="353" t="e">
        <f t="shared" si="2"/>
        <v>#DIV/0!</v>
      </c>
    </row>
    <row r="62" spans="1:15" x14ac:dyDescent="0.3">
      <c r="A62" s="2">
        <v>55</v>
      </c>
      <c r="B62" s="6" t="str">
        <f>IF(SISWA!B62=0,"",SISWA!B62)</f>
        <v/>
      </c>
      <c r="C62" s="6" t="str">
        <f>IF(SISWA!C62=0,"",SISWA!C62)</f>
        <v/>
      </c>
      <c r="D62" s="6" t="str">
        <f>IF(SISWA!D62=0,"",SISWA!D62)</f>
        <v/>
      </c>
      <c r="E62" s="195" t="str">
        <f>IF(SISWA!E62=0,"",SISWA!E62)</f>
        <v/>
      </c>
      <c r="F62" s="157"/>
      <c r="G62" s="157"/>
      <c r="H62" s="157"/>
      <c r="I62" s="157"/>
      <c r="J62" s="157"/>
      <c r="K62" s="157" t="e">
        <f t="shared" si="4"/>
        <v>#DIV/0!</v>
      </c>
      <c r="L62" s="157"/>
      <c r="M62" s="157" t="e">
        <f t="shared" si="1"/>
        <v>#DIV/0!</v>
      </c>
      <c r="N62" s="353" t="e">
        <f t="shared" si="2"/>
        <v>#DIV/0!</v>
      </c>
    </row>
    <row r="63" spans="1:15" x14ac:dyDescent="0.3">
      <c r="A63" s="2">
        <v>56</v>
      </c>
      <c r="B63" s="6" t="str">
        <f>IF(SISWA!B63=0,"",SISWA!B63)</f>
        <v/>
      </c>
      <c r="C63" s="6" t="str">
        <f>IF(SISWA!C63=0,"",SISWA!C63)</f>
        <v/>
      </c>
      <c r="D63" s="6" t="str">
        <f>IF(SISWA!D63=0,"",SISWA!D63)</f>
        <v/>
      </c>
      <c r="E63" s="195" t="str">
        <f>IF(SISWA!E63=0,"",SISWA!E63)</f>
        <v/>
      </c>
      <c r="F63" s="157"/>
      <c r="G63" s="157"/>
      <c r="H63" s="157"/>
      <c r="I63" s="157"/>
      <c r="J63" s="157"/>
      <c r="K63" s="157" t="e">
        <f t="shared" si="4"/>
        <v>#DIV/0!</v>
      </c>
      <c r="L63" s="157"/>
      <c r="M63" s="157" t="e">
        <f t="shared" si="1"/>
        <v>#DIV/0!</v>
      </c>
      <c r="N63" s="353" t="e">
        <f t="shared" si="2"/>
        <v>#DIV/0!</v>
      </c>
    </row>
    <row r="64" spans="1:15" x14ac:dyDescent="0.3">
      <c r="A64" s="2">
        <v>57</v>
      </c>
      <c r="B64" s="6" t="str">
        <f>IF(SISWA!B64=0,"",SISWA!B64)</f>
        <v/>
      </c>
      <c r="C64" s="6" t="str">
        <f>IF(SISWA!C64=0,"",SISWA!C64)</f>
        <v/>
      </c>
      <c r="D64" s="6" t="str">
        <f>IF(SISWA!D64=0,"",SISWA!D64)</f>
        <v/>
      </c>
      <c r="E64" s="195" t="str">
        <f>IF(SISWA!E64=0,"",SISWA!E64)</f>
        <v/>
      </c>
      <c r="F64" s="157"/>
      <c r="G64" s="157"/>
      <c r="H64" s="157"/>
      <c r="I64" s="157"/>
      <c r="J64" s="157"/>
      <c r="K64" s="157" t="e">
        <f t="shared" si="4"/>
        <v>#DIV/0!</v>
      </c>
      <c r="L64" s="157"/>
      <c r="M64" s="157" t="e">
        <f t="shared" si="1"/>
        <v>#DIV/0!</v>
      </c>
      <c r="N64" s="353" t="e">
        <f t="shared" si="2"/>
        <v>#DIV/0!</v>
      </c>
    </row>
    <row r="65" spans="1:14" x14ac:dyDescent="0.3">
      <c r="A65" s="2">
        <v>58</v>
      </c>
      <c r="B65" s="6" t="str">
        <f>IF(SISWA!B65=0,"",SISWA!B65)</f>
        <v/>
      </c>
      <c r="C65" s="6" t="str">
        <f>IF(SISWA!C65=0,"",SISWA!C65)</f>
        <v/>
      </c>
      <c r="D65" s="6" t="str">
        <f>IF(SISWA!D65=0,"",SISWA!D65)</f>
        <v/>
      </c>
      <c r="E65" s="195" t="str">
        <f>IF(SISWA!E65=0,"",SISWA!E65)</f>
        <v/>
      </c>
      <c r="F65" s="157"/>
      <c r="G65" s="157"/>
      <c r="H65" s="157"/>
      <c r="I65" s="157"/>
      <c r="J65" s="157"/>
      <c r="K65" s="157" t="e">
        <f t="shared" si="4"/>
        <v>#DIV/0!</v>
      </c>
      <c r="L65" s="157"/>
      <c r="M65" s="157"/>
      <c r="N65" s="353" t="e">
        <f t="shared" si="2"/>
        <v>#DIV/0!</v>
      </c>
    </row>
    <row r="66" spans="1:14" x14ac:dyDescent="0.3">
      <c r="A66" s="2">
        <v>59</v>
      </c>
      <c r="B66" s="6" t="str">
        <f>IF(SISWA!B66=0,"",SISWA!B66)</f>
        <v/>
      </c>
      <c r="C66" s="6" t="str">
        <f>IF(SISWA!C66=0,"",SISWA!C66)</f>
        <v/>
      </c>
      <c r="D66" s="6" t="str">
        <f>IF(SISWA!D66=0,"",SISWA!D66)</f>
        <v/>
      </c>
      <c r="E66" s="195" t="str">
        <f>IF(SISWA!E66=0,"",SISWA!E66)</f>
        <v/>
      </c>
      <c r="F66" s="157"/>
      <c r="G66" s="157"/>
      <c r="H66" s="157"/>
      <c r="I66" s="157"/>
      <c r="J66" s="157"/>
      <c r="K66" s="157" t="e">
        <f t="shared" si="4"/>
        <v>#DIV/0!</v>
      </c>
      <c r="L66" s="157"/>
      <c r="M66" s="157"/>
      <c r="N66" s="353" t="e">
        <f t="shared" si="2"/>
        <v>#DIV/0!</v>
      </c>
    </row>
    <row r="67" spans="1:14" x14ac:dyDescent="0.3">
      <c r="A67" s="2">
        <v>60</v>
      </c>
      <c r="B67" s="6" t="str">
        <f>IF(SISWA!B67=0,"",SISWA!B67)</f>
        <v/>
      </c>
      <c r="C67" s="6" t="str">
        <f>IF(SISWA!C67=0,"",SISWA!C67)</f>
        <v/>
      </c>
      <c r="D67" s="6" t="str">
        <f>IF(SISWA!D67=0,"",SISWA!D67)</f>
        <v/>
      </c>
      <c r="E67" s="195" t="str">
        <f>IF(SISWA!E67=0,"",SISWA!E67)</f>
        <v/>
      </c>
      <c r="F67" s="157"/>
      <c r="G67" s="157"/>
      <c r="H67" s="157"/>
      <c r="I67" s="157"/>
      <c r="J67" s="157"/>
      <c r="K67" s="157" t="e">
        <f t="shared" si="4"/>
        <v>#DIV/0!</v>
      </c>
      <c r="L67" s="157"/>
      <c r="M67" s="157"/>
      <c r="N67" s="353" t="e">
        <f t="shared" si="2"/>
        <v>#DIV/0!</v>
      </c>
    </row>
    <row r="68" spans="1:14" x14ac:dyDescent="0.3">
      <c r="A68" s="2">
        <v>61</v>
      </c>
      <c r="B68" s="6" t="str">
        <f>IF(SISWA!B68=0,"",SISWA!B68)</f>
        <v/>
      </c>
      <c r="C68" s="6" t="str">
        <f>IF(SISWA!C68=0,"",SISWA!C68)</f>
        <v/>
      </c>
      <c r="D68" s="6" t="str">
        <f>IF(SISWA!D68=0,"",SISWA!D68)</f>
        <v/>
      </c>
      <c r="E68" s="195" t="str">
        <f>IF(SISWA!E68=0,"",SISWA!E68)</f>
        <v/>
      </c>
      <c r="F68" s="157"/>
      <c r="G68" s="157"/>
      <c r="H68" s="157"/>
      <c r="I68" s="157"/>
      <c r="J68" s="157"/>
      <c r="K68" s="157" t="e">
        <f t="shared" ref="K68:K131" si="5">AVERAGE(F68:J68)</f>
        <v>#DIV/0!</v>
      </c>
      <c r="L68" s="157"/>
      <c r="M68" s="157"/>
      <c r="N68" s="353" t="e">
        <f t="shared" si="2"/>
        <v>#DIV/0!</v>
      </c>
    </row>
    <row r="69" spans="1:14" x14ac:dyDescent="0.3">
      <c r="A69" s="2">
        <v>62</v>
      </c>
      <c r="B69" s="6" t="str">
        <f>IF(SISWA!B69=0,"",SISWA!B69)</f>
        <v/>
      </c>
      <c r="C69" s="6" t="str">
        <f>IF(SISWA!C69=0,"",SISWA!C69)</f>
        <v/>
      </c>
      <c r="D69" s="6" t="str">
        <f>IF(SISWA!D69=0,"",SISWA!D69)</f>
        <v/>
      </c>
      <c r="E69" s="195" t="str">
        <f>IF(SISWA!E69=0,"",SISWA!E69)</f>
        <v/>
      </c>
      <c r="F69" s="157"/>
      <c r="G69" s="157"/>
      <c r="H69" s="157"/>
      <c r="I69" s="157"/>
      <c r="J69" s="157"/>
      <c r="K69" s="157" t="e">
        <f t="shared" si="5"/>
        <v>#DIV/0!</v>
      </c>
      <c r="L69" s="157"/>
      <c r="M69" s="157"/>
      <c r="N69" s="353" t="e">
        <f t="shared" si="2"/>
        <v>#DIV/0!</v>
      </c>
    </row>
    <row r="70" spans="1:14" x14ac:dyDescent="0.3">
      <c r="A70" s="2">
        <v>63</v>
      </c>
      <c r="B70" s="6" t="str">
        <f>IF(SISWA!B70=0,"",SISWA!B70)</f>
        <v/>
      </c>
      <c r="C70" s="6" t="str">
        <f>IF(SISWA!C70=0,"",SISWA!C70)</f>
        <v/>
      </c>
      <c r="D70" s="6" t="str">
        <f>IF(SISWA!D70=0,"",SISWA!D70)</f>
        <v/>
      </c>
      <c r="E70" s="195" t="str">
        <f>IF(SISWA!E70=0,"",SISWA!E70)</f>
        <v/>
      </c>
      <c r="F70" s="157"/>
      <c r="G70" s="157"/>
      <c r="H70" s="157"/>
      <c r="I70" s="157"/>
      <c r="J70" s="157"/>
      <c r="K70" s="157" t="e">
        <f t="shared" si="5"/>
        <v>#DIV/0!</v>
      </c>
      <c r="L70" s="157"/>
      <c r="M70" s="157"/>
      <c r="N70" s="353" t="e">
        <f t="shared" si="2"/>
        <v>#DIV/0!</v>
      </c>
    </row>
    <row r="71" spans="1:14" x14ac:dyDescent="0.3">
      <c r="A71" s="2">
        <v>64</v>
      </c>
      <c r="B71" s="6" t="str">
        <f>IF(SISWA!B71=0,"",SISWA!B71)</f>
        <v/>
      </c>
      <c r="C71" s="6" t="str">
        <f>IF(SISWA!C71=0,"",SISWA!C71)</f>
        <v/>
      </c>
      <c r="D71" s="6" t="str">
        <f>IF(SISWA!D71=0,"",SISWA!D71)</f>
        <v/>
      </c>
      <c r="E71" s="195" t="str">
        <f>IF(SISWA!E71=0,"",SISWA!E71)</f>
        <v/>
      </c>
      <c r="F71" s="157"/>
      <c r="G71" s="157"/>
      <c r="H71" s="157"/>
      <c r="I71" s="157"/>
      <c r="J71" s="157"/>
      <c r="K71" s="157" t="e">
        <f t="shared" si="5"/>
        <v>#DIV/0!</v>
      </c>
      <c r="L71" s="157"/>
      <c r="M71" s="157"/>
      <c r="N71" s="353" t="e">
        <f t="shared" si="2"/>
        <v>#DIV/0!</v>
      </c>
    </row>
    <row r="72" spans="1:14" x14ac:dyDescent="0.3">
      <c r="A72" s="2">
        <v>65</v>
      </c>
      <c r="B72" s="6" t="str">
        <f>IF(SISWA!B72=0,"",SISWA!B72)</f>
        <v/>
      </c>
      <c r="C72" s="6" t="str">
        <f>IF(SISWA!C72=0,"",SISWA!C72)</f>
        <v/>
      </c>
      <c r="D72" s="6" t="str">
        <f>IF(SISWA!D72=0,"",SISWA!D72)</f>
        <v/>
      </c>
      <c r="E72" s="195" t="str">
        <f>IF(SISWA!E72=0,"",SISWA!E72)</f>
        <v/>
      </c>
      <c r="F72" s="157"/>
      <c r="G72" s="157"/>
      <c r="H72" s="157"/>
      <c r="I72" s="157"/>
      <c r="J72" s="157"/>
      <c r="K72" s="157" t="e">
        <f t="shared" si="5"/>
        <v>#DIV/0!</v>
      </c>
      <c r="L72" s="157"/>
      <c r="M72" s="157"/>
      <c r="N72" s="353" t="e">
        <f t="shared" si="2"/>
        <v>#DIV/0!</v>
      </c>
    </row>
    <row r="73" spans="1:14" x14ac:dyDescent="0.3">
      <c r="A73" s="2">
        <v>66</v>
      </c>
      <c r="B73" s="6" t="str">
        <f>IF(SISWA!B73=0,"",SISWA!B73)</f>
        <v/>
      </c>
      <c r="C73" s="6" t="str">
        <f>IF(SISWA!C73=0,"",SISWA!C73)</f>
        <v/>
      </c>
      <c r="D73" s="6" t="str">
        <f>IF(SISWA!D73=0,"",SISWA!D73)</f>
        <v/>
      </c>
      <c r="E73" s="195" t="str">
        <f>IF(SISWA!E73=0,"",SISWA!E73)</f>
        <v/>
      </c>
      <c r="F73" s="157"/>
      <c r="G73" s="157"/>
      <c r="H73" s="157"/>
      <c r="I73" s="157"/>
      <c r="J73" s="157"/>
      <c r="K73" s="157" t="e">
        <f t="shared" si="5"/>
        <v>#DIV/0!</v>
      </c>
      <c r="L73" s="157"/>
      <c r="M73" s="157"/>
      <c r="N73" s="353" t="e">
        <f t="shared" ref="N73:N136" si="6">AVERAGE(K73:L73)</f>
        <v>#DIV/0!</v>
      </c>
    </row>
    <row r="74" spans="1:14" x14ac:dyDescent="0.3">
      <c r="A74" s="2">
        <v>67</v>
      </c>
      <c r="B74" s="6" t="str">
        <f>IF(SISWA!B74=0,"",SISWA!B74)</f>
        <v/>
      </c>
      <c r="C74" s="6" t="str">
        <f>IF(SISWA!C74=0,"",SISWA!C74)</f>
        <v/>
      </c>
      <c r="D74" s="6" t="str">
        <f>IF(SISWA!D74=0,"",SISWA!D74)</f>
        <v/>
      </c>
      <c r="E74" s="195" t="str">
        <f>IF(SISWA!E74=0,"",SISWA!E74)</f>
        <v/>
      </c>
      <c r="F74" s="157"/>
      <c r="G74" s="157"/>
      <c r="H74" s="157"/>
      <c r="I74" s="157"/>
      <c r="J74" s="157"/>
      <c r="K74" s="157" t="e">
        <f t="shared" si="5"/>
        <v>#DIV/0!</v>
      </c>
      <c r="L74" s="157"/>
      <c r="M74" s="157"/>
      <c r="N74" s="353" t="e">
        <f t="shared" si="6"/>
        <v>#DIV/0!</v>
      </c>
    </row>
    <row r="75" spans="1:14" x14ac:dyDescent="0.3">
      <c r="A75" s="2">
        <v>68</v>
      </c>
      <c r="B75" s="6" t="str">
        <f>IF(SISWA!B75=0,"",SISWA!B75)</f>
        <v/>
      </c>
      <c r="C75" s="6" t="str">
        <f>IF(SISWA!C75=0,"",SISWA!C75)</f>
        <v/>
      </c>
      <c r="D75" s="6" t="str">
        <f>IF(SISWA!D75=0,"",SISWA!D75)</f>
        <v/>
      </c>
      <c r="E75" s="195" t="str">
        <f>IF(SISWA!E75=0,"",SISWA!E75)</f>
        <v/>
      </c>
      <c r="F75" s="157"/>
      <c r="G75" s="157"/>
      <c r="H75" s="157"/>
      <c r="I75" s="157"/>
      <c r="J75" s="157"/>
      <c r="K75" s="157" t="e">
        <f t="shared" si="5"/>
        <v>#DIV/0!</v>
      </c>
      <c r="L75" s="157"/>
      <c r="M75" s="157"/>
      <c r="N75" s="353" t="e">
        <f t="shared" si="6"/>
        <v>#DIV/0!</v>
      </c>
    </row>
    <row r="76" spans="1:14" x14ac:dyDescent="0.3">
      <c r="A76" s="2">
        <v>69</v>
      </c>
      <c r="B76" s="6" t="str">
        <f>IF(SISWA!B76=0,"",SISWA!B76)</f>
        <v/>
      </c>
      <c r="C76" s="6" t="str">
        <f>IF(SISWA!C76=0,"",SISWA!C76)</f>
        <v/>
      </c>
      <c r="D76" s="6" t="str">
        <f>IF(SISWA!D76=0,"",SISWA!D76)</f>
        <v/>
      </c>
      <c r="E76" s="195" t="str">
        <f>IF(SISWA!E76=0,"",SISWA!E76)</f>
        <v/>
      </c>
      <c r="F76" s="157"/>
      <c r="G76" s="157"/>
      <c r="H76" s="157"/>
      <c r="I76" s="157"/>
      <c r="J76" s="157"/>
      <c r="K76" s="157" t="e">
        <f t="shared" si="5"/>
        <v>#DIV/0!</v>
      </c>
      <c r="L76" s="157"/>
      <c r="M76" s="157"/>
      <c r="N76" s="353" t="e">
        <f t="shared" si="6"/>
        <v>#DIV/0!</v>
      </c>
    </row>
    <row r="77" spans="1:14" x14ac:dyDescent="0.3">
      <c r="A77" s="2">
        <v>70</v>
      </c>
      <c r="B77" s="6" t="str">
        <f>IF(SISWA!B77=0,"",SISWA!B77)</f>
        <v/>
      </c>
      <c r="C77" s="6" t="str">
        <f>IF(SISWA!C77=0,"",SISWA!C77)</f>
        <v/>
      </c>
      <c r="D77" s="6" t="str">
        <f>IF(SISWA!D77=0,"",SISWA!D77)</f>
        <v/>
      </c>
      <c r="E77" s="195" t="str">
        <f>IF(SISWA!E77=0,"",SISWA!E77)</f>
        <v/>
      </c>
      <c r="F77" s="157"/>
      <c r="G77" s="157"/>
      <c r="H77" s="157"/>
      <c r="I77" s="157"/>
      <c r="J77" s="157"/>
      <c r="K77" s="157" t="e">
        <f t="shared" si="5"/>
        <v>#DIV/0!</v>
      </c>
      <c r="L77" s="157"/>
      <c r="M77" s="157"/>
      <c r="N77" s="353" t="e">
        <f t="shared" si="6"/>
        <v>#DIV/0!</v>
      </c>
    </row>
    <row r="78" spans="1:14" x14ac:dyDescent="0.3">
      <c r="A78" s="2">
        <v>71</v>
      </c>
      <c r="B78" s="6" t="str">
        <f>IF(SISWA!B78=0,"",SISWA!B78)</f>
        <v/>
      </c>
      <c r="C78" s="6" t="str">
        <f>IF(SISWA!C78=0,"",SISWA!C78)</f>
        <v/>
      </c>
      <c r="D78" s="6" t="str">
        <f>IF(SISWA!D78=0,"",SISWA!D78)</f>
        <v/>
      </c>
      <c r="E78" s="195" t="str">
        <f>IF(SISWA!E78=0,"",SISWA!E78)</f>
        <v/>
      </c>
      <c r="F78" s="157"/>
      <c r="G78" s="157"/>
      <c r="H78" s="157"/>
      <c r="I78" s="157"/>
      <c r="J78" s="157"/>
      <c r="K78" s="157" t="e">
        <f t="shared" si="5"/>
        <v>#DIV/0!</v>
      </c>
      <c r="L78" s="157"/>
      <c r="M78" s="157"/>
      <c r="N78" s="353" t="e">
        <f t="shared" si="6"/>
        <v>#DIV/0!</v>
      </c>
    </row>
    <row r="79" spans="1:14" x14ac:dyDescent="0.3">
      <c r="A79" s="2">
        <v>72</v>
      </c>
      <c r="B79" s="6" t="str">
        <f>IF(SISWA!B79=0,"",SISWA!B79)</f>
        <v/>
      </c>
      <c r="C79" s="6" t="str">
        <f>IF(SISWA!C79=0,"",SISWA!C79)</f>
        <v/>
      </c>
      <c r="D79" s="6" t="str">
        <f>IF(SISWA!D79=0,"",SISWA!D79)</f>
        <v/>
      </c>
      <c r="E79" s="195" t="str">
        <f>IF(SISWA!E79=0,"",SISWA!E79)</f>
        <v/>
      </c>
      <c r="F79" s="157"/>
      <c r="G79" s="157"/>
      <c r="H79" s="157"/>
      <c r="I79" s="157"/>
      <c r="J79" s="157"/>
      <c r="K79" s="157" t="e">
        <f t="shared" si="5"/>
        <v>#DIV/0!</v>
      </c>
      <c r="L79" s="157"/>
      <c r="M79" s="157"/>
      <c r="N79" s="353" t="e">
        <f t="shared" si="6"/>
        <v>#DIV/0!</v>
      </c>
    </row>
    <row r="80" spans="1:14" x14ac:dyDescent="0.3">
      <c r="A80" s="2">
        <v>73</v>
      </c>
      <c r="B80" s="6" t="str">
        <f>IF(SISWA!B80=0,"",SISWA!B80)</f>
        <v/>
      </c>
      <c r="C80" s="6" t="str">
        <f>IF(SISWA!C80=0,"",SISWA!C80)</f>
        <v/>
      </c>
      <c r="D80" s="6" t="str">
        <f>IF(SISWA!D80=0,"",SISWA!D80)</f>
        <v/>
      </c>
      <c r="E80" s="195" t="str">
        <f>IF(SISWA!E80=0,"",SISWA!E80)</f>
        <v/>
      </c>
      <c r="F80" s="157"/>
      <c r="G80" s="157"/>
      <c r="H80" s="157"/>
      <c r="I80" s="157"/>
      <c r="J80" s="157"/>
      <c r="K80" s="157" t="e">
        <f t="shared" si="5"/>
        <v>#DIV/0!</v>
      </c>
      <c r="L80" s="157"/>
      <c r="M80" s="157"/>
      <c r="N80" s="353" t="e">
        <f t="shared" si="6"/>
        <v>#DIV/0!</v>
      </c>
    </row>
    <row r="81" spans="1:14" x14ac:dyDescent="0.3">
      <c r="A81" s="2">
        <v>74</v>
      </c>
      <c r="B81" s="6" t="str">
        <f>IF(SISWA!B81=0,"",SISWA!B81)</f>
        <v/>
      </c>
      <c r="C81" s="6" t="str">
        <f>IF(SISWA!C81=0,"",SISWA!C81)</f>
        <v/>
      </c>
      <c r="D81" s="6" t="str">
        <f>IF(SISWA!D81=0,"",SISWA!D81)</f>
        <v/>
      </c>
      <c r="E81" s="195" t="str">
        <f>IF(SISWA!E81=0,"",SISWA!E81)</f>
        <v/>
      </c>
      <c r="F81" s="157"/>
      <c r="G81" s="157"/>
      <c r="H81" s="157"/>
      <c r="I81" s="157"/>
      <c r="J81" s="157"/>
      <c r="K81" s="157" t="e">
        <f t="shared" si="5"/>
        <v>#DIV/0!</v>
      </c>
      <c r="L81" s="157"/>
      <c r="M81" s="157"/>
      <c r="N81" s="353" t="e">
        <f t="shared" si="6"/>
        <v>#DIV/0!</v>
      </c>
    </row>
    <row r="82" spans="1:14" x14ac:dyDescent="0.3">
      <c r="A82" s="2">
        <v>75</v>
      </c>
      <c r="B82" s="6" t="str">
        <f>IF(SISWA!B82=0,"",SISWA!B82)</f>
        <v/>
      </c>
      <c r="C82" s="6" t="str">
        <f>IF(SISWA!C82=0,"",SISWA!C82)</f>
        <v/>
      </c>
      <c r="D82" s="6" t="str">
        <f>IF(SISWA!D82=0,"",SISWA!D82)</f>
        <v/>
      </c>
      <c r="E82" s="195" t="str">
        <f>IF(SISWA!E82=0,"",SISWA!E82)</f>
        <v/>
      </c>
      <c r="F82" s="157"/>
      <c r="G82" s="157"/>
      <c r="H82" s="157"/>
      <c r="I82" s="157"/>
      <c r="J82" s="157"/>
      <c r="K82" s="157" t="e">
        <f t="shared" si="5"/>
        <v>#DIV/0!</v>
      </c>
      <c r="L82" s="157"/>
      <c r="M82" s="157"/>
      <c r="N82" s="353" t="e">
        <f t="shared" si="6"/>
        <v>#DIV/0!</v>
      </c>
    </row>
    <row r="83" spans="1:14" x14ac:dyDescent="0.3">
      <c r="A83" s="2">
        <v>76</v>
      </c>
      <c r="B83" s="6" t="str">
        <f>IF(SISWA!B83=0,"",SISWA!B83)</f>
        <v/>
      </c>
      <c r="C83" s="6" t="str">
        <f>IF(SISWA!C83=0,"",SISWA!C83)</f>
        <v/>
      </c>
      <c r="D83" s="6" t="str">
        <f>IF(SISWA!D83=0,"",SISWA!D83)</f>
        <v/>
      </c>
      <c r="E83" s="195" t="str">
        <f>IF(SISWA!E83=0,"",SISWA!E83)</f>
        <v/>
      </c>
      <c r="F83" s="157"/>
      <c r="G83" s="157"/>
      <c r="H83" s="157"/>
      <c r="I83" s="157"/>
      <c r="J83" s="157"/>
      <c r="K83" s="157" t="e">
        <f t="shared" si="5"/>
        <v>#DIV/0!</v>
      </c>
      <c r="L83" s="157"/>
      <c r="M83" s="157"/>
      <c r="N83" s="353" t="e">
        <f t="shared" si="6"/>
        <v>#DIV/0!</v>
      </c>
    </row>
    <row r="84" spans="1:14" x14ac:dyDescent="0.3">
      <c r="A84" s="2">
        <v>77</v>
      </c>
      <c r="B84" s="6" t="str">
        <f>IF(SISWA!B84=0,"",SISWA!B84)</f>
        <v/>
      </c>
      <c r="C84" s="6" t="str">
        <f>IF(SISWA!C84=0,"",SISWA!C84)</f>
        <v/>
      </c>
      <c r="D84" s="6" t="str">
        <f>IF(SISWA!D84=0,"",SISWA!D84)</f>
        <v/>
      </c>
      <c r="E84" s="195" t="str">
        <f>IF(SISWA!E84=0,"",SISWA!E84)</f>
        <v/>
      </c>
      <c r="F84" s="157"/>
      <c r="G84" s="157"/>
      <c r="H84" s="157"/>
      <c r="I84" s="157"/>
      <c r="J84" s="157"/>
      <c r="K84" s="157" t="e">
        <f t="shared" si="5"/>
        <v>#DIV/0!</v>
      </c>
      <c r="L84" s="157"/>
      <c r="M84" s="157"/>
      <c r="N84" s="353" t="e">
        <f t="shared" si="6"/>
        <v>#DIV/0!</v>
      </c>
    </row>
    <row r="85" spans="1:14" x14ac:dyDescent="0.3">
      <c r="A85" s="2">
        <v>78</v>
      </c>
      <c r="B85" s="6" t="str">
        <f>IF(SISWA!B85=0,"",SISWA!B85)</f>
        <v/>
      </c>
      <c r="C85" s="6" t="str">
        <f>IF(SISWA!C85=0,"",SISWA!C85)</f>
        <v/>
      </c>
      <c r="D85" s="6" t="str">
        <f>IF(SISWA!D85=0,"",SISWA!D85)</f>
        <v/>
      </c>
      <c r="E85" s="195" t="str">
        <f>IF(SISWA!E85=0,"",SISWA!E85)</f>
        <v/>
      </c>
      <c r="F85" s="157"/>
      <c r="G85" s="157"/>
      <c r="H85" s="157"/>
      <c r="I85" s="157"/>
      <c r="J85" s="157"/>
      <c r="K85" s="157" t="e">
        <f t="shared" si="5"/>
        <v>#DIV/0!</v>
      </c>
      <c r="L85" s="157"/>
      <c r="M85" s="157"/>
      <c r="N85" s="353" t="e">
        <f t="shared" si="6"/>
        <v>#DIV/0!</v>
      </c>
    </row>
    <row r="86" spans="1:14" x14ac:dyDescent="0.3">
      <c r="A86" s="2">
        <v>79</v>
      </c>
      <c r="B86" s="6" t="str">
        <f>IF(SISWA!B86=0,"",SISWA!B86)</f>
        <v/>
      </c>
      <c r="C86" s="6" t="str">
        <f>IF(SISWA!C86=0,"",SISWA!C86)</f>
        <v/>
      </c>
      <c r="D86" s="6" t="str">
        <f>IF(SISWA!D86=0,"",SISWA!D86)</f>
        <v/>
      </c>
      <c r="E86" s="195" t="str">
        <f>IF(SISWA!E86=0,"",SISWA!E86)</f>
        <v/>
      </c>
      <c r="F86" s="157"/>
      <c r="G86" s="157"/>
      <c r="H86" s="157"/>
      <c r="I86" s="157"/>
      <c r="J86" s="157"/>
      <c r="K86" s="157" t="e">
        <f t="shared" si="5"/>
        <v>#DIV/0!</v>
      </c>
      <c r="L86" s="157"/>
      <c r="M86" s="157"/>
      <c r="N86" s="353" t="e">
        <f t="shared" si="6"/>
        <v>#DIV/0!</v>
      </c>
    </row>
    <row r="87" spans="1:14" x14ac:dyDescent="0.3">
      <c r="A87" s="2">
        <v>80</v>
      </c>
      <c r="B87" s="6" t="str">
        <f>IF(SISWA!B87=0,"",SISWA!B87)</f>
        <v/>
      </c>
      <c r="C87" s="6" t="str">
        <f>IF(SISWA!C87=0,"",SISWA!C87)</f>
        <v/>
      </c>
      <c r="D87" s="6" t="str">
        <f>IF(SISWA!D87=0,"",SISWA!D87)</f>
        <v/>
      </c>
      <c r="E87" s="195" t="str">
        <f>IF(SISWA!E87=0,"",SISWA!E87)</f>
        <v/>
      </c>
      <c r="F87" s="157"/>
      <c r="G87" s="157"/>
      <c r="H87" s="157"/>
      <c r="I87" s="157"/>
      <c r="J87" s="157"/>
      <c r="K87" s="157" t="e">
        <f t="shared" si="5"/>
        <v>#DIV/0!</v>
      </c>
      <c r="L87" s="157"/>
      <c r="M87" s="157"/>
      <c r="N87" s="353" t="e">
        <f t="shared" si="6"/>
        <v>#DIV/0!</v>
      </c>
    </row>
    <row r="88" spans="1:14" x14ac:dyDescent="0.3">
      <c r="A88" s="2">
        <v>81</v>
      </c>
      <c r="B88" s="6" t="str">
        <f>IF(SISWA!B88=0,"",SISWA!B88)</f>
        <v/>
      </c>
      <c r="C88" s="6" t="str">
        <f>IF(SISWA!C88=0,"",SISWA!C88)</f>
        <v/>
      </c>
      <c r="D88" s="6" t="str">
        <f>IF(SISWA!D88=0,"",SISWA!D88)</f>
        <v/>
      </c>
      <c r="E88" s="195" t="str">
        <f>IF(SISWA!E88=0,"",SISWA!E88)</f>
        <v/>
      </c>
      <c r="F88" s="157"/>
      <c r="G88" s="157"/>
      <c r="H88" s="157"/>
      <c r="I88" s="157"/>
      <c r="J88" s="157"/>
      <c r="K88" s="157" t="e">
        <f t="shared" si="5"/>
        <v>#DIV/0!</v>
      </c>
      <c r="L88" s="157"/>
      <c r="M88" s="157"/>
      <c r="N88" s="353" t="e">
        <f t="shared" si="6"/>
        <v>#DIV/0!</v>
      </c>
    </row>
    <row r="89" spans="1:14" x14ac:dyDescent="0.3">
      <c r="A89" s="2">
        <v>82</v>
      </c>
      <c r="B89" s="6" t="str">
        <f>IF(SISWA!B89=0,"",SISWA!B89)</f>
        <v/>
      </c>
      <c r="C89" s="6" t="str">
        <f>IF(SISWA!C89=0,"",SISWA!C89)</f>
        <v/>
      </c>
      <c r="D89" s="6" t="str">
        <f>IF(SISWA!D89=0,"",SISWA!D89)</f>
        <v/>
      </c>
      <c r="E89" s="195" t="str">
        <f>IF(SISWA!E89=0,"",SISWA!E89)</f>
        <v/>
      </c>
      <c r="F89" s="157"/>
      <c r="G89" s="157"/>
      <c r="H89" s="157"/>
      <c r="I89" s="157"/>
      <c r="J89" s="157"/>
      <c r="K89" s="157" t="e">
        <f t="shared" si="5"/>
        <v>#DIV/0!</v>
      </c>
      <c r="L89" s="157"/>
      <c r="M89" s="157"/>
      <c r="N89" s="353" t="e">
        <f t="shared" si="6"/>
        <v>#DIV/0!</v>
      </c>
    </row>
    <row r="90" spans="1:14" x14ac:dyDescent="0.3">
      <c r="A90" s="2">
        <v>83</v>
      </c>
      <c r="B90" s="6" t="str">
        <f>IF(SISWA!B90=0,"",SISWA!B90)</f>
        <v/>
      </c>
      <c r="C90" s="6" t="str">
        <f>IF(SISWA!C90=0,"",SISWA!C90)</f>
        <v/>
      </c>
      <c r="D90" s="6" t="str">
        <f>IF(SISWA!D90=0,"",SISWA!D90)</f>
        <v/>
      </c>
      <c r="E90" s="195" t="str">
        <f>IF(SISWA!E90=0,"",SISWA!E90)</f>
        <v/>
      </c>
      <c r="F90" s="157"/>
      <c r="G90" s="157"/>
      <c r="H90" s="157"/>
      <c r="I90" s="157"/>
      <c r="J90" s="157"/>
      <c r="K90" s="157" t="e">
        <f t="shared" si="5"/>
        <v>#DIV/0!</v>
      </c>
      <c r="L90" s="157"/>
      <c r="M90" s="157"/>
      <c r="N90" s="353" t="e">
        <f t="shared" si="6"/>
        <v>#DIV/0!</v>
      </c>
    </row>
    <row r="91" spans="1:14" x14ac:dyDescent="0.3">
      <c r="A91" s="2">
        <v>84</v>
      </c>
      <c r="B91" s="6" t="str">
        <f>IF(SISWA!B91=0,"",SISWA!B91)</f>
        <v/>
      </c>
      <c r="C91" s="6" t="str">
        <f>IF(SISWA!C91=0,"",SISWA!C91)</f>
        <v/>
      </c>
      <c r="D91" s="6" t="str">
        <f>IF(SISWA!D91=0,"",SISWA!D91)</f>
        <v/>
      </c>
      <c r="E91" s="195" t="str">
        <f>IF(SISWA!E91=0,"",SISWA!E91)</f>
        <v/>
      </c>
      <c r="F91" s="157"/>
      <c r="G91" s="157"/>
      <c r="H91" s="157"/>
      <c r="I91" s="157"/>
      <c r="J91" s="157"/>
      <c r="K91" s="157" t="e">
        <f t="shared" si="5"/>
        <v>#DIV/0!</v>
      </c>
      <c r="L91" s="157"/>
      <c r="M91" s="157"/>
      <c r="N91" s="353" t="e">
        <f t="shared" si="6"/>
        <v>#DIV/0!</v>
      </c>
    </row>
    <row r="92" spans="1:14" x14ac:dyDescent="0.3">
      <c r="A92" s="2">
        <v>85</v>
      </c>
      <c r="B92" s="6" t="str">
        <f>IF(SISWA!B92=0,"",SISWA!B92)</f>
        <v/>
      </c>
      <c r="C92" s="6" t="str">
        <f>IF(SISWA!C92=0,"",SISWA!C92)</f>
        <v/>
      </c>
      <c r="D92" s="6" t="str">
        <f>IF(SISWA!D92=0,"",SISWA!D92)</f>
        <v/>
      </c>
      <c r="E92" s="195" t="str">
        <f>IF(SISWA!E92=0,"",SISWA!E92)</f>
        <v/>
      </c>
      <c r="F92" s="157"/>
      <c r="G92" s="157"/>
      <c r="H92" s="157"/>
      <c r="I92" s="157"/>
      <c r="J92" s="157"/>
      <c r="K92" s="157" t="e">
        <f t="shared" si="5"/>
        <v>#DIV/0!</v>
      </c>
      <c r="L92" s="157"/>
      <c r="M92" s="157"/>
      <c r="N92" s="353" t="e">
        <f t="shared" si="6"/>
        <v>#DIV/0!</v>
      </c>
    </row>
    <row r="93" spans="1:14" x14ac:dyDescent="0.3">
      <c r="A93" s="2">
        <v>86</v>
      </c>
      <c r="B93" s="6" t="str">
        <f>IF(SISWA!B93=0,"",SISWA!B93)</f>
        <v/>
      </c>
      <c r="C93" s="6" t="str">
        <f>IF(SISWA!C93=0,"",SISWA!C93)</f>
        <v/>
      </c>
      <c r="D93" s="6" t="str">
        <f>IF(SISWA!D93=0,"",SISWA!D93)</f>
        <v/>
      </c>
      <c r="E93" s="195" t="str">
        <f>IF(SISWA!E93=0,"",SISWA!E93)</f>
        <v/>
      </c>
      <c r="F93" s="157"/>
      <c r="G93" s="157"/>
      <c r="H93" s="157"/>
      <c r="I93" s="157"/>
      <c r="J93" s="157"/>
      <c r="K93" s="157" t="e">
        <f t="shared" si="5"/>
        <v>#DIV/0!</v>
      </c>
      <c r="L93" s="157"/>
      <c r="M93" s="157"/>
      <c r="N93" s="353" t="e">
        <f t="shared" si="6"/>
        <v>#DIV/0!</v>
      </c>
    </row>
    <row r="94" spans="1:14" x14ac:dyDescent="0.3">
      <c r="A94" s="2">
        <v>87</v>
      </c>
      <c r="B94" s="6" t="str">
        <f>IF(SISWA!B94=0,"",SISWA!B94)</f>
        <v/>
      </c>
      <c r="C94" s="6" t="str">
        <f>IF(SISWA!C94=0,"",SISWA!C94)</f>
        <v/>
      </c>
      <c r="D94" s="6" t="str">
        <f>IF(SISWA!D94=0,"",SISWA!D94)</f>
        <v/>
      </c>
      <c r="E94" s="195" t="str">
        <f>IF(SISWA!E94=0,"",SISWA!E94)</f>
        <v/>
      </c>
      <c r="F94" s="157"/>
      <c r="G94" s="157"/>
      <c r="H94" s="157"/>
      <c r="I94" s="157"/>
      <c r="J94" s="157"/>
      <c r="K94" s="157" t="e">
        <f t="shared" si="5"/>
        <v>#DIV/0!</v>
      </c>
      <c r="L94" s="157"/>
      <c r="M94" s="157"/>
      <c r="N94" s="353" t="e">
        <f t="shared" si="6"/>
        <v>#DIV/0!</v>
      </c>
    </row>
    <row r="95" spans="1:14" x14ac:dyDescent="0.3">
      <c r="A95" s="2">
        <v>88</v>
      </c>
      <c r="B95" s="6" t="str">
        <f>IF(SISWA!B95=0,"",SISWA!B95)</f>
        <v/>
      </c>
      <c r="C95" s="6" t="str">
        <f>IF(SISWA!C95=0,"",SISWA!C95)</f>
        <v/>
      </c>
      <c r="D95" s="6" t="str">
        <f>IF(SISWA!D95=0,"",SISWA!D95)</f>
        <v/>
      </c>
      <c r="E95" s="195" t="str">
        <f>IF(SISWA!E95=0,"",SISWA!E95)</f>
        <v/>
      </c>
      <c r="F95" s="157"/>
      <c r="G95" s="157"/>
      <c r="H95" s="157"/>
      <c r="I95" s="157"/>
      <c r="J95" s="157"/>
      <c r="K95" s="157" t="e">
        <f t="shared" si="5"/>
        <v>#DIV/0!</v>
      </c>
      <c r="L95" s="157"/>
      <c r="M95" s="157"/>
      <c r="N95" s="353" t="e">
        <f t="shared" si="6"/>
        <v>#DIV/0!</v>
      </c>
    </row>
    <row r="96" spans="1:14" x14ac:dyDescent="0.3">
      <c r="A96" s="2">
        <v>89</v>
      </c>
      <c r="B96" s="6" t="str">
        <f>IF(SISWA!B96=0,"",SISWA!B96)</f>
        <v/>
      </c>
      <c r="C96" s="6" t="str">
        <f>IF(SISWA!C96=0,"",SISWA!C96)</f>
        <v/>
      </c>
      <c r="D96" s="6" t="str">
        <f>IF(SISWA!D96=0,"",SISWA!D96)</f>
        <v/>
      </c>
      <c r="E96" s="195" t="str">
        <f>IF(SISWA!E96=0,"",SISWA!E96)</f>
        <v/>
      </c>
      <c r="F96" s="157"/>
      <c r="G96" s="157"/>
      <c r="H96" s="157"/>
      <c r="I96" s="157"/>
      <c r="J96" s="157"/>
      <c r="K96" s="157" t="e">
        <f t="shared" si="5"/>
        <v>#DIV/0!</v>
      </c>
      <c r="L96" s="157"/>
      <c r="M96" s="157"/>
      <c r="N96" s="353" t="e">
        <f t="shared" si="6"/>
        <v>#DIV/0!</v>
      </c>
    </row>
    <row r="97" spans="1:14" x14ac:dyDescent="0.3">
      <c r="A97" s="2">
        <v>90</v>
      </c>
      <c r="B97" s="6" t="str">
        <f>IF(SISWA!B97=0,"",SISWA!B97)</f>
        <v/>
      </c>
      <c r="C97" s="6" t="str">
        <f>IF(SISWA!C97=0,"",SISWA!C97)</f>
        <v/>
      </c>
      <c r="D97" s="6" t="str">
        <f>IF(SISWA!D97=0,"",SISWA!D97)</f>
        <v/>
      </c>
      <c r="E97" s="195" t="str">
        <f>IF(SISWA!E97=0,"",SISWA!E97)</f>
        <v/>
      </c>
      <c r="F97" s="157"/>
      <c r="G97" s="157"/>
      <c r="H97" s="157"/>
      <c r="I97" s="157"/>
      <c r="J97" s="157"/>
      <c r="K97" s="157" t="e">
        <f t="shared" si="5"/>
        <v>#DIV/0!</v>
      </c>
      <c r="L97" s="157"/>
      <c r="M97" s="157"/>
      <c r="N97" s="353" t="e">
        <f t="shared" si="6"/>
        <v>#DIV/0!</v>
      </c>
    </row>
    <row r="98" spans="1:14" x14ac:dyDescent="0.3">
      <c r="A98" s="2">
        <v>91</v>
      </c>
      <c r="B98" s="6" t="str">
        <f>IF(SISWA!B98=0,"",SISWA!B98)</f>
        <v/>
      </c>
      <c r="C98" s="6" t="str">
        <f>IF(SISWA!C98=0,"",SISWA!C98)</f>
        <v/>
      </c>
      <c r="D98" s="6" t="str">
        <f>IF(SISWA!D98=0,"",SISWA!D98)</f>
        <v/>
      </c>
      <c r="E98" s="195" t="str">
        <f>IF(SISWA!E98=0,"",SISWA!E98)</f>
        <v/>
      </c>
      <c r="F98" s="157"/>
      <c r="G98" s="157"/>
      <c r="H98" s="157"/>
      <c r="I98" s="157"/>
      <c r="J98" s="157"/>
      <c r="K98" s="157" t="e">
        <f t="shared" si="5"/>
        <v>#DIV/0!</v>
      </c>
      <c r="L98" s="157"/>
      <c r="M98" s="157"/>
      <c r="N98" s="353" t="e">
        <f t="shared" si="6"/>
        <v>#DIV/0!</v>
      </c>
    </row>
    <row r="99" spans="1:14" x14ac:dyDescent="0.3">
      <c r="A99" s="2">
        <v>92</v>
      </c>
      <c r="B99" s="6" t="str">
        <f>IF(SISWA!B99=0,"",SISWA!B99)</f>
        <v/>
      </c>
      <c r="C99" s="6" t="str">
        <f>IF(SISWA!C99=0,"",SISWA!C99)</f>
        <v/>
      </c>
      <c r="D99" s="6" t="str">
        <f>IF(SISWA!D99=0,"",SISWA!D99)</f>
        <v/>
      </c>
      <c r="E99" s="195" t="str">
        <f>IF(SISWA!E99=0,"",SISWA!E99)</f>
        <v/>
      </c>
      <c r="F99" s="157"/>
      <c r="G99" s="157"/>
      <c r="H99" s="157"/>
      <c r="I99" s="157"/>
      <c r="J99" s="157"/>
      <c r="K99" s="157" t="e">
        <f t="shared" si="5"/>
        <v>#DIV/0!</v>
      </c>
      <c r="L99" s="157"/>
      <c r="M99" s="157"/>
      <c r="N99" s="353" t="e">
        <f t="shared" si="6"/>
        <v>#DIV/0!</v>
      </c>
    </row>
    <row r="100" spans="1:14" x14ac:dyDescent="0.3">
      <c r="A100" s="2">
        <v>93</v>
      </c>
      <c r="B100" s="6" t="str">
        <f>IF(SISWA!B100=0,"",SISWA!B100)</f>
        <v/>
      </c>
      <c r="C100" s="6" t="str">
        <f>IF(SISWA!C100=0,"",SISWA!C100)</f>
        <v/>
      </c>
      <c r="D100" s="6" t="str">
        <f>IF(SISWA!D100=0,"",SISWA!D100)</f>
        <v/>
      </c>
      <c r="E100" s="195" t="str">
        <f>IF(SISWA!E100=0,"",SISWA!E100)</f>
        <v/>
      </c>
      <c r="F100" s="157"/>
      <c r="G100" s="157"/>
      <c r="H100" s="157"/>
      <c r="I100" s="157"/>
      <c r="J100" s="157"/>
      <c r="K100" s="157" t="e">
        <f t="shared" si="5"/>
        <v>#DIV/0!</v>
      </c>
      <c r="L100" s="157"/>
      <c r="M100" s="157"/>
      <c r="N100" s="353" t="e">
        <f t="shared" si="6"/>
        <v>#DIV/0!</v>
      </c>
    </row>
    <row r="101" spans="1:14" x14ac:dyDescent="0.3">
      <c r="A101" s="2">
        <v>94</v>
      </c>
      <c r="B101" s="6" t="str">
        <f>IF(SISWA!B101=0,"",SISWA!B101)</f>
        <v/>
      </c>
      <c r="C101" s="6" t="str">
        <f>IF(SISWA!C101=0,"",SISWA!C101)</f>
        <v/>
      </c>
      <c r="D101" s="6" t="str">
        <f>IF(SISWA!D101=0,"",SISWA!D101)</f>
        <v/>
      </c>
      <c r="E101" s="195" t="str">
        <f>IF(SISWA!E101=0,"",SISWA!E101)</f>
        <v/>
      </c>
      <c r="F101" s="157"/>
      <c r="G101" s="157"/>
      <c r="H101" s="157"/>
      <c r="I101" s="157"/>
      <c r="J101" s="157"/>
      <c r="K101" s="157" t="e">
        <f t="shared" si="5"/>
        <v>#DIV/0!</v>
      </c>
      <c r="L101" s="157"/>
      <c r="M101" s="157"/>
      <c r="N101" s="353" t="e">
        <f t="shared" si="6"/>
        <v>#DIV/0!</v>
      </c>
    </row>
    <row r="102" spans="1:14" x14ac:dyDescent="0.3">
      <c r="A102" s="2">
        <v>95</v>
      </c>
      <c r="B102" s="6" t="str">
        <f>IF(SISWA!B102=0,"",SISWA!B102)</f>
        <v/>
      </c>
      <c r="C102" s="6" t="str">
        <f>IF(SISWA!C102=0,"",SISWA!C102)</f>
        <v/>
      </c>
      <c r="D102" s="6" t="str">
        <f>IF(SISWA!D102=0,"",SISWA!D102)</f>
        <v/>
      </c>
      <c r="E102" s="195" t="str">
        <f>IF(SISWA!E102=0,"",SISWA!E102)</f>
        <v/>
      </c>
      <c r="F102" s="157"/>
      <c r="G102" s="157"/>
      <c r="H102" s="157"/>
      <c r="I102" s="157"/>
      <c r="J102" s="157"/>
      <c r="K102" s="157" t="e">
        <f t="shared" si="5"/>
        <v>#DIV/0!</v>
      </c>
      <c r="L102" s="157"/>
      <c r="M102" s="157"/>
      <c r="N102" s="353" t="e">
        <f t="shared" si="6"/>
        <v>#DIV/0!</v>
      </c>
    </row>
    <row r="103" spans="1:14" x14ac:dyDescent="0.3">
      <c r="A103" s="2">
        <v>96</v>
      </c>
      <c r="B103" s="6" t="str">
        <f>IF(SISWA!B103=0,"",SISWA!B103)</f>
        <v/>
      </c>
      <c r="C103" s="6" t="str">
        <f>IF(SISWA!C103=0,"",SISWA!C103)</f>
        <v/>
      </c>
      <c r="D103" s="6" t="str">
        <f>IF(SISWA!D103=0,"",SISWA!D103)</f>
        <v/>
      </c>
      <c r="E103" s="195" t="str">
        <f>IF(SISWA!E103=0,"",SISWA!E103)</f>
        <v/>
      </c>
      <c r="F103" s="157"/>
      <c r="G103" s="157"/>
      <c r="H103" s="157"/>
      <c r="I103" s="157"/>
      <c r="J103" s="157"/>
      <c r="K103" s="157" t="e">
        <f t="shared" si="5"/>
        <v>#DIV/0!</v>
      </c>
      <c r="L103" s="157"/>
      <c r="M103" s="157"/>
      <c r="N103" s="353" t="e">
        <f t="shared" si="6"/>
        <v>#DIV/0!</v>
      </c>
    </row>
    <row r="104" spans="1:14" x14ac:dyDescent="0.3">
      <c r="A104" s="2">
        <v>97</v>
      </c>
      <c r="B104" s="6" t="str">
        <f>IF(SISWA!B104=0,"",SISWA!B104)</f>
        <v/>
      </c>
      <c r="C104" s="6" t="str">
        <f>IF(SISWA!C104=0,"",SISWA!C104)</f>
        <v/>
      </c>
      <c r="D104" s="6" t="str">
        <f>IF(SISWA!D104=0,"",SISWA!D104)</f>
        <v/>
      </c>
      <c r="E104" s="195" t="str">
        <f>IF(SISWA!E104=0,"",SISWA!E104)</f>
        <v/>
      </c>
      <c r="F104" s="157"/>
      <c r="G104" s="157"/>
      <c r="H104" s="157"/>
      <c r="I104" s="157"/>
      <c r="J104" s="157"/>
      <c r="K104" s="157" t="e">
        <f t="shared" si="5"/>
        <v>#DIV/0!</v>
      </c>
      <c r="L104" s="157"/>
      <c r="M104" s="157"/>
      <c r="N104" s="353" t="e">
        <f t="shared" si="6"/>
        <v>#DIV/0!</v>
      </c>
    </row>
    <row r="105" spans="1:14" x14ac:dyDescent="0.3">
      <c r="A105" s="2">
        <v>98</v>
      </c>
      <c r="B105" s="6" t="str">
        <f>IF(SISWA!B105=0,"",SISWA!B105)</f>
        <v/>
      </c>
      <c r="C105" s="6" t="str">
        <f>IF(SISWA!C105=0,"",SISWA!C105)</f>
        <v/>
      </c>
      <c r="D105" s="6" t="str">
        <f>IF(SISWA!D105=0,"",SISWA!D105)</f>
        <v/>
      </c>
      <c r="E105" s="195" t="str">
        <f>IF(SISWA!E105=0,"",SISWA!E105)</f>
        <v/>
      </c>
      <c r="F105" s="157"/>
      <c r="G105" s="157"/>
      <c r="H105" s="157"/>
      <c r="I105" s="157"/>
      <c r="J105" s="157"/>
      <c r="K105" s="157" t="e">
        <f t="shared" si="5"/>
        <v>#DIV/0!</v>
      </c>
      <c r="L105" s="157"/>
      <c r="M105" s="157"/>
      <c r="N105" s="353" t="e">
        <f t="shared" si="6"/>
        <v>#DIV/0!</v>
      </c>
    </row>
    <row r="106" spans="1:14" x14ac:dyDescent="0.3">
      <c r="A106" s="2">
        <v>99</v>
      </c>
      <c r="B106" s="6" t="str">
        <f>IF(SISWA!B106=0,"",SISWA!B106)</f>
        <v/>
      </c>
      <c r="C106" s="6" t="str">
        <f>IF(SISWA!C106=0,"",SISWA!C106)</f>
        <v/>
      </c>
      <c r="D106" s="6" t="str">
        <f>IF(SISWA!D106=0,"",SISWA!D106)</f>
        <v/>
      </c>
      <c r="E106" s="195" t="str">
        <f>IF(SISWA!E106=0,"",SISWA!E106)</f>
        <v/>
      </c>
      <c r="F106" s="157"/>
      <c r="G106" s="157"/>
      <c r="H106" s="157"/>
      <c r="I106" s="157"/>
      <c r="J106" s="157"/>
      <c r="K106" s="157" t="e">
        <f t="shared" si="5"/>
        <v>#DIV/0!</v>
      </c>
      <c r="L106" s="157"/>
      <c r="M106" s="157"/>
      <c r="N106" s="353" t="e">
        <f t="shared" si="6"/>
        <v>#DIV/0!</v>
      </c>
    </row>
    <row r="107" spans="1:14" x14ac:dyDescent="0.3">
      <c r="A107" s="2">
        <v>100</v>
      </c>
      <c r="B107" s="6" t="str">
        <f>IF(SISWA!B107=0,"",SISWA!B107)</f>
        <v/>
      </c>
      <c r="C107" s="6" t="str">
        <f>IF(SISWA!C107=0,"",SISWA!C107)</f>
        <v/>
      </c>
      <c r="D107" s="6" t="str">
        <f>IF(SISWA!D107=0,"",SISWA!D107)</f>
        <v/>
      </c>
      <c r="E107" s="195" t="str">
        <f>IF(SISWA!E107=0,"",SISWA!E107)</f>
        <v/>
      </c>
      <c r="F107" s="157"/>
      <c r="G107" s="157"/>
      <c r="H107" s="157"/>
      <c r="I107" s="157"/>
      <c r="J107" s="157"/>
      <c r="K107" s="157" t="e">
        <f t="shared" si="5"/>
        <v>#DIV/0!</v>
      </c>
      <c r="L107" s="157"/>
      <c r="M107" s="157"/>
      <c r="N107" s="353" t="e">
        <f t="shared" si="6"/>
        <v>#DIV/0!</v>
      </c>
    </row>
    <row r="108" spans="1:14" x14ac:dyDescent="0.3">
      <c r="A108" s="2">
        <v>101</v>
      </c>
      <c r="B108" s="6" t="str">
        <f>IF(SISWA!B108=0,"",SISWA!B108)</f>
        <v/>
      </c>
      <c r="C108" s="6" t="str">
        <f>IF(SISWA!C108=0,"",SISWA!C108)</f>
        <v/>
      </c>
      <c r="D108" s="6" t="str">
        <f>IF(SISWA!D108=0,"",SISWA!D108)</f>
        <v/>
      </c>
      <c r="E108" s="195" t="str">
        <f>IF(SISWA!E108=0,"",SISWA!E108)</f>
        <v/>
      </c>
      <c r="F108" s="157"/>
      <c r="G108" s="157"/>
      <c r="H108" s="157"/>
      <c r="I108" s="157"/>
      <c r="J108" s="157"/>
      <c r="K108" s="157" t="e">
        <f t="shared" si="5"/>
        <v>#DIV/0!</v>
      </c>
      <c r="L108" s="157"/>
      <c r="M108" s="157"/>
      <c r="N108" s="353" t="e">
        <f t="shared" si="6"/>
        <v>#DIV/0!</v>
      </c>
    </row>
    <row r="109" spans="1:14" x14ac:dyDescent="0.3">
      <c r="A109" s="2">
        <v>102</v>
      </c>
      <c r="B109" s="6" t="str">
        <f>IF(SISWA!B109=0,"",SISWA!B109)</f>
        <v/>
      </c>
      <c r="C109" s="6" t="str">
        <f>IF(SISWA!C109=0,"",SISWA!C109)</f>
        <v/>
      </c>
      <c r="D109" s="6" t="str">
        <f>IF(SISWA!D109=0,"",SISWA!D109)</f>
        <v/>
      </c>
      <c r="E109" s="195" t="str">
        <f>IF(SISWA!E109=0,"",SISWA!E109)</f>
        <v/>
      </c>
      <c r="F109" s="157"/>
      <c r="G109" s="157"/>
      <c r="H109" s="157"/>
      <c r="I109" s="157"/>
      <c r="J109" s="157"/>
      <c r="K109" s="157" t="e">
        <f t="shared" si="5"/>
        <v>#DIV/0!</v>
      </c>
      <c r="L109" s="157"/>
      <c r="M109" s="157"/>
      <c r="N109" s="353" t="e">
        <f t="shared" si="6"/>
        <v>#DIV/0!</v>
      </c>
    </row>
    <row r="110" spans="1:14" x14ac:dyDescent="0.3">
      <c r="A110" s="2">
        <v>103</v>
      </c>
      <c r="B110" s="6" t="str">
        <f>IF(SISWA!B110=0,"",SISWA!B110)</f>
        <v/>
      </c>
      <c r="C110" s="6" t="str">
        <f>IF(SISWA!C110=0,"",SISWA!C110)</f>
        <v/>
      </c>
      <c r="D110" s="6" t="str">
        <f>IF(SISWA!D110=0,"",SISWA!D110)</f>
        <v/>
      </c>
      <c r="E110" s="195" t="str">
        <f>IF(SISWA!E110=0,"",SISWA!E110)</f>
        <v/>
      </c>
      <c r="F110" s="157"/>
      <c r="G110" s="157"/>
      <c r="H110" s="157"/>
      <c r="I110" s="157"/>
      <c r="J110" s="157"/>
      <c r="K110" s="157" t="e">
        <f t="shared" si="5"/>
        <v>#DIV/0!</v>
      </c>
      <c r="L110" s="157"/>
      <c r="M110" s="157"/>
      <c r="N110" s="353" t="e">
        <f t="shared" si="6"/>
        <v>#DIV/0!</v>
      </c>
    </row>
    <row r="111" spans="1:14" x14ac:dyDescent="0.3">
      <c r="A111" s="2">
        <v>104</v>
      </c>
      <c r="B111" s="6" t="str">
        <f>IF(SISWA!B111=0,"",SISWA!B111)</f>
        <v/>
      </c>
      <c r="C111" s="6" t="str">
        <f>IF(SISWA!C111=0,"",SISWA!C111)</f>
        <v/>
      </c>
      <c r="D111" s="6" t="str">
        <f>IF(SISWA!D111=0,"",SISWA!D111)</f>
        <v/>
      </c>
      <c r="E111" s="195" t="str">
        <f>IF(SISWA!E111=0,"",SISWA!E111)</f>
        <v/>
      </c>
      <c r="F111" s="157"/>
      <c r="G111" s="157"/>
      <c r="H111" s="157"/>
      <c r="I111" s="157"/>
      <c r="J111" s="157"/>
      <c r="K111" s="157" t="e">
        <f t="shared" si="5"/>
        <v>#DIV/0!</v>
      </c>
      <c r="L111" s="157"/>
      <c r="M111" s="157"/>
      <c r="N111" s="353" t="e">
        <f t="shared" si="6"/>
        <v>#DIV/0!</v>
      </c>
    </row>
    <row r="112" spans="1:14" x14ac:dyDescent="0.3">
      <c r="A112" s="2">
        <v>105</v>
      </c>
      <c r="B112" s="6" t="str">
        <f>IF(SISWA!B112=0,"",SISWA!B112)</f>
        <v/>
      </c>
      <c r="C112" s="6" t="str">
        <f>IF(SISWA!C112=0,"",SISWA!C112)</f>
        <v/>
      </c>
      <c r="D112" s="6" t="str">
        <f>IF(SISWA!D112=0,"",SISWA!D112)</f>
        <v/>
      </c>
      <c r="E112" s="195" t="str">
        <f>IF(SISWA!E112=0,"",SISWA!E112)</f>
        <v/>
      </c>
      <c r="F112" s="157"/>
      <c r="G112" s="157"/>
      <c r="H112" s="157"/>
      <c r="I112" s="157"/>
      <c r="J112" s="157"/>
      <c r="K112" s="157" t="e">
        <f t="shared" si="5"/>
        <v>#DIV/0!</v>
      </c>
      <c r="L112" s="157"/>
      <c r="M112" s="157"/>
      <c r="N112" s="353" t="e">
        <f t="shared" si="6"/>
        <v>#DIV/0!</v>
      </c>
    </row>
    <row r="113" spans="1:14" x14ac:dyDescent="0.3">
      <c r="A113" s="2">
        <v>106</v>
      </c>
      <c r="B113" s="6" t="str">
        <f>IF(SISWA!B113=0,"",SISWA!B113)</f>
        <v/>
      </c>
      <c r="C113" s="6" t="str">
        <f>IF(SISWA!C113=0,"",SISWA!C113)</f>
        <v/>
      </c>
      <c r="D113" s="6" t="str">
        <f>IF(SISWA!D113=0,"",SISWA!D113)</f>
        <v/>
      </c>
      <c r="E113" s="195" t="str">
        <f>IF(SISWA!E113=0,"",SISWA!E113)</f>
        <v/>
      </c>
      <c r="F113" s="157"/>
      <c r="G113" s="157"/>
      <c r="H113" s="157"/>
      <c r="I113" s="157"/>
      <c r="J113" s="157"/>
      <c r="K113" s="157" t="e">
        <f t="shared" si="5"/>
        <v>#DIV/0!</v>
      </c>
      <c r="L113" s="157"/>
      <c r="M113" s="157"/>
      <c r="N113" s="353" t="e">
        <f t="shared" si="6"/>
        <v>#DIV/0!</v>
      </c>
    </row>
    <row r="114" spans="1:14" x14ac:dyDescent="0.3">
      <c r="A114" s="2">
        <v>107</v>
      </c>
      <c r="B114" s="6" t="str">
        <f>IF(SISWA!B114=0,"",SISWA!B114)</f>
        <v/>
      </c>
      <c r="C114" s="6" t="str">
        <f>IF(SISWA!C114=0,"",SISWA!C114)</f>
        <v/>
      </c>
      <c r="D114" s="6" t="str">
        <f>IF(SISWA!D114=0,"",SISWA!D114)</f>
        <v/>
      </c>
      <c r="E114" s="195" t="str">
        <f>IF(SISWA!E114=0,"",SISWA!E114)</f>
        <v/>
      </c>
      <c r="F114" s="157"/>
      <c r="G114" s="157"/>
      <c r="H114" s="157"/>
      <c r="I114" s="157"/>
      <c r="J114" s="157"/>
      <c r="K114" s="157" t="e">
        <f t="shared" si="5"/>
        <v>#DIV/0!</v>
      </c>
      <c r="L114" s="157"/>
      <c r="M114" s="157"/>
      <c r="N114" s="353" t="e">
        <f t="shared" si="6"/>
        <v>#DIV/0!</v>
      </c>
    </row>
    <row r="115" spans="1:14" x14ac:dyDescent="0.3">
      <c r="A115" s="2">
        <v>108</v>
      </c>
      <c r="B115" s="6" t="str">
        <f>IF(SISWA!B115=0,"",SISWA!B115)</f>
        <v/>
      </c>
      <c r="C115" s="6" t="str">
        <f>IF(SISWA!C115=0,"",SISWA!C115)</f>
        <v/>
      </c>
      <c r="D115" s="6" t="str">
        <f>IF(SISWA!D115=0,"",SISWA!D115)</f>
        <v/>
      </c>
      <c r="E115" s="195" t="str">
        <f>IF(SISWA!E115=0,"",SISWA!E115)</f>
        <v/>
      </c>
      <c r="F115" s="157"/>
      <c r="G115" s="157"/>
      <c r="H115" s="157"/>
      <c r="I115" s="157"/>
      <c r="J115" s="157"/>
      <c r="K115" s="157" t="e">
        <f t="shared" si="5"/>
        <v>#DIV/0!</v>
      </c>
      <c r="L115" s="157"/>
      <c r="M115" s="157"/>
      <c r="N115" s="353" t="e">
        <f t="shared" si="6"/>
        <v>#DIV/0!</v>
      </c>
    </row>
    <row r="116" spans="1:14" x14ac:dyDescent="0.3">
      <c r="A116" s="2">
        <v>109</v>
      </c>
      <c r="B116" s="6" t="str">
        <f>IF(SISWA!B116=0,"",SISWA!B116)</f>
        <v/>
      </c>
      <c r="C116" s="6" t="str">
        <f>IF(SISWA!C116=0,"",SISWA!C116)</f>
        <v/>
      </c>
      <c r="D116" s="6" t="str">
        <f>IF(SISWA!D116=0,"",SISWA!D116)</f>
        <v/>
      </c>
      <c r="E116" s="195" t="str">
        <f>IF(SISWA!E116=0,"",SISWA!E116)</f>
        <v/>
      </c>
      <c r="F116" s="157"/>
      <c r="G116" s="157"/>
      <c r="H116" s="157"/>
      <c r="I116" s="157"/>
      <c r="J116" s="157"/>
      <c r="K116" s="157" t="e">
        <f t="shared" si="5"/>
        <v>#DIV/0!</v>
      </c>
      <c r="L116" s="157"/>
      <c r="M116" s="157"/>
      <c r="N116" s="353" t="e">
        <f t="shared" si="6"/>
        <v>#DIV/0!</v>
      </c>
    </row>
    <row r="117" spans="1:14" x14ac:dyDescent="0.3">
      <c r="A117" s="2">
        <v>110</v>
      </c>
      <c r="B117" s="6" t="str">
        <f>IF(SISWA!B117=0,"",SISWA!B117)</f>
        <v/>
      </c>
      <c r="C117" s="6" t="str">
        <f>IF(SISWA!C117=0,"",SISWA!C117)</f>
        <v/>
      </c>
      <c r="D117" s="6" t="str">
        <f>IF(SISWA!D117=0,"",SISWA!D117)</f>
        <v/>
      </c>
      <c r="E117" s="195" t="str">
        <f>IF(SISWA!E117=0,"",SISWA!E117)</f>
        <v/>
      </c>
      <c r="F117" s="157"/>
      <c r="G117" s="157"/>
      <c r="H117" s="157"/>
      <c r="I117" s="157"/>
      <c r="J117" s="157"/>
      <c r="K117" s="157" t="e">
        <f t="shared" si="5"/>
        <v>#DIV/0!</v>
      </c>
      <c r="L117" s="157"/>
      <c r="M117" s="157"/>
      <c r="N117" s="353" t="e">
        <f t="shared" si="6"/>
        <v>#DIV/0!</v>
      </c>
    </row>
    <row r="118" spans="1:14" x14ac:dyDescent="0.3">
      <c r="A118" s="2">
        <v>111</v>
      </c>
      <c r="B118" s="6" t="str">
        <f>IF(SISWA!B118=0,"",SISWA!B118)</f>
        <v/>
      </c>
      <c r="C118" s="6" t="str">
        <f>IF(SISWA!C118=0,"",SISWA!C118)</f>
        <v/>
      </c>
      <c r="D118" s="6" t="str">
        <f>IF(SISWA!D118=0,"",SISWA!D118)</f>
        <v/>
      </c>
      <c r="E118" s="195" t="str">
        <f>IF(SISWA!E118=0,"",SISWA!E118)</f>
        <v/>
      </c>
      <c r="F118" s="157"/>
      <c r="G118" s="157"/>
      <c r="H118" s="157"/>
      <c r="I118" s="157"/>
      <c r="J118" s="157"/>
      <c r="K118" s="157" t="e">
        <f t="shared" si="5"/>
        <v>#DIV/0!</v>
      </c>
      <c r="L118" s="157"/>
      <c r="M118" s="157"/>
      <c r="N118" s="353" t="e">
        <f t="shared" si="6"/>
        <v>#DIV/0!</v>
      </c>
    </row>
    <row r="119" spans="1:14" x14ac:dyDescent="0.3">
      <c r="A119" s="2">
        <v>112</v>
      </c>
      <c r="B119" s="6" t="str">
        <f>IF(SISWA!B119=0,"",SISWA!B119)</f>
        <v/>
      </c>
      <c r="C119" s="6" t="str">
        <f>IF(SISWA!C119=0,"",SISWA!C119)</f>
        <v/>
      </c>
      <c r="D119" s="6" t="str">
        <f>IF(SISWA!D119=0,"",SISWA!D119)</f>
        <v/>
      </c>
      <c r="E119" s="195" t="str">
        <f>IF(SISWA!E119=0,"",SISWA!E119)</f>
        <v/>
      </c>
      <c r="F119" s="157"/>
      <c r="G119" s="157"/>
      <c r="H119" s="157"/>
      <c r="I119" s="157"/>
      <c r="J119" s="157"/>
      <c r="K119" s="157" t="e">
        <f t="shared" si="5"/>
        <v>#DIV/0!</v>
      </c>
      <c r="L119" s="157"/>
      <c r="M119" s="157"/>
      <c r="N119" s="353" t="e">
        <f t="shared" si="6"/>
        <v>#DIV/0!</v>
      </c>
    </row>
    <row r="120" spans="1:14" x14ac:dyDescent="0.3">
      <c r="A120" s="2">
        <v>113</v>
      </c>
      <c r="B120" s="6" t="str">
        <f>IF(SISWA!B120=0,"",SISWA!B120)</f>
        <v/>
      </c>
      <c r="C120" s="6" t="str">
        <f>IF(SISWA!C120=0,"",SISWA!C120)</f>
        <v/>
      </c>
      <c r="D120" s="6" t="str">
        <f>IF(SISWA!D120=0,"",SISWA!D120)</f>
        <v/>
      </c>
      <c r="E120" s="195" t="str">
        <f>IF(SISWA!E120=0,"",SISWA!E120)</f>
        <v/>
      </c>
      <c r="F120" s="157"/>
      <c r="G120" s="157"/>
      <c r="H120" s="157"/>
      <c r="I120" s="157"/>
      <c r="J120" s="157"/>
      <c r="K120" s="157" t="e">
        <f t="shared" si="5"/>
        <v>#DIV/0!</v>
      </c>
      <c r="L120" s="157"/>
      <c r="M120" s="157"/>
      <c r="N120" s="353" t="e">
        <f t="shared" si="6"/>
        <v>#DIV/0!</v>
      </c>
    </row>
    <row r="121" spans="1:14" x14ac:dyDescent="0.3">
      <c r="A121" s="2">
        <v>114</v>
      </c>
      <c r="B121" s="6" t="str">
        <f>IF(SISWA!B121=0,"",SISWA!B121)</f>
        <v/>
      </c>
      <c r="C121" s="6" t="str">
        <f>IF(SISWA!C121=0,"",SISWA!C121)</f>
        <v/>
      </c>
      <c r="D121" s="6" t="str">
        <f>IF(SISWA!D121=0,"",SISWA!D121)</f>
        <v/>
      </c>
      <c r="E121" s="195" t="str">
        <f>IF(SISWA!E121=0,"",SISWA!E121)</f>
        <v/>
      </c>
      <c r="F121" s="157"/>
      <c r="G121" s="157"/>
      <c r="H121" s="157"/>
      <c r="I121" s="157"/>
      <c r="J121" s="157"/>
      <c r="K121" s="157" t="e">
        <f t="shared" si="5"/>
        <v>#DIV/0!</v>
      </c>
      <c r="L121" s="157"/>
      <c r="M121" s="157"/>
      <c r="N121" s="353" t="e">
        <f t="shared" si="6"/>
        <v>#DIV/0!</v>
      </c>
    </row>
    <row r="122" spans="1:14" x14ac:dyDescent="0.3">
      <c r="A122" s="2">
        <v>115</v>
      </c>
      <c r="B122" s="6" t="str">
        <f>IF(SISWA!B122=0,"",SISWA!B122)</f>
        <v/>
      </c>
      <c r="C122" s="6" t="str">
        <f>IF(SISWA!C122=0,"",SISWA!C122)</f>
        <v/>
      </c>
      <c r="D122" s="6" t="str">
        <f>IF(SISWA!D122=0,"",SISWA!D122)</f>
        <v/>
      </c>
      <c r="E122" s="195" t="str">
        <f>IF(SISWA!E122=0,"",SISWA!E122)</f>
        <v/>
      </c>
      <c r="F122" s="157"/>
      <c r="G122" s="157"/>
      <c r="H122" s="157"/>
      <c r="I122" s="157"/>
      <c r="J122" s="157"/>
      <c r="K122" s="157" t="e">
        <f t="shared" si="5"/>
        <v>#DIV/0!</v>
      </c>
      <c r="L122" s="157"/>
      <c r="M122" s="157"/>
      <c r="N122" s="353" t="e">
        <f t="shared" si="6"/>
        <v>#DIV/0!</v>
      </c>
    </row>
    <row r="123" spans="1:14" x14ac:dyDescent="0.3">
      <c r="A123" s="2">
        <v>116</v>
      </c>
      <c r="B123" s="6" t="str">
        <f>IF(SISWA!B123=0,"",SISWA!B123)</f>
        <v/>
      </c>
      <c r="C123" s="6" t="str">
        <f>IF(SISWA!C123=0,"",SISWA!C123)</f>
        <v/>
      </c>
      <c r="D123" s="6" t="str">
        <f>IF(SISWA!D123=0,"",SISWA!D123)</f>
        <v/>
      </c>
      <c r="E123" s="195" t="str">
        <f>IF(SISWA!E123=0,"",SISWA!E123)</f>
        <v/>
      </c>
      <c r="F123" s="157"/>
      <c r="G123" s="157"/>
      <c r="H123" s="157"/>
      <c r="I123" s="157"/>
      <c r="J123" s="157"/>
      <c r="K123" s="157" t="e">
        <f t="shared" si="5"/>
        <v>#DIV/0!</v>
      </c>
      <c r="L123" s="157"/>
      <c r="M123" s="157"/>
      <c r="N123" s="353" t="e">
        <f t="shared" si="6"/>
        <v>#DIV/0!</v>
      </c>
    </row>
    <row r="124" spans="1:14" x14ac:dyDescent="0.3">
      <c r="A124" s="2">
        <v>117</v>
      </c>
      <c r="B124" s="6" t="str">
        <f>IF(SISWA!B124=0,"",SISWA!B124)</f>
        <v/>
      </c>
      <c r="C124" s="6" t="str">
        <f>IF(SISWA!C124=0,"",SISWA!C124)</f>
        <v/>
      </c>
      <c r="D124" s="6" t="str">
        <f>IF(SISWA!D124=0,"",SISWA!D124)</f>
        <v/>
      </c>
      <c r="E124" s="195" t="str">
        <f>IF(SISWA!E124=0,"",SISWA!E124)</f>
        <v/>
      </c>
      <c r="F124" s="157"/>
      <c r="G124" s="157"/>
      <c r="H124" s="157"/>
      <c r="I124" s="157"/>
      <c r="J124" s="157"/>
      <c r="K124" s="157" t="e">
        <f t="shared" si="5"/>
        <v>#DIV/0!</v>
      </c>
      <c r="L124" s="157"/>
      <c r="M124" s="157"/>
      <c r="N124" s="353" t="e">
        <f t="shared" si="6"/>
        <v>#DIV/0!</v>
      </c>
    </row>
    <row r="125" spans="1:14" x14ac:dyDescent="0.3">
      <c r="A125" s="2">
        <v>118</v>
      </c>
      <c r="B125" s="6" t="str">
        <f>IF(SISWA!B125=0,"",SISWA!B125)</f>
        <v/>
      </c>
      <c r="C125" s="6" t="str">
        <f>IF(SISWA!C125=0,"",SISWA!C125)</f>
        <v/>
      </c>
      <c r="D125" s="6" t="str">
        <f>IF(SISWA!D125=0,"",SISWA!D125)</f>
        <v/>
      </c>
      <c r="E125" s="195" t="str">
        <f>IF(SISWA!E125=0,"",SISWA!E125)</f>
        <v/>
      </c>
      <c r="F125" s="157"/>
      <c r="G125" s="157"/>
      <c r="H125" s="157"/>
      <c r="I125" s="157"/>
      <c r="J125" s="157"/>
      <c r="K125" s="157" t="e">
        <f t="shared" si="5"/>
        <v>#DIV/0!</v>
      </c>
      <c r="L125" s="157"/>
      <c r="M125" s="157"/>
      <c r="N125" s="353" t="e">
        <f t="shared" si="6"/>
        <v>#DIV/0!</v>
      </c>
    </row>
    <row r="126" spans="1:14" x14ac:dyDescent="0.3">
      <c r="A126" s="2">
        <v>119</v>
      </c>
      <c r="B126" s="6" t="str">
        <f>IF(SISWA!B126=0,"",SISWA!B126)</f>
        <v/>
      </c>
      <c r="C126" s="6" t="str">
        <f>IF(SISWA!C126=0,"",SISWA!C126)</f>
        <v/>
      </c>
      <c r="D126" s="6" t="str">
        <f>IF(SISWA!D126=0,"",SISWA!D126)</f>
        <v/>
      </c>
      <c r="E126" s="195" t="str">
        <f>IF(SISWA!E126=0,"",SISWA!E126)</f>
        <v/>
      </c>
      <c r="F126" s="157"/>
      <c r="G126" s="157"/>
      <c r="H126" s="157"/>
      <c r="I126" s="157"/>
      <c r="J126" s="157"/>
      <c r="K126" s="157" t="e">
        <f t="shared" si="5"/>
        <v>#DIV/0!</v>
      </c>
      <c r="L126" s="157"/>
      <c r="M126" s="157"/>
      <c r="N126" s="353" t="e">
        <f t="shared" si="6"/>
        <v>#DIV/0!</v>
      </c>
    </row>
    <row r="127" spans="1:14" x14ac:dyDescent="0.3">
      <c r="A127" s="2">
        <v>120</v>
      </c>
      <c r="B127" s="6" t="str">
        <f>IF(SISWA!B127=0,"",SISWA!B127)</f>
        <v/>
      </c>
      <c r="C127" s="6" t="str">
        <f>IF(SISWA!C127=0,"",SISWA!C127)</f>
        <v/>
      </c>
      <c r="D127" s="6" t="str">
        <f>IF(SISWA!D127=0,"",SISWA!D127)</f>
        <v/>
      </c>
      <c r="E127" s="195" t="str">
        <f>IF(SISWA!E127=0,"",SISWA!E127)</f>
        <v/>
      </c>
      <c r="F127" s="157"/>
      <c r="G127" s="157"/>
      <c r="H127" s="157"/>
      <c r="I127" s="157"/>
      <c r="J127" s="157"/>
      <c r="K127" s="157" t="e">
        <f t="shared" si="5"/>
        <v>#DIV/0!</v>
      </c>
      <c r="L127" s="157"/>
      <c r="M127" s="157"/>
      <c r="N127" s="353" t="e">
        <f t="shared" si="6"/>
        <v>#DIV/0!</v>
      </c>
    </row>
    <row r="128" spans="1:14" x14ac:dyDescent="0.3">
      <c r="A128" s="2">
        <v>121</v>
      </c>
      <c r="B128" s="6" t="str">
        <f>IF(SISWA!B128=0,"",SISWA!B128)</f>
        <v/>
      </c>
      <c r="C128" s="6" t="str">
        <f>IF(SISWA!C128=0,"",SISWA!C128)</f>
        <v/>
      </c>
      <c r="D128" s="6" t="str">
        <f>IF(SISWA!D128=0,"",SISWA!D128)</f>
        <v/>
      </c>
      <c r="E128" s="195" t="str">
        <f>IF(SISWA!E128=0,"",SISWA!E128)</f>
        <v/>
      </c>
      <c r="F128" s="157"/>
      <c r="G128" s="157"/>
      <c r="H128" s="157"/>
      <c r="I128" s="157"/>
      <c r="J128" s="157"/>
      <c r="K128" s="157" t="e">
        <f t="shared" si="5"/>
        <v>#DIV/0!</v>
      </c>
      <c r="L128" s="157"/>
      <c r="M128" s="157"/>
      <c r="N128" s="353" t="e">
        <f t="shared" si="6"/>
        <v>#DIV/0!</v>
      </c>
    </row>
    <row r="129" spans="1:14" x14ac:dyDescent="0.3">
      <c r="A129" s="2">
        <v>122</v>
      </c>
      <c r="B129" s="6" t="str">
        <f>IF(SISWA!B129=0,"",SISWA!B129)</f>
        <v/>
      </c>
      <c r="C129" s="6" t="str">
        <f>IF(SISWA!C129=0,"",SISWA!C129)</f>
        <v/>
      </c>
      <c r="D129" s="6" t="str">
        <f>IF(SISWA!D129=0,"",SISWA!D129)</f>
        <v/>
      </c>
      <c r="E129" s="195" t="str">
        <f>IF(SISWA!E129=0,"",SISWA!E129)</f>
        <v/>
      </c>
      <c r="F129" s="157"/>
      <c r="G129" s="157"/>
      <c r="H129" s="157"/>
      <c r="I129" s="157"/>
      <c r="J129" s="157"/>
      <c r="K129" s="157" t="e">
        <f t="shared" si="5"/>
        <v>#DIV/0!</v>
      </c>
      <c r="L129" s="157"/>
      <c r="M129" s="157"/>
      <c r="N129" s="353" t="e">
        <f t="shared" si="6"/>
        <v>#DIV/0!</v>
      </c>
    </row>
    <row r="130" spans="1:14" x14ac:dyDescent="0.3">
      <c r="A130" s="2">
        <v>123</v>
      </c>
      <c r="B130" s="6" t="str">
        <f>IF(SISWA!B130=0,"",SISWA!B130)</f>
        <v/>
      </c>
      <c r="C130" s="6" t="str">
        <f>IF(SISWA!C130=0,"",SISWA!C130)</f>
        <v/>
      </c>
      <c r="D130" s="6" t="str">
        <f>IF(SISWA!D130=0,"",SISWA!D130)</f>
        <v/>
      </c>
      <c r="E130" s="195" t="str">
        <f>IF(SISWA!E130=0,"",SISWA!E130)</f>
        <v/>
      </c>
      <c r="F130" s="157"/>
      <c r="G130" s="157"/>
      <c r="H130" s="157"/>
      <c r="I130" s="157"/>
      <c r="J130" s="157"/>
      <c r="K130" s="157" t="e">
        <f t="shared" si="5"/>
        <v>#DIV/0!</v>
      </c>
      <c r="L130" s="157"/>
      <c r="M130" s="157"/>
      <c r="N130" s="353" t="e">
        <f t="shared" si="6"/>
        <v>#DIV/0!</v>
      </c>
    </row>
    <row r="131" spans="1:14" x14ac:dyDescent="0.3">
      <c r="A131" s="2">
        <v>124</v>
      </c>
      <c r="B131" s="6" t="str">
        <f>IF(SISWA!B131=0,"",SISWA!B131)</f>
        <v/>
      </c>
      <c r="C131" s="6" t="str">
        <f>IF(SISWA!C131=0,"",SISWA!C131)</f>
        <v/>
      </c>
      <c r="D131" s="6" t="str">
        <f>IF(SISWA!D131=0,"",SISWA!D131)</f>
        <v/>
      </c>
      <c r="E131" s="195" t="str">
        <f>IF(SISWA!E131=0,"",SISWA!E131)</f>
        <v/>
      </c>
      <c r="F131" s="157"/>
      <c r="G131" s="157"/>
      <c r="H131" s="157"/>
      <c r="I131" s="157"/>
      <c r="J131" s="157"/>
      <c r="K131" s="157" t="e">
        <f t="shared" si="5"/>
        <v>#DIV/0!</v>
      </c>
      <c r="L131" s="157"/>
      <c r="M131" s="157"/>
      <c r="N131" s="353" t="e">
        <f t="shared" si="6"/>
        <v>#DIV/0!</v>
      </c>
    </row>
    <row r="132" spans="1:14" x14ac:dyDescent="0.3">
      <c r="A132" s="2">
        <v>125</v>
      </c>
      <c r="B132" s="6" t="str">
        <f>IF(SISWA!B132=0,"",SISWA!B132)</f>
        <v/>
      </c>
      <c r="C132" s="6" t="str">
        <f>IF(SISWA!C132=0,"",SISWA!C132)</f>
        <v/>
      </c>
      <c r="D132" s="6" t="str">
        <f>IF(SISWA!D132=0,"",SISWA!D132)</f>
        <v/>
      </c>
      <c r="E132" s="195" t="str">
        <f>IF(SISWA!E132=0,"",SISWA!E132)</f>
        <v/>
      </c>
      <c r="F132" s="157"/>
      <c r="G132" s="157"/>
      <c r="H132" s="157"/>
      <c r="I132" s="157"/>
      <c r="J132" s="157"/>
      <c r="K132" s="157" t="e">
        <f t="shared" ref="K132:K195" si="7">AVERAGE(F132:J132)</f>
        <v>#DIV/0!</v>
      </c>
      <c r="L132" s="157"/>
      <c r="M132" s="157"/>
      <c r="N132" s="353" t="e">
        <f t="shared" si="6"/>
        <v>#DIV/0!</v>
      </c>
    </row>
    <row r="133" spans="1:14" x14ac:dyDescent="0.3">
      <c r="A133" s="2">
        <v>126</v>
      </c>
      <c r="B133" s="6" t="str">
        <f>IF(SISWA!B133=0,"",SISWA!B133)</f>
        <v/>
      </c>
      <c r="C133" s="6" t="str">
        <f>IF(SISWA!C133=0,"",SISWA!C133)</f>
        <v/>
      </c>
      <c r="D133" s="6" t="str">
        <f>IF(SISWA!D133=0,"",SISWA!D133)</f>
        <v/>
      </c>
      <c r="E133" s="195" t="str">
        <f>IF(SISWA!E133=0,"",SISWA!E133)</f>
        <v/>
      </c>
      <c r="F133" s="157"/>
      <c r="G133" s="157"/>
      <c r="H133" s="157"/>
      <c r="I133" s="157"/>
      <c r="J133" s="157"/>
      <c r="K133" s="157" t="e">
        <f t="shared" si="7"/>
        <v>#DIV/0!</v>
      </c>
      <c r="L133" s="157"/>
      <c r="M133" s="157"/>
      <c r="N133" s="353" t="e">
        <f t="shared" si="6"/>
        <v>#DIV/0!</v>
      </c>
    </row>
    <row r="134" spans="1:14" x14ac:dyDescent="0.3">
      <c r="A134" s="2">
        <v>127</v>
      </c>
      <c r="B134" s="6" t="str">
        <f>IF(SISWA!B134=0,"",SISWA!B134)</f>
        <v/>
      </c>
      <c r="C134" s="6" t="str">
        <f>IF(SISWA!C134=0,"",SISWA!C134)</f>
        <v/>
      </c>
      <c r="D134" s="6" t="str">
        <f>IF(SISWA!D134=0,"",SISWA!D134)</f>
        <v/>
      </c>
      <c r="E134" s="195" t="str">
        <f>IF(SISWA!E134=0,"",SISWA!E134)</f>
        <v/>
      </c>
      <c r="F134" s="157"/>
      <c r="G134" s="157"/>
      <c r="H134" s="157"/>
      <c r="I134" s="157"/>
      <c r="J134" s="157"/>
      <c r="K134" s="157" t="e">
        <f t="shared" si="7"/>
        <v>#DIV/0!</v>
      </c>
      <c r="L134" s="157"/>
      <c r="M134" s="157"/>
      <c r="N134" s="353" t="e">
        <f t="shared" si="6"/>
        <v>#DIV/0!</v>
      </c>
    </row>
    <row r="135" spans="1:14" x14ac:dyDescent="0.3">
      <c r="A135" s="2">
        <v>128</v>
      </c>
      <c r="B135" s="6" t="str">
        <f>IF(SISWA!B135=0,"",SISWA!B135)</f>
        <v/>
      </c>
      <c r="C135" s="6" t="str">
        <f>IF(SISWA!C135=0,"",SISWA!C135)</f>
        <v/>
      </c>
      <c r="D135" s="6" t="str">
        <f>IF(SISWA!D135=0,"",SISWA!D135)</f>
        <v/>
      </c>
      <c r="E135" s="195" t="str">
        <f>IF(SISWA!E135=0,"",SISWA!E135)</f>
        <v/>
      </c>
      <c r="F135" s="157"/>
      <c r="G135" s="157"/>
      <c r="H135" s="157"/>
      <c r="I135" s="157"/>
      <c r="J135" s="157"/>
      <c r="K135" s="157" t="e">
        <f t="shared" si="7"/>
        <v>#DIV/0!</v>
      </c>
      <c r="L135" s="157"/>
      <c r="M135" s="157"/>
      <c r="N135" s="353" t="e">
        <f t="shared" si="6"/>
        <v>#DIV/0!</v>
      </c>
    </row>
    <row r="136" spans="1:14" x14ac:dyDescent="0.3">
      <c r="A136" s="2">
        <v>129</v>
      </c>
      <c r="B136" s="6" t="str">
        <f>IF(SISWA!B136=0,"",SISWA!B136)</f>
        <v/>
      </c>
      <c r="C136" s="6" t="str">
        <f>IF(SISWA!C136=0,"",SISWA!C136)</f>
        <v/>
      </c>
      <c r="D136" s="6" t="str">
        <f>IF(SISWA!D136=0,"",SISWA!D136)</f>
        <v/>
      </c>
      <c r="E136" s="195" t="str">
        <f>IF(SISWA!E136=0,"",SISWA!E136)</f>
        <v/>
      </c>
      <c r="F136" s="157"/>
      <c r="G136" s="157"/>
      <c r="H136" s="157"/>
      <c r="I136" s="157"/>
      <c r="J136" s="157"/>
      <c r="K136" s="157" t="e">
        <f t="shared" si="7"/>
        <v>#DIV/0!</v>
      </c>
      <c r="L136" s="157"/>
      <c r="M136" s="157"/>
      <c r="N136" s="353" t="e">
        <f t="shared" si="6"/>
        <v>#DIV/0!</v>
      </c>
    </row>
    <row r="137" spans="1:14" x14ac:dyDescent="0.3">
      <c r="A137" s="2">
        <v>130</v>
      </c>
      <c r="B137" s="6" t="str">
        <f>IF(SISWA!B137=0,"",SISWA!B137)</f>
        <v/>
      </c>
      <c r="C137" s="6" t="str">
        <f>IF(SISWA!C137=0,"",SISWA!C137)</f>
        <v/>
      </c>
      <c r="D137" s="6" t="str">
        <f>IF(SISWA!D137=0,"",SISWA!D137)</f>
        <v/>
      </c>
      <c r="E137" s="195" t="str">
        <f>IF(SISWA!E137=0,"",SISWA!E137)</f>
        <v/>
      </c>
      <c r="F137" s="157"/>
      <c r="G137" s="157"/>
      <c r="H137" s="157"/>
      <c r="I137" s="157"/>
      <c r="J137" s="157"/>
      <c r="K137" s="157" t="e">
        <f t="shared" si="7"/>
        <v>#DIV/0!</v>
      </c>
      <c r="L137" s="157"/>
      <c r="M137" s="157"/>
      <c r="N137" s="353" t="e">
        <f t="shared" ref="N137:N200" si="8">AVERAGE(K137:L137)</f>
        <v>#DIV/0!</v>
      </c>
    </row>
    <row r="138" spans="1:14" x14ac:dyDescent="0.3">
      <c r="A138" s="2">
        <v>131</v>
      </c>
      <c r="B138" s="6" t="str">
        <f>IF(SISWA!B138=0,"",SISWA!B138)</f>
        <v/>
      </c>
      <c r="C138" s="6" t="str">
        <f>IF(SISWA!C138=0,"",SISWA!C138)</f>
        <v/>
      </c>
      <c r="D138" s="6" t="str">
        <f>IF(SISWA!D138=0,"",SISWA!D138)</f>
        <v/>
      </c>
      <c r="E138" s="195" t="str">
        <f>IF(SISWA!E138=0,"",SISWA!E138)</f>
        <v/>
      </c>
      <c r="F138" s="157"/>
      <c r="G138" s="157"/>
      <c r="H138" s="157"/>
      <c r="I138" s="157"/>
      <c r="J138" s="157"/>
      <c r="K138" s="157" t="e">
        <f t="shared" si="7"/>
        <v>#DIV/0!</v>
      </c>
      <c r="L138" s="157"/>
      <c r="M138" s="157"/>
      <c r="N138" s="353" t="e">
        <f t="shared" si="8"/>
        <v>#DIV/0!</v>
      </c>
    </row>
    <row r="139" spans="1:14" x14ac:dyDescent="0.3">
      <c r="A139" s="2">
        <v>132</v>
      </c>
      <c r="B139" s="6" t="str">
        <f>IF(SISWA!B139=0,"",SISWA!B139)</f>
        <v/>
      </c>
      <c r="C139" s="6" t="str">
        <f>IF(SISWA!C139=0,"",SISWA!C139)</f>
        <v/>
      </c>
      <c r="D139" s="6" t="str">
        <f>IF(SISWA!D139=0,"",SISWA!D139)</f>
        <v/>
      </c>
      <c r="E139" s="195" t="str">
        <f>IF(SISWA!E139=0,"",SISWA!E139)</f>
        <v/>
      </c>
      <c r="F139" s="157"/>
      <c r="G139" s="157"/>
      <c r="H139" s="157"/>
      <c r="I139" s="157"/>
      <c r="J139" s="157"/>
      <c r="K139" s="157" t="e">
        <f t="shared" si="7"/>
        <v>#DIV/0!</v>
      </c>
      <c r="L139" s="157"/>
      <c r="M139" s="157"/>
      <c r="N139" s="353" t="e">
        <f t="shared" si="8"/>
        <v>#DIV/0!</v>
      </c>
    </row>
    <row r="140" spans="1:14" x14ac:dyDescent="0.3">
      <c r="A140" s="2">
        <v>133</v>
      </c>
      <c r="B140" s="6" t="str">
        <f>IF(SISWA!B140=0,"",SISWA!B140)</f>
        <v/>
      </c>
      <c r="C140" s="6" t="str">
        <f>IF(SISWA!C140=0,"",SISWA!C140)</f>
        <v/>
      </c>
      <c r="D140" s="6" t="str">
        <f>IF(SISWA!D140=0,"",SISWA!D140)</f>
        <v/>
      </c>
      <c r="E140" s="195" t="str">
        <f>IF(SISWA!E140=0,"",SISWA!E140)</f>
        <v/>
      </c>
      <c r="F140" s="157"/>
      <c r="G140" s="157"/>
      <c r="H140" s="157"/>
      <c r="I140" s="157"/>
      <c r="J140" s="157"/>
      <c r="K140" s="157" t="e">
        <f t="shared" si="7"/>
        <v>#DIV/0!</v>
      </c>
      <c r="L140" s="157"/>
      <c r="M140" s="157"/>
      <c r="N140" s="353" t="e">
        <f t="shared" si="8"/>
        <v>#DIV/0!</v>
      </c>
    </row>
    <row r="141" spans="1:14" x14ac:dyDescent="0.3">
      <c r="A141" s="2">
        <v>134</v>
      </c>
      <c r="B141" s="6" t="str">
        <f>IF(SISWA!B141=0,"",SISWA!B141)</f>
        <v/>
      </c>
      <c r="C141" s="6" t="str">
        <f>IF(SISWA!C141=0,"",SISWA!C141)</f>
        <v/>
      </c>
      <c r="D141" s="6" t="str">
        <f>IF(SISWA!D141=0,"",SISWA!D141)</f>
        <v/>
      </c>
      <c r="E141" s="195" t="str">
        <f>IF(SISWA!E141=0,"",SISWA!E141)</f>
        <v/>
      </c>
      <c r="F141" s="157"/>
      <c r="G141" s="157"/>
      <c r="H141" s="157"/>
      <c r="I141" s="157"/>
      <c r="J141" s="157"/>
      <c r="K141" s="157" t="e">
        <f t="shared" si="7"/>
        <v>#DIV/0!</v>
      </c>
      <c r="L141" s="157"/>
      <c r="M141" s="157"/>
      <c r="N141" s="353" t="e">
        <f t="shared" si="8"/>
        <v>#DIV/0!</v>
      </c>
    </row>
    <row r="142" spans="1:14" x14ac:dyDescent="0.3">
      <c r="A142" s="2">
        <v>135</v>
      </c>
      <c r="B142" s="6" t="str">
        <f>IF(SISWA!B142=0,"",SISWA!B142)</f>
        <v/>
      </c>
      <c r="C142" s="6" t="str">
        <f>IF(SISWA!C142=0,"",SISWA!C142)</f>
        <v/>
      </c>
      <c r="D142" s="6" t="str">
        <f>IF(SISWA!D142=0,"",SISWA!D142)</f>
        <v/>
      </c>
      <c r="E142" s="195" t="str">
        <f>IF(SISWA!E142=0,"",SISWA!E142)</f>
        <v/>
      </c>
      <c r="F142" s="157"/>
      <c r="G142" s="157"/>
      <c r="H142" s="157"/>
      <c r="I142" s="157"/>
      <c r="J142" s="157"/>
      <c r="K142" s="157" t="e">
        <f t="shared" si="7"/>
        <v>#DIV/0!</v>
      </c>
      <c r="L142" s="157"/>
      <c r="M142" s="157"/>
      <c r="N142" s="353" t="e">
        <f t="shared" si="8"/>
        <v>#DIV/0!</v>
      </c>
    </row>
    <row r="143" spans="1:14" x14ac:dyDescent="0.3">
      <c r="A143" s="2">
        <v>136</v>
      </c>
      <c r="B143" s="6" t="str">
        <f>IF(SISWA!B143=0,"",SISWA!B143)</f>
        <v/>
      </c>
      <c r="C143" s="6" t="str">
        <f>IF(SISWA!C143=0,"",SISWA!C143)</f>
        <v/>
      </c>
      <c r="D143" s="6" t="str">
        <f>IF(SISWA!D143=0,"",SISWA!D143)</f>
        <v/>
      </c>
      <c r="E143" s="195" t="str">
        <f>IF(SISWA!E143=0,"",SISWA!E143)</f>
        <v/>
      </c>
      <c r="F143" s="157"/>
      <c r="G143" s="157"/>
      <c r="H143" s="157"/>
      <c r="I143" s="157"/>
      <c r="J143" s="157"/>
      <c r="K143" s="157" t="e">
        <f t="shared" si="7"/>
        <v>#DIV/0!</v>
      </c>
      <c r="L143" s="157"/>
      <c r="M143" s="157"/>
      <c r="N143" s="353" t="e">
        <f t="shared" si="8"/>
        <v>#DIV/0!</v>
      </c>
    </row>
    <row r="144" spans="1:14" x14ac:dyDescent="0.3">
      <c r="A144" s="2">
        <v>137</v>
      </c>
      <c r="B144" s="6" t="str">
        <f>IF(SISWA!B144=0,"",SISWA!B144)</f>
        <v/>
      </c>
      <c r="C144" s="6" t="str">
        <f>IF(SISWA!C144=0,"",SISWA!C144)</f>
        <v/>
      </c>
      <c r="D144" s="6" t="str">
        <f>IF(SISWA!D144=0,"",SISWA!D144)</f>
        <v/>
      </c>
      <c r="E144" s="195" t="str">
        <f>IF(SISWA!E144=0,"",SISWA!E144)</f>
        <v/>
      </c>
      <c r="F144" s="157"/>
      <c r="G144" s="157"/>
      <c r="H144" s="157"/>
      <c r="I144" s="157"/>
      <c r="J144" s="157"/>
      <c r="K144" s="157" t="e">
        <f t="shared" si="7"/>
        <v>#DIV/0!</v>
      </c>
      <c r="L144" s="157"/>
      <c r="M144" s="157"/>
      <c r="N144" s="353" t="e">
        <f t="shared" si="8"/>
        <v>#DIV/0!</v>
      </c>
    </row>
    <row r="145" spans="1:14" x14ac:dyDescent="0.3">
      <c r="A145" s="2">
        <v>138</v>
      </c>
      <c r="B145" s="6" t="str">
        <f>IF(SISWA!B145=0,"",SISWA!B145)</f>
        <v/>
      </c>
      <c r="C145" s="6" t="str">
        <f>IF(SISWA!C145=0,"",SISWA!C145)</f>
        <v/>
      </c>
      <c r="D145" s="6" t="str">
        <f>IF(SISWA!D145=0,"",SISWA!D145)</f>
        <v/>
      </c>
      <c r="E145" s="195" t="str">
        <f>IF(SISWA!E145=0,"",SISWA!E145)</f>
        <v/>
      </c>
      <c r="F145" s="157"/>
      <c r="G145" s="157"/>
      <c r="H145" s="157"/>
      <c r="I145" s="157"/>
      <c r="J145" s="157"/>
      <c r="K145" s="157" t="e">
        <f t="shared" si="7"/>
        <v>#DIV/0!</v>
      </c>
      <c r="L145" s="157"/>
      <c r="M145" s="157"/>
      <c r="N145" s="353" t="e">
        <f t="shared" si="8"/>
        <v>#DIV/0!</v>
      </c>
    </row>
    <row r="146" spans="1:14" x14ac:dyDescent="0.3">
      <c r="A146" s="2">
        <v>139</v>
      </c>
      <c r="B146" s="6" t="str">
        <f>IF(SISWA!B146=0,"",SISWA!B146)</f>
        <v/>
      </c>
      <c r="C146" s="6" t="str">
        <f>IF(SISWA!C146=0,"",SISWA!C146)</f>
        <v/>
      </c>
      <c r="D146" s="6" t="str">
        <f>IF(SISWA!D146=0,"",SISWA!D146)</f>
        <v/>
      </c>
      <c r="E146" s="195" t="str">
        <f>IF(SISWA!E146=0,"",SISWA!E146)</f>
        <v/>
      </c>
      <c r="F146" s="157"/>
      <c r="G146" s="157"/>
      <c r="H146" s="157"/>
      <c r="I146" s="157"/>
      <c r="J146" s="157"/>
      <c r="K146" s="157" t="e">
        <f t="shared" si="7"/>
        <v>#DIV/0!</v>
      </c>
      <c r="L146" s="157"/>
      <c r="M146" s="157"/>
      <c r="N146" s="353" t="e">
        <f t="shared" si="8"/>
        <v>#DIV/0!</v>
      </c>
    </row>
    <row r="147" spans="1:14" x14ac:dyDescent="0.3">
      <c r="A147" s="2">
        <v>140</v>
      </c>
      <c r="B147" s="6" t="str">
        <f>IF(SISWA!B147=0,"",SISWA!B147)</f>
        <v/>
      </c>
      <c r="C147" s="6" t="str">
        <f>IF(SISWA!C147=0,"",SISWA!C147)</f>
        <v/>
      </c>
      <c r="D147" s="6" t="str">
        <f>IF(SISWA!D147=0,"",SISWA!D147)</f>
        <v/>
      </c>
      <c r="E147" s="195" t="str">
        <f>IF(SISWA!E147=0,"",SISWA!E147)</f>
        <v/>
      </c>
      <c r="F147" s="157"/>
      <c r="G147" s="157"/>
      <c r="H147" s="157"/>
      <c r="I147" s="157"/>
      <c r="J147" s="157"/>
      <c r="K147" s="157" t="e">
        <f t="shared" si="7"/>
        <v>#DIV/0!</v>
      </c>
      <c r="L147" s="157"/>
      <c r="M147" s="157"/>
      <c r="N147" s="353" t="e">
        <f t="shared" si="8"/>
        <v>#DIV/0!</v>
      </c>
    </row>
    <row r="148" spans="1:14" x14ac:dyDescent="0.3">
      <c r="A148" s="2">
        <v>141</v>
      </c>
      <c r="B148" s="6" t="str">
        <f>IF(SISWA!B148=0,"",SISWA!B148)</f>
        <v/>
      </c>
      <c r="C148" s="6" t="str">
        <f>IF(SISWA!C148=0,"",SISWA!C148)</f>
        <v/>
      </c>
      <c r="D148" s="6" t="str">
        <f>IF(SISWA!D148=0,"",SISWA!D148)</f>
        <v/>
      </c>
      <c r="E148" s="195" t="str">
        <f>IF(SISWA!E148=0,"",SISWA!E148)</f>
        <v/>
      </c>
      <c r="F148" s="157"/>
      <c r="G148" s="157"/>
      <c r="H148" s="157"/>
      <c r="I148" s="157"/>
      <c r="J148" s="157"/>
      <c r="K148" s="157" t="e">
        <f t="shared" si="7"/>
        <v>#DIV/0!</v>
      </c>
      <c r="L148" s="157"/>
      <c r="M148" s="157"/>
      <c r="N148" s="353" t="e">
        <f t="shared" si="8"/>
        <v>#DIV/0!</v>
      </c>
    </row>
    <row r="149" spans="1:14" x14ac:dyDescent="0.3">
      <c r="A149" s="2">
        <v>142</v>
      </c>
      <c r="B149" s="6" t="str">
        <f>IF(SISWA!B149=0,"",SISWA!B149)</f>
        <v/>
      </c>
      <c r="C149" s="6" t="str">
        <f>IF(SISWA!C149=0,"",SISWA!C149)</f>
        <v/>
      </c>
      <c r="D149" s="6" t="str">
        <f>IF(SISWA!D149=0,"",SISWA!D149)</f>
        <v/>
      </c>
      <c r="E149" s="195" t="str">
        <f>IF(SISWA!E149=0,"",SISWA!E149)</f>
        <v/>
      </c>
      <c r="F149" s="157"/>
      <c r="G149" s="157"/>
      <c r="H149" s="157"/>
      <c r="I149" s="157"/>
      <c r="J149" s="157"/>
      <c r="K149" s="157" t="e">
        <f t="shared" si="7"/>
        <v>#DIV/0!</v>
      </c>
      <c r="L149" s="157"/>
      <c r="M149" s="157"/>
      <c r="N149" s="353" t="e">
        <f t="shared" si="8"/>
        <v>#DIV/0!</v>
      </c>
    </row>
    <row r="150" spans="1:14" x14ac:dyDescent="0.3">
      <c r="A150" s="2">
        <v>143</v>
      </c>
      <c r="B150" s="6" t="str">
        <f>IF(SISWA!B150=0,"",SISWA!B150)</f>
        <v/>
      </c>
      <c r="C150" s="6" t="str">
        <f>IF(SISWA!C150=0,"",SISWA!C150)</f>
        <v/>
      </c>
      <c r="D150" s="6" t="str">
        <f>IF(SISWA!D150=0,"",SISWA!D150)</f>
        <v/>
      </c>
      <c r="E150" s="195" t="str">
        <f>IF(SISWA!E150=0,"",SISWA!E150)</f>
        <v/>
      </c>
      <c r="F150" s="157"/>
      <c r="G150" s="157"/>
      <c r="H150" s="157"/>
      <c r="I150" s="157"/>
      <c r="J150" s="157"/>
      <c r="K150" s="157" t="e">
        <f t="shared" si="7"/>
        <v>#DIV/0!</v>
      </c>
      <c r="L150" s="157"/>
      <c r="M150" s="157"/>
      <c r="N150" s="353" t="e">
        <f t="shared" si="8"/>
        <v>#DIV/0!</v>
      </c>
    </row>
    <row r="151" spans="1:14" x14ac:dyDescent="0.3">
      <c r="A151" s="2">
        <v>144</v>
      </c>
      <c r="B151" s="6" t="str">
        <f>IF(SISWA!B151=0,"",SISWA!B151)</f>
        <v/>
      </c>
      <c r="C151" s="6" t="str">
        <f>IF(SISWA!C151=0,"",SISWA!C151)</f>
        <v/>
      </c>
      <c r="D151" s="6" t="str">
        <f>IF(SISWA!D151=0,"",SISWA!D151)</f>
        <v/>
      </c>
      <c r="E151" s="195" t="str">
        <f>IF(SISWA!E151=0,"",SISWA!E151)</f>
        <v/>
      </c>
      <c r="F151" s="157"/>
      <c r="G151" s="157"/>
      <c r="H151" s="157"/>
      <c r="I151" s="157"/>
      <c r="J151" s="157"/>
      <c r="K151" s="157" t="e">
        <f t="shared" si="7"/>
        <v>#DIV/0!</v>
      </c>
      <c r="L151" s="157"/>
      <c r="M151" s="157"/>
      <c r="N151" s="353" t="e">
        <f t="shared" si="8"/>
        <v>#DIV/0!</v>
      </c>
    </row>
    <row r="152" spans="1:14" x14ac:dyDescent="0.3">
      <c r="A152" s="2">
        <v>145</v>
      </c>
      <c r="B152" s="6" t="str">
        <f>IF(SISWA!B152=0,"",SISWA!B152)</f>
        <v/>
      </c>
      <c r="C152" s="6" t="str">
        <f>IF(SISWA!C152=0,"",SISWA!C152)</f>
        <v/>
      </c>
      <c r="D152" s="6" t="str">
        <f>IF(SISWA!D152=0,"",SISWA!D152)</f>
        <v/>
      </c>
      <c r="E152" s="195" t="str">
        <f>IF(SISWA!E152=0,"",SISWA!E152)</f>
        <v/>
      </c>
      <c r="F152" s="157"/>
      <c r="G152" s="157"/>
      <c r="H152" s="157"/>
      <c r="I152" s="157"/>
      <c r="J152" s="157"/>
      <c r="K152" s="157" t="e">
        <f t="shared" si="7"/>
        <v>#DIV/0!</v>
      </c>
      <c r="L152" s="157"/>
      <c r="M152" s="157"/>
      <c r="N152" s="353" t="e">
        <f t="shared" si="8"/>
        <v>#DIV/0!</v>
      </c>
    </row>
    <row r="153" spans="1:14" x14ac:dyDescent="0.3">
      <c r="A153" s="2">
        <v>146</v>
      </c>
      <c r="B153" s="6" t="str">
        <f>IF(SISWA!B153=0,"",SISWA!B153)</f>
        <v/>
      </c>
      <c r="C153" s="6" t="str">
        <f>IF(SISWA!C153=0,"",SISWA!C153)</f>
        <v/>
      </c>
      <c r="D153" s="6" t="str">
        <f>IF(SISWA!D153=0,"",SISWA!D153)</f>
        <v/>
      </c>
      <c r="E153" s="195" t="str">
        <f>IF(SISWA!E153=0,"",SISWA!E153)</f>
        <v/>
      </c>
      <c r="F153" s="157"/>
      <c r="G153" s="157"/>
      <c r="H153" s="157"/>
      <c r="I153" s="157"/>
      <c r="J153" s="157"/>
      <c r="K153" s="157" t="e">
        <f t="shared" si="7"/>
        <v>#DIV/0!</v>
      </c>
      <c r="L153" s="157"/>
      <c r="M153" s="157"/>
      <c r="N153" s="353" t="e">
        <f t="shared" si="8"/>
        <v>#DIV/0!</v>
      </c>
    </row>
    <row r="154" spans="1:14" x14ac:dyDescent="0.3">
      <c r="A154" s="2">
        <v>147</v>
      </c>
      <c r="B154" s="6" t="str">
        <f>IF(SISWA!B154=0,"",SISWA!B154)</f>
        <v/>
      </c>
      <c r="C154" s="6" t="str">
        <f>IF(SISWA!C154=0,"",SISWA!C154)</f>
        <v/>
      </c>
      <c r="D154" s="6" t="str">
        <f>IF(SISWA!D154=0,"",SISWA!D154)</f>
        <v/>
      </c>
      <c r="E154" s="195" t="str">
        <f>IF(SISWA!E154=0,"",SISWA!E154)</f>
        <v/>
      </c>
      <c r="F154" s="157"/>
      <c r="G154" s="157"/>
      <c r="H154" s="157"/>
      <c r="I154" s="157"/>
      <c r="J154" s="157"/>
      <c r="K154" s="157" t="e">
        <f t="shared" si="7"/>
        <v>#DIV/0!</v>
      </c>
      <c r="L154" s="157"/>
      <c r="M154" s="157"/>
      <c r="N154" s="353" t="e">
        <f t="shared" si="8"/>
        <v>#DIV/0!</v>
      </c>
    </row>
    <row r="155" spans="1:14" x14ac:dyDescent="0.3">
      <c r="A155" s="2">
        <v>148</v>
      </c>
      <c r="B155" s="6" t="str">
        <f>IF(SISWA!B155=0,"",SISWA!B155)</f>
        <v/>
      </c>
      <c r="C155" s="6" t="str">
        <f>IF(SISWA!C155=0,"",SISWA!C155)</f>
        <v/>
      </c>
      <c r="D155" s="6" t="str">
        <f>IF(SISWA!D155=0,"",SISWA!D155)</f>
        <v/>
      </c>
      <c r="E155" s="195" t="str">
        <f>IF(SISWA!E155=0,"",SISWA!E155)</f>
        <v/>
      </c>
      <c r="F155" s="157"/>
      <c r="G155" s="157"/>
      <c r="H155" s="157"/>
      <c r="I155" s="157"/>
      <c r="J155" s="157"/>
      <c r="K155" s="157" t="e">
        <f t="shared" si="7"/>
        <v>#DIV/0!</v>
      </c>
      <c r="L155" s="157"/>
      <c r="M155" s="157"/>
      <c r="N155" s="353" t="e">
        <f t="shared" si="8"/>
        <v>#DIV/0!</v>
      </c>
    </row>
    <row r="156" spans="1:14" x14ac:dyDescent="0.3">
      <c r="A156" s="2">
        <v>149</v>
      </c>
      <c r="B156" s="6" t="str">
        <f>IF(SISWA!B156=0,"",SISWA!B156)</f>
        <v/>
      </c>
      <c r="C156" s="6" t="str">
        <f>IF(SISWA!C156=0,"",SISWA!C156)</f>
        <v/>
      </c>
      <c r="D156" s="6" t="str">
        <f>IF(SISWA!D156=0,"",SISWA!D156)</f>
        <v/>
      </c>
      <c r="E156" s="195" t="str">
        <f>IF(SISWA!E156=0,"",SISWA!E156)</f>
        <v/>
      </c>
      <c r="F156" s="157"/>
      <c r="G156" s="157"/>
      <c r="H156" s="157"/>
      <c r="I156" s="157"/>
      <c r="J156" s="157"/>
      <c r="K156" s="157" t="e">
        <f t="shared" si="7"/>
        <v>#DIV/0!</v>
      </c>
      <c r="L156" s="157"/>
      <c r="M156" s="157"/>
      <c r="N156" s="353" t="e">
        <f t="shared" si="8"/>
        <v>#DIV/0!</v>
      </c>
    </row>
    <row r="157" spans="1:14" x14ac:dyDescent="0.3">
      <c r="A157" s="2">
        <v>150</v>
      </c>
      <c r="B157" s="6" t="str">
        <f>IF(SISWA!B157=0,"",SISWA!B157)</f>
        <v/>
      </c>
      <c r="C157" s="6" t="str">
        <f>IF(SISWA!C157=0,"",SISWA!C157)</f>
        <v/>
      </c>
      <c r="D157" s="6" t="str">
        <f>IF(SISWA!D157=0,"",SISWA!D157)</f>
        <v/>
      </c>
      <c r="E157" s="195" t="str">
        <f>IF(SISWA!E157=0,"",SISWA!E157)</f>
        <v/>
      </c>
      <c r="F157" s="157"/>
      <c r="G157" s="157"/>
      <c r="H157" s="157"/>
      <c r="I157" s="157"/>
      <c r="J157" s="157"/>
      <c r="K157" s="157" t="e">
        <f t="shared" si="7"/>
        <v>#DIV/0!</v>
      </c>
      <c r="L157" s="157"/>
      <c r="M157" s="157"/>
      <c r="N157" s="353" t="e">
        <f t="shared" si="8"/>
        <v>#DIV/0!</v>
      </c>
    </row>
    <row r="158" spans="1:14" x14ac:dyDescent="0.3">
      <c r="A158" s="2">
        <v>151</v>
      </c>
      <c r="B158" s="6" t="str">
        <f>IF(SISWA!B158=0,"",SISWA!B158)</f>
        <v/>
      </c>
      <c r="C158" s="6" t="str">
        <f>IF(SISWA!C158=0,"",SISWA!C158)</f>
        <v/>
      </c>
      <c r="D158" s="6" t="str">
        <f>IF(SISWA!D158=0,"",SISWA!D158)</f>
        <v/>
      </c>
      <c r="E158" s="195" t="str">
        <f>IF(SISWA!E158=0,"",SISWA!E158)</f>
        <v/>
      </c>
      <c r="F158" s="157"/>
      <c r="G158" s="157"/>
      <c r="H158" s="157"/>
      <c r="I158" s="157"/>
      <c r="J158" s="157"/>
      <c r="K158" s="157" t="e">
        <f t="shared" si="7"/>
        <v>#DIV/0!</v>
      </c>
      <c r="L158" s="157"/>
      <c r="M158" s="157"/>
      <c r="N158" s="353" t="e">
        <f t="shared" si="8"/>
        <v>#DIV/0!</v>
      </c>
    </row>
    <row r="159" spans="1:14" x14ac:dyDescent="0.3">
      <c r="A159" s="2">
        <v>152</v>
      </c>
      <c r="B159" s="6" t="str">
        <f>IF(SISWA!B159=0,"",SISWA!B159)</f>
        <v/>
      </c>
      <c r="C159" s="6" t="str">
        <f>IF(SISWA!C159=0,"",SISWA!C159)</f>
        <v/>
      </c>
      <c r="D159" s="6" t="str">
        <f>IF(SISWA!D159=0,"",SISWA!D159)</f>
        <v/>
      </c>
      <c r="E159" s="195" t="str">
        <f>IF(SISWA!E159=0,"",SISWA!E159)</f>
        <v/>
      </c>
      <c r="F159" s="157"/>
      <c r="G159" s="157"/>
      <c r="H159" s="157"/>
      <c r="I159" s="157"/>
      <c r="J159" s="157"/>
      <c r="K159" s="157" t="e">
        <f t="shared" si="7"/>
        <v>#DIV/0!</v>
      </c>
      <c r="L159" s="157"/>
      <c r="M159" s="157"/>
      <c r="N159" s="353" t="e">
        <f t="shared" si="8"/>
        <v>#DIV/0!</v>
      </c>
    </row>
    <row r="160" spans="1:14" x14ac:dyDescent="0.3">
      <c r="A160" s="2">
        <v>153</v>
      </c>
      <c r="B160" s="6" t="str">
        <f>IF(SISWA!B160=0,"",SISWA!B160)</f>
        <v/>
      </c>
      <c r="C160" s="6" t="str">
        <f>IF(SISWA!C160=0,"",SISWA!C160)</f>
        <v/>
      </c>
      <c r="D160" s="6" t="str">
        <f>IF(SISWA!D160=0,"",SISWA!D160)</f>
        <v/>
      </c>
      <c r="E160" s="195" t="str">
        <f>IF(SISWA!E160=0,"",SISWA!E160)</f>
        <v/>
      </c>
      <c r="F160" s="157"/>
      <c r="G160" s="157"/>
      <c r="H160" s="157"/>
      <c r="I160" s="157"/>
      <c r="J160" s="157"/>
      <c r="K160" s="157" t="e">
        <f t="shared" si="7"/>
        <v>#DIV/0!</v>
      </c>
      <c r="L160" s="157"/>
      <c r="M160" s="157"/>
      <c r="N160" s="353" t="e">
        <f t="shared" si="8"/>
        <v>#DIV/0!</v>
      </c>
    </row>
    <row r="161" spans="1:14" x14ac:dyDescent="0.3">
      <c r="A161" s="2">
        <v>154</v>
      </c>
      <c r="B161" s="6" t="str">
        <f>IF(SISWA!B161=0,"",SISWA!B161)</f>
        <v/>
      </c>
      <c r="C161" s="6" t="str">
        <f>IF(SISWA!C161=0,"",SISWA!C161)</f>
        <v/>
      </c>
      <c r="D161" s="6" t="str">
        <f>IF(SISWA!D161=0,"",SISWA!D161)</f>
        <v/>
      </c>
      <c r="E161" s="195" t="str">
        <f>IF(SISWA!E161=0,"",SISWA!E161)</f>
        <v/>
      </c>
      <c r="F161" s="157"/>
      <c r="G161" s="157"/>
      <c r="H161" s="157"/>
      <c r="I161" s="157"/>
      <c r="J161" s="157"/>
      <c r="K161" s="157" t="e">
        <f t="shared" si="7"/>
        <v>#DIV/0!</v>
      </c>
      <c r="L161" s="157"/>
      <c r="M161" s="157"/>
      <c r="N161" s="353" t="e">
        <f t="shared" si="8"/>
        <v>#DIV/0!</v>
      </c>
    </row>
    <row r="162" spans="1:14" x14ac:dyDescent="0.3">
      <c r="A162" s="2">
        <v>155</v>
      </c>
      <c r="B162" s="6" t="str">
        <f>IF(SISWA!B162=0,"",SISWA!B162)</f>
        <v/>
      </c>
      <c r="C162" s="6" t="str">
        <f>IF(SISWA!C162=0,"",SISWA!C162)</f>
        <v/>
      </c>
      <c r="D162" s="6" t="str">
        <f>IF(SISWA!D162=0,"",SISWA!D162)</f>
        <v/>
      </c>
      <c r="E162" s="195" t="str">
        <f>IF(SISWA!E162=0,"",SISWA!E162)</f>
        <v/>
      </c>
      <c r="F162" s="157"/>
      <c r="G162" s="157"/>
      <c r="H162" s="157"/>
      <c r="I162" s="157"/>
      <c r="J162" s="157"/>
      <c r="K162" s="157" t="e">
        <f t="shared" si="7"/>
        <v>#DIV/0!</v>
      </c>
      <c r="L162" s="157"/>
      <c r="M162" s="157"/>
      <c r="N162" s="353" t="e">
        <f t="shared" si="8"/>
        <v>#DIV/0!</v>
      </c>
    </row>
    <row r="163" spans="1:14" x14ac:dyDescent="0.3">
      <c r="A163" s="2">
        <v>156</v>
      </c>
      <c r="B163" s="6" t="str">
        <f>IF(SISWA!B163=0,"",SISWA!B163)</f>
        <v/>
      </c>
      <c r="C163" s="6" t="str">
        <f>IF(SISWA!C163=0,"",SISWA!C163)</f>
        <v/>
      </c>
      <c r="D163" s="6" t="str">
        <f>IF(SISWA!D163=0,"",SISWA!D163)</f>
        <v/>
      </c>
      <c r="E163" s="195" t="str">
        <f>IF(SISWA!E163=0,"",SISWA!E163)</f>
        <v/>
      </c>
      <c r="F163" s="157"/>
      <c r="G163" s="157"/>
      <c r="H163" s="157"/>
      <c r="I163" s="157"/>
      <c r="J163" s="157"/>
      <c r="K163" s="157" t="e">
        <f t="shared" si="7"/>
        <v>#DIV/0!</v>
      </c>
      <c r="L163" s="157"/>
      <c r="M163" s="157"/>
      <c r="N163" s="353" t="e">
        <f t="shared" si="8"/>
        <v>#DIV/0!</v>
      </c>
    </row>
    <row r="164" spans="1:14" x14ac:dyDescent="0.3">
      <c r="A164" s="2">
        <v>157</v>
      </c>
      <c r="B164" s="6" t="str">
        <f>IF(SISWA!B164=0,"",SISWA!B164)</f>
        <v/>
      </c>
      <c r="C164" s="6" t="str">
        <f>IF(SISWA!C164=0,"",SISWA!C164)</f>
        <v/>
      </c>
      <c r="D164" s="6" t="str">
        <f>IF(SISWA!D164=0,"",SISWA!D164)</f>
        <v/>
      </c>
      <c r="E164" s="195" t="str">
        <f>IF(SISWA!E164=0,"",SISWA!E164)</f>
        <v/>
      </c>
      <c r="F164" s="157"/>
      <c r="G164" s="157"/>
      <c r="H164" s="157"/>
      <c r="I164" s="157"/>
      <c r="J164" s="157"/>
      <c r="K164" s="157" t="e">
        <f t="shared" si="7"/>
        <v>#DIV/0!</v>
      </c>
      <c r="L164" s="157"/>
      <c r="M164" s="157"/>
      <c r="N164" s="353" t="e">
        <f t="shared" si="8"/>
        <v>#DIV/0!</v>
      </c>
    </row>
    <row r="165" spans="1:14" x14ac:dyDescent="0.3">
      <c r="A165" s="2">
        <v>158</v>
      </c>
      <c r="B165" s="6" t="str">
        <f>IF(SISWA!B165=0,"",SISWA!B165)</f>
        <v/>
      </c>
      <c r="C165" s="6" t="str">
        <f>IF(SISWA!C165=0,"",SISWA!C165)</f>
        <v/>
      </c>
      <c r="D165" s="6" t="str">
        <f>IF(SISWA!D165=0,"",SISWA!D165)</f>
        <v/>
      </c>
      <c r="E165" s="195" t="str">
        <f>IF(SISWA!E165=0,"",SISWA!E165)</f>
        <v/>
      </c>
      <c r="F165" s="157"/>
      <c r="G165" s="157"/>
      <c r="H165" s="157"/>
      <c r="I165" s="157"/>
      <c r="J165" s="157"/>
      <c r="K165" s="157" t="e">
        <f t="shared" si="7"/>
        <v>#DIV/0!</v>
      </c>
      <c r="L165" s="157"/>
      <c r="M165" s="157"/>
      <c r="N165" s="353" t="e">
        <f t="shared" si="8"/>
        <v>#DIV/0!</v>
      </c>
    </row>
    <row r="166" spans="1:14" x14ac:dyDescent="0.3">
      <c r="A166" s="2">
        <v>159</v>
      </c>
      <c r="B166" s="6" t="str">
        <f>IF(SISWA!B166=0,"",SISWA!B166)</f>
        <v/>
      </c>
      <c r="C166" s="6" t="str">
        <f>IF(SISWA!C166=0,"",SISWA!C166)</f>
        <v/>
      </c>
      <c r="D166" s="6" t="str">
        <f>IF(SISWA!D166=0,"",SISWA!D166)</f>
        <v/>
      </c>
      <c r="E166" s="195" t="str">
        <f>IF(SISWA!E166=0,"",SISWA!E166)</f>
        <v/>
      </c>
      <c r="F166" s="157"/>
      <c r="G166" s="157"/>
      <c r="H166" s="157"/>
      <c r="I166" s="157"/>
      <c r="J166" s="157"/>
      <c r="K166" s="157" t="e">
        <f t="shared" si="7"/>
        <v>#DIV/0!</v>
      </c>
      <c r="L166" s="157"/>
      <c r="M166" s="157"/>
      <c r="N166" s="353" t="e">
        <f t="shared" si="8"/>
        <v>#DIV/0!</v>
      </c>
    </row>
    <row r="167" spans="1:14" x14ac:dyDescent="0.3">
      <c r="A167" s="2">
        <v>160</v>
      </c>
      <c r="B167" s="6" t="str">
        <f>IF(SISWA!B167=0,"",SISWA!B167)</f>
        <v/>
      </c>
      <c r="C167" s="6" t="str">
        <f>IF(SISWA!C167=0,"",SISWA!C167)</f>
        <v/>
      </c>
      <c r="D167" s="6" t="str">
        <f>IF(SISWA!D167=0,"",SISWA!D167)</f>
        <v/>
      </c>
      <c r="E167" s="195" t="str">
        <f>IF(SISWA!E167=0,"",SISWA!E167)</f>
        <v/>
      </c>
      <c r="F167" s="157"/>
      <c r="G167" s="157"/>
      <c r="H167" s="157"/>
      <c r="I167" s="157"/>
      <c r="J167" s="157"/>
      <c r="K167" s="157" t="e">
        <f t="shared" si="7"/>
        <v>#DIV/0!</v>
      </c>
      <c r="L167" s="157"/>
      <c r="M167" s="157"/>
      <c r="N167" s="353" t="e">
        <f t="shared" si="8"/>
        <v>#DIV/0!</v>
      </c>
    </row>
    <row r="168" spans="1:14" x14ac:dyDescent="0.3">
      <c r="A168" s="2">
        <v>161</v>
      </c>
      <c r="B168" s="6" t="str">
        <f>IF(SISWA!B168=0,"",SISWA!B168)</f>
        <v/>
      </c>
      <c r="C168" s="6" t="str">
        <f>IF(SISWA!C168=0,"",SISWA!C168)</f>
        <v/>
      </c>
      <c r="D168" s="6" t="str">
        <f>IF(SISWA!D168=0,"",SISWA!D168)</f>
        <v/>
      </c>
      <c r="E168" s="195" t="str">
        <f>IF(SISWA!E168=0,"",SISWA!E168)</f>
        <v/>
      </c>
      <c r="F168" s="157"/>
      <c r="G168" s="157"/>
      <c r="H168" s="157"/>
      <c r="I168" s="157"/>
      <c r="J168" s="157"/>
      <c r="K168" s="157" t="e">
        <f t="shared" si="7"/>
        <v>#DIV/0!</v>
      </c>
      <c r="L168" s="157"/>
      <c r="M168" s="157"/>
      <c r="N168" s="353" t="e">
        <f t="shared" si="8"/>
        <v>#DIV/0!</v>
      </c>
    </row>
    <row r="169" spans="1:14" x14ac:dyDescent="0.3">
      <c r="A169" s="2">
        <v>162</v>
      </c>
      <c r="B169" s="6" t="str">
        <f>IF(SISWA!B169=0,"",SISWA!B169)</f>
        <v/>
      </c>
      <c r="C169" s="6" t="str">
        <f>IF(SISWA!C169=0,"",SISWA!C169)</f>
        <v/>
      </c>
      <c r="D169" s="6" t="str">
        <f>IF(SISWA!D169=0,"",SISWA!D169)</f>
        <v/>
      </c>
      <c r="E169" s="195" t="str">
        <f>IF(SISWA!E169=0,"",SISWA!E169)</f>
        <v/>
      </c>
      <c r="F169" s="157"/>
      <c r="G169" s="157"/>
      <c r="H169" s="157"/>
      <c r="I169" s="157"/>
      <c r="J169" s="157"/>
      <c r="K169" s="157" t="e">
        <f t="shared" si="7"/>
        <v>#DIV/0!</v>
      </c>
      <c r="L169" s="157"/>
      <c r="M169" s="157"/>
      <c r="N169" s="353" t="e">
        <f t="shared" si="8"/>
        <v>#DIV/0!</v>
      </c>
    </row>
    <row r="170" spans="1:14" x14ac:dyDescent="0.3">
      <c r="A170" s="2">
        <v>163</v>
      </c>
      <c r="B170" s="6" t="str">
        <f>IF(SISWA!B170=0,"",SISWA!B170)</f>
        <v/>
      </c>
      <c r="C170" s="6" t="str">
        <f>IF(SISWA!C170=0,"",SISWA!C170)</f>
        <v/>
      </c>
      <c r="D170" s="6" t="str">
        <f>IF(SISWA!D170=0,"",SISWA!D170)</f>
        <v/>
      </c>
      <c r="E170" s="195" t="str">
        <f>IF(SISWA!E170=0,"",SISWA!E170)</f>
        <v/>
      </c>
      <c r="F170" s="157"/>
      <c r="G170" s="157"/>
      <c r="H170" s="157"/>
      <c r="I170" s="157"/>
      <c r="J170" s="157"/>
      <c r="K170" s="157" t="e">
        <f t="shared" si="7"/>
        <v>#DIV/0!</v>
      </c>
      <c r="L170" s="157"/>
      <c r="M170" s="157"/>
      <c r="N170" s="353" t="e">
        <f t="shared" si="8"/>
        <v>#DIV/0!</v>
      </c>
    </row>
    <row r="171" spans="1:14" x14ac:dyDescent="0.3">
      <c r="A171" s="2">
        <v>164</v>
      </c>
      <c r="B171" s="6" t="str">
        <f>IF(SISWA!B171=0,"",SISWA!B171)</f>
        <v/>
      </c>
      <c r="C171" s="6" t="str">
        <f>IF(SISWA!C171=0,"",SISWA!C171)</f>
        <v/>
      </c>
      <c r="D171" s="6" t="str">
        <f>IF(SISWA!D171=0,"",SISWA!D171)</f>
        <v/>
      </c>
      <c r="E171" s="195" t="str">
        <f>IF(SISWA!E171=0,"",SISWA!E171)</f>
        <v/>
      </c>
      <c r="F171" s="157"/>
      <c r="G171" s="157"/>
      <c r="H171" s="157"/>
      <c r="I171" s="157"/>
      <c r="J171" s="157"/>
      <c r="K171" s="157" t="e">
        <f t="shared" si="7"/>
        <v>#DIV/0!</v>
      </c>
      <c r="L171" s="157"/>
      <c r="M171" s="157"/>
      <c r="N171" s="353" t="e">
        <f t="shared" si="8"/>
        <v>#DIV/0!</v>
      </c>
    </row>
    <row r="172" spans="1:14" x14ac:dyDescent="0.3">
      <c r="A172" s="2">
        <v>165</v>
      </c>
      <c r="B172" s="6" t="str">
        <f>IF(SISWA!B172=0,"",SISWA!B172)</f>
        <v/>
      </c>
      <c r="C172" s="6" t="str">
        <f>IF(SISWA!C172=0,"",SISWA!C172)</f>
        <v/>
      </c>
      <c r="D172" s="6" t="str">
        <f>IF(SISWA!D172=0,"",SISWA!D172)</f>
        <v/>
      </c>
      <c r="E172" s="195" t="str">
        <f>IF(SISWA!E172=0,"",SISWA!E172)</f>
        <v/>
      </c>
      <c r="F172" s="157"/>
      <c r="G172" s="157"/>
      <c r="H172" s="157"/>
      <c r="I172" s="157"/>
      <c r="J172" s="157"/>
      <c r="K172" s="157" t="e">
        <f t="shared" si="7"/>
        <v>#DIV/0!</v>
      </c>
      <c r="L172" s="157"/>
      <c r="M172" s="157"/>
      <c r="N172" s="353" t="e">
        <f t="shared" si="8"/>
        <v>#DIV/0!</v>
      </c>
    </row>
    <row r="173" spans="1:14" x14ac:dyDescent="0.3">
      <c r="A173" s="2">
        <v>166</v>
      </c>
      <c r="B173" s="6" t="str">
        <f>IF(SISWA!B173=0,"",SISWA!B173)</f>
        <v/>
      </c>
      <c r="C173" s="6" t="str">
        <f>IF(SISWA!C173=0,"",SISWA!C173)</f>
        <v/>
      </c>
      <c r="D173" s="6" t="str">
        <f>IF(SISWA!D173=0,"",SISWA!D173)</f>
        <v/>
      </c>
      <c r="E173" s="195" t="str">
        <f>IF(SISWA!E173=0,"",SISWA!E173)</f>
        <v/>
      </c>
      <c r="F173" s="157"/>
      <c r="G173" s="157"/>
      <c r="H173" s="157"/>
      <c r="I173" s="157"/>
      <c r="J173" s="157"/>
      <c r="K173" s="157" t="e">
        <f t="shared" si="7"/>
        <v>#DIV/0!</v>
      </c>
      <c r="L173" s="157"/>
      <c r="M173" s="157"/>
      <c r="N173" s="353" t="e">
        <f t="shared" si="8"/>
        <v>#DIV/0!</v>
      </c>
    </row>
    <row r="174" spans="1:14" x14ac:dyDescent="0.3">
      <c r="A174" s="2">
        <v>167</v>
      </c>
      <c r="B174" s="6" t="str">
        <f>IF(SISWA!B174=0,"",SISWA!B174)</f>
        <v/>
      </c>
      <c r="C174" s="6" t="str">
        <f>IF(SISWA!C174=0,"",SISWA!C174)</f>
        <v/>
      </c>
      <c r="D174" s="6" t="str">
        <f>IF(SISWA!D174=0,"",SISWA!D174)</f>
        <v/>
      </c>
      <c r="E174" s="195" t="str">
        <f>IF(SISWA!E174=0,"",SISWA!E174)</f>
        <v/>
      </c>
      <c r="F174" s="157"/>
      <c r="G174" s="157"/>
      <c r="H174" s="157"/>
      <c r="I174" s="157"/>
      <c r="J174" s="157"/>
      <c r="K174" s="157" t="e">
        <f t="shared" si="7"/>
        <v>#DIV/0!</v>
      </c>
      <c r="L174" s="157"/>
      <c r="M174" s="157"/>
      <c r="N174" s="353" t="e">
        <f t="shared" si="8"/>
        <v>#DIV/0!</v>
      </c>
    </row>
    <row r="175" spans="1:14" x14ac:dyDescent="0.3">
      <c r="A175" s="2">
        <v>168</v>
      </c>
      <c r="B175" s="6" t="str">
        <f>IF(SISWA!B175=0,"",SISWA!B175)</f>
        <v/>
      </c>
      <c r="C175" s="6" t="str">
        <f>IF(SISWA!C175=0,"",SISWA!C175)</f>
        <v/>
      </c>
      <c r="D175" s="6" t="str">
        <f>IF(SISWA!D175=0,"",SISWA!D175)</f>
        <v/>
      </c>
      <c r="E175" s="195" t="str">
        <f>IF(SISWA!E175=0,"",SISWA!E175)</f>
        <v/>
      </c>
      <c r="F175" s="157"/>
      <c r="G175" s="157"/>
      <c r="H175" s="157"/>
      <c r="I175" s="157"/>
      <c r="J175" s="157"/>
      <c r="K175" s="157" t="e">
        <f t="shared" si="7"/>
        <v>#DIV/0!</v>
      </c>
      <c r="L175" s="157"/>
      <c r="M175" s="157"/>
      <c r="N175" s="353" t="e">
        <f t="shared" si="8"/>
        <v>#DIV/0!</v>
      </c>
    </row>
    <row r="176" spans="1:14" x14ac:dyDescent="0.3">
      <c r="A176" s="2">
        <v>169</v>
      </c>
      <c r="B176" s="6" t="str">
        <f>IF(SISWA!B176=0,"",SISWA!B176)</f>
        <v/>
      </c>
      <c r="C176" s="6" t="str">
        <f>IF(SISWA!C176=0,"",SISWA!C176)</f>
        <v/>
      </c>
      <c r="D176" s="6" t="str">
        <f>IF(SISWA!D176=0,"",SISWA!D176)</f>
        <v/>
      </c>
      <c r="E176" s="195" t="str">
        <f>IF(SISWA!E176=0,"",SISWA!E176)</f>
        <v/>
      </c>
      <c r="F176" s="157"/>
      <c r="G176" s="157"/>
      <c r="H176" s="157"/>
      <c r="I176" s="157"/>
      <c r="J176" s="157"/>
      <c r="K176" s="157" t="e">
        <f t="shared" si="7"/>
        <v>#DIV/0!</v>
      </c>
      <c r="L176" s="157"/>
      <c r="M176" s="157"/>
      <c r="N176" s="353" t="e">
        <f t="shared" si="8"/>
        <v>#DIV/0!</v>
      </c>
    </row>
    <row r="177" spans="1:14" x14ac:dyDescent="0.3">
      <c r="A177" s="2">
        <v>170</v>
      </c>
      <c r="B177" s="6" t="str">
        <f>IF(SISWA!B177=0,"",SISWA!B177)</f>
        <v/>
      </c>
      <c r="C177" s="6" t="str">
        <f>IF(SISWA!C177=0,"",SISWA!C177)</f>
        <v/>
      </c>
      <c r="D177" s="6" t="str">
        <f>IF(SISWA!D177=0,"",SISWA!D177)</f>
        <v/>
      </c>
      <c r="E177" s="195" t="str">
        <f>IF(SISWA!E177=0,"",SISWA!E177)</f>
        <v/>
      </c>
      <c r="F177" s="157"/>
      <c r="G177" s="157"/>
      <c r="H177" s="157"/>
      <c r="I177" s="157"/>
      <c r="J177" s="157"/>
      <c r="K177" s="157" t="e">
        <f t="shared" si="7"/>
        <v>#DIV/0!</v>
      </c>
      <c r="L177" s="157"/>
      <c r="M177" s="157"/>
      <c r="N177" s="353" t="e">
        <f t="shared" si="8"/>
        <v>#DIV/0!</v>
      </c>
    </row>
    <row r="178" spans="1:14" x14ac:dyDescent="0.3">
      <c r="A178" s="2">
        <v>171</v>
      </c>
      <c r="B178" s="6" t="str">
        <f>IF(SISWA!B178=0,"",SISWA!B178)</f>
        <v/>
      </c>
      <c r="C178" s="6" t="str">
        <f>IF(SISWA!C178=0,"",SISWA!C178)</f>
        <v/>
      </c>
      <c r="D178" s="6" t="str">
        <f>IF(SISWA!D178=0,"",SISWA!D178)</f>
        <v/>
      </c>
      <c r="E178" s="195" t="str">
        <f>IF(SISWA!E178=0,"",SISWA!E178)</f>
        <v/>
      </c>
      <c r="F178" s="157"/>
      <c r="G178" s="157"/>
      <c r="H178" s="157"/>
      <c r="I178" s="157"/>
      <c r="J178" s="157"/>
      <c r="K178" s="157" t="e">
        <f t="shared" si="7"/>
        <v>#DIV/0!</v>
      </c>
      <c r="L178" s="157"/>
      <c r="M178" s="157"/>
      <c r="N178" s="353" t="e">
        <f t="shared" si="8"/>
        <v>#DIV/0!</v>
      </c>
    </row>
    <row r="179" spans="1:14" x14ac:dyDescent="0.3">
      <c r="A179" s="2">
        <v>172</v>
      </c>
      <c r="B179" s="6" t="str">
        <f>IF(SISWA!B179=0,"",SISWA!B179)</f>
        <v/>
      </c>
      <c r="C179" s="6" t="str">
        <f>IF(SISWA!C179=0,"",SISWA!C179)</f>
        <v/>
      </c>
      <c r="D179" s="6" t="str">
        <f>IF(SISWA!D179=0,"",SISWA!D179)</f>
        <v/>
      </c>
      <c r="E179" s="195" t="str">
        <f>IF(SISWA!E179=0,"",SISWA!E179)</f>
        <v/>
      </c>
      <c r="F179" s="157"/>
      <c r="G179" s="157"/>
      <c r="H179" s="157"/>
      <c r="I179" s="157"/>
      <c r="J179" s="157"/>
      <c r="K179" s="157" t="e">
        <f t="shared" si="7"/>
        <v>#DIV/0!</v>
      </c>
      <c r="L179" s="157"/>
      <c r="M179" s="157"/>
      <c r="N179" s="353" t="e">
        <f t="shared" si="8"/>
        <v>#DIV/0!</v>
      </c>
    </row>
    <row r="180" spans="1:14" x14ac:dyDescent="0.3">
      <c r="A180" s="2">
        <v>173</v>
      </c>
      <c r="B180" s="6" t="str">
        <f>IF(SISWA!B180=0,"",SISWA!B180)</f>
        <v/>
      </c>
      <c r="C180" s="6" t="str">
        <f>IF(SISWA!C180=0,"",SISWA!C180)</f>
        <v/>
      </c>
      <c r="D180" s="6" t="str">
        <f>IF(SISWA!D180=0,"",SISWA!D180)</f>
        <v/>
      </c>
      <c r="E180" s="195" t="str">
        <f>IF(SISWA!E180=0,"",SISWA!E180)</f>
        <v/>
      </c>
      <c r="F180" s="157"/>
      <c r="G180" s="157"/>
      <c r="H180" s="157"/>
      <c r="I180" s="157"/>
      <c r="J180" s="157"/>
      <c r="K180" s="157" t="e">
        <f t="shared" si="7"/>
        <v>#DIV/0!</v>
      </c>
      <c r="L180" s="157"/>
      <c r="M180" s="157"/>
      <c r="N180" s="353" t="e">
        <f t="shared" si="8"/>
        <v>#DIV/0!</v>
      </c>
    </row>
    <row r="181" spans="1:14" x14ac:dyDescent="0.3">
      <c r="A181" s="2">
        <v>174</v>
      </c>
      <c r="B181" s="6" t="str">
        <f>IF(SISWA!B181=0,"",SISWA!B181)</f>
        <v/>
      </c>
      <c r="C181" s="6" t="str">
        <f>IF(SISWA!C181=0,"",SISWA!C181)</f>
        <v/>
      </c>
      <c r="D181" s="6" t="str">
        <f>IF(SISWA!D181=0,"",SISWA!D181)</f>
        <v/>
      </c>
      <c r="E181" s="195" t="str">
        <f>IF(SISWA!E181=0,"",SISWA!E181)</f>
        <v/>
      </c>
      <c r="F181" s="157"/>
      <c r="G181" s="157"/>
      <c r="H181" s="157"/>
      <c r="I181" s="157"/>
      <c r="J181" s="157"/>
      <c r="K181" s="157" t="e">
        <f t="shared" si="7"/>
        <v>#DIV/0!</v>
      </c>
      <c r="L181" s="157"/>
      <c r="M181" s="157"/>
      <c r="N181" s="353" t="e">
        <f t="shared" si="8"/>
        <v>#DIV/0!</v>
      </c>
    </row>
    <row r="182" spans="1:14" x14ac:dyDescent="0.3">
      <c r="A182" s="2">
        <v>175</v>
      </c>
      <c r="B182" s="6" t="str">
        <f>IF(SISWA!B182=0,"",SISWA!B182)</f>
        <v/>
      </c>
      <c r="C182" s="6" t="str">
        <f>IF(SISWA!C182=0,"",SISWA!C182)</f>
        <v/>
      </c>
      <c r="D182" s="6" t="str">
        <f>IF(SISWA!D182=0,"",SISWA!D182)</f>
        <v/>
      </c>
      <c r="E182" s="195" t="str">
        <f>IF(SISWA!E182=0,"",SISWA!E182)</f>
        <v/>
      </c>
      <c r="F182" s="157"/>
      <c r="G182" s="157"/>
      <c r="H182" s="157"/>
      <c r="I182" s="157"/>
      <c r="J182" s="157"/>
      <c r="K182" s="157" t="e">
        <f t="shared" si="7"/>
        <v>#DIV/0!</v>
      </c>
      <c r="L182" s="157"/>
      <c r="M182" s="157"/>
      <c r="N182" s="353" t="e">
        <f t="shared" si="8"/>
        <v>#DIV/0!</v>
      </c>
    </row>
    <row r="183" spans="1:14" x14ac:dyDescent="0.3">
      <c r="A183" s="2">
        <v>176</v>
      </c>
      <c r="B183" s="6" t="str">
        <f>IF(SISWA!B183=0,"",SISWA!B183)</f>
        <v/>
      </c>
      <c r="C183" s="6" t="str">
        <f>IF(SISWA!C183=0,"",SISWA!C183)</f>
        <v/>
      </c>
      <c r="D183" s="6" t="str">
        <f>IF(SISWA!D183=0,"",SISWA!D183)</f>
        <v/>
      </c>
      <c r="E183" s="195" t="str">
        <f>IF(SISWA!E183=0,"",SISWA!E183)</f>
        <v/>
      </c>
      <c r="F183" s="157"/>
      <c r="G183" s="157"/>
      <c r="H183" s="157"/>
      <c r="I183" s="157"/>
      <c r="J183" s="157"/>
      <c r="K183" s="157" t="e">
        <f t="shared" si="7"/>
        <v>#DIV/0!</v>
      </c>
      <c r="L183" s="157"/>
      <c r="M183" s="157"/>
      <c r="N183" s="353" t="e">
        <f t="shared" si="8"/>
        <v>#DIV/0!</v>
      </c>
    </row>
    <row r="184" spans="1:14" x14ac:dyDescent="0.3">
      <c r="A184" s="2">
        <v>177</v>
      </c>
      <c r="B184" s="6" t="str">
        <f>IF(SISWA!B184=0,"",SISWA!B184)</f>
        <v/>
      </c>
      <c r="C184" s="6" t="str">
        <f>IF(SISWA!C184=0,"",SISWA!C184)</f>
        <v/>
      </c>
      <c r="D184" s="6" t="str">
        <f>IF(SISWA!D184=0,"",SISWA!D184)</f>
        <v/>
      </c>
      <c r="E184" s="195" t="str">
        <f>IF(SISWA!E184=0,"",SISWA!E184)</f>
        <v/>
      </c>
      <c r="F184" s="157"/>
      <c r="G184" s="157"/>
      <c r="H184" s="157"/>
      <c r="I184" s="157"/>
      <c r="J184" s="157"/>
      <c r="K184" s="157" t="e">
        <f t="shared" si="7"/>
        <v>#DIV/0!</v>
      </c>
      <c r="L184" s="157"/>
      <c r="M184" s="157"/>
      <c r="N184" s="353" t="e">
        <f t="shared" si="8"/>
        <v>#DIV/0!</v>
      </c>
    </row>
    <row r="185" spans="1:14" x14ac:dyDescent="0.3">
      <c r="A185" s="2">
        <v>178</v>
      </c>
      <c r="B185" s="6" t="str">
        <f>IF(SISWA!B185=0,"",SISWA!B185)</f>
        <v/>
      </c>
      <c r="C185" s="6" t="str">
        <f>IF(SISWA!C185=0,"",SISWA!C185)</f>
        <v/>
      </c>
      <c r="D185" s="6" t="str">
        <f>IF(SISWA!D185=0,"",SISWA!D185)</f>
        <v/>
      </c>
      <c r="E185" s="195" t="str">
        <f>IF(SISWA!E185=0,"",SISWA!E185)</f>
        <v/>
      </c>
      <c r="F185" s="157"/>
      <c r="G185" s="157"/>
      <c r="H185" s="157"/>
      <c r="I185" s="157"/>
      <c r="J185" s="157"/>
      <c r="K185" s="157" t="e">
        <f t="shared" si="7"/>
        <v>#DIV/0!</v>
      </c>
      <c r="L185" s="157"/>
      <c r="M185" s="157"/>
      <c r="N185" s="353" t="e">
        <f t="shared" si="8"/>
        <v>#DIV/0!</v>
      </c>
    </row>
    <row r="186" spans="1:14" x14ac:dyDescent="0.3">
      <c r="A186" s="2">
        <v>179</v>
      </c>
      <c r="B186" s="6" t="str">
        <f>IF(SISWA!B186=0,"",SISWA!B186)</f>
        <v/>
      </c>
      <c r="C186" s="6" t="str">
        <f>IF(SISWA!C186=0,"",SISWA!C186)</f>
        <v/>
      </c>
      <c r="D186" s="6" t="str">
        <f>IF(SISWA!D186=0,"",SISWA!D186)</f>
        <v/>
      </c>
      <c r="E186" s="195" t="str">
        <f>IF(SISWA!E186=0,"",SISWA!E186)</f>
        <v/>
      </c>
      <c r="F186" s="157"/>
      <c r="G186" s="157"/>
      <c r="H186" s="157"/>
      <c r="I186" s="157"/>
      <c r="J186" s="157"/>
      <c r="K186" s="157" t="e">
        <f t="shared" si="7"/>
        <v>#DIV/0!</v>
      </c>
      <c r="L186" s="157"/>
      <c r="M186" s="157"/>
      <c r="N186" s="353" t="e">
        <f t="shared" si="8"/>
        <v>#DIV/0!</v>
      </c>
    </row>
    <row r="187" spans="1:14" x14ac:dyDescent="0.3">
      <c r="A187" s="2">
        <v>180</v>
      </c>
      <c r="B187" s="6" t="str">
        <f>IF(SISWA!B187=0,"",SISWA!B187)</f>
        <v/>
      </c>
      <c r="C187" s="6" t="str">
        <f>IF(SISWA!C187=0,"",SISWA!C187)</f>
        <v/>
      </c>
      <c r="D187" s="6" t="str">
        <f>IF(SISWA!D187=0,"",SISWA!D187)</f>
        <v/>
      </c>
      <c r="E187" s="195" t="str">
        <f>IF(SISWA!E187=0,"",SISWA!E187)</f>
        <v/>
      </c>
      <c r="F187" s="157"/>
      <c r="G187" s="157"/>
      <c r="H187" s="157"/>
      <c r="I187" s="157"/>
      <c r="J187" s="157"/>
      <c r="K187" s="157" t="e">
        <f t="shared" si="7"/>
        <v>#DIV/0!</v>
      </c>
      <c r="L187" s="157"/>
      <c r="M187" s="157"/>
      <c r="N187" s="353" t="e">
        <f t="shared" si="8"/>
        <v>#DIV/0!</v>
      </c>
    </row>
    <row r="188" spans="1:14" x14ac:dyDescent="0.3">
      <c r="A188" s="2">
        <v>181</v>
      </c>
      <c r="B188" s="6" t="str">
        <f>IF(SISWA!B188=0,"",SISWA!B188)</f>
        <v/>
      </c>
      <c r="C188" s="6" t="str">
        <f>IF(SISWA!C188=0,"",SISWA!C188)</f>
        <v/>
      </c>
      <c r="D188" s="6" t="str">
        <f>IF(SISWA!D188=0,"",SISWA!D188)</f>
        <v/>
      </c>
      <c r="E188" s="195" t="str">
        <f>IF(SISWA!E188=0,"",SISWA!E188)</f>
        <v/>
      </c>
      <c r="F188" s="157"/>
      <c r="G188" s="157"/>
      <c r="H188" s="157"/>
      <c r="I188" s="157"/>
      <c r="J188" s="157"/>
      <c r="K188" s="157" t="e">
        <f t="shared" si="7"/>
        <v>#DIV/0!</v>
      </c>
      <c r="L188" s="157"/>
      <c r="M188" s="157"/>
      <c r="N188" s="353" t="e">
        <f t="shared" si="8"/>
        <v>#DIV/0!</v>
      </c>
    </row>
    <row r="189" spans="1:14" x14ac:dyDescent="0.3">
      <c r="A189" s="2">
        <v>182</v>
      </c>
      <c r="B189" s="6" t="str">
        <f>IF(SISWA!B189=0,"",SISWA!B189)</f>
        <v/>
      </c>
      <c r="C189" s="6" t="str">
        <f>IF(SISWA!C189=0,"",SISWA!C189)</f>
        <v/>
      </c>
      <c r="D189" s="6" t="str">
        <f>IF(SISWA!D189=0,"",SISWA!D189)</f>
        <v/>
      </c>
      <c r="E189" s="195" t="str">
        <f>IF(SISWA!E189=0,"",SISWA!E189)</f>
        <v/>
      </c>
      <c r="F189" s="157"/>
      <c r="G189" s="157"/>
      <c r="H189" s="157"/>
      <c r="I189" s="157"/>
      <c r="J189" s="157"/>
      <c r="K189" s="157" t="e">
        <f t="shared" si="7"/>
        <v>#DIV/0!</v>
      </c>
      <c r="L189" s="157"/>
      <c r="M189" s="157"/>
      <c r="N189" s="353" t="e">
        <f t="shared" si="8"/>
        <v>#DIV/0!</v>
      </c>
    </row>
    <row r="190" spans="1:14" x14ac:dyDescent="0.3">
      <c r="A190" s="2">
        <v>183</v>
      </c>
      <c r="B190" s="6" t="str">
        <f>IF(SISWA!B190=0,"",SISWA!B190)</f>
        <v/>
      </c>
      <c r="C190" s="6" t="str">
        <f>IF(SISWA!C190=0,"",SISWA!C190)</f>
        <v/>
      </c>
      <c r="D190" s="6" t="str">
        <f>IF(SISWA!D190=0,"",SISWA!D190)</f>
        <v/>
      </c>
      <c r="E190" s="195" t="str">
        <f>IF(SISWA!E190=0,"",SISWA!E190)</f>
        <v/>
      </c>
      <c r="F190" s="157"/>
      <c r="G190" s="157"/>
      <c r="H190" s="157"/>
      <c r="I190" s="157"/>
      <c r="J190" s="157"/>
      <c r="K190" s="157" t="e">
        <f t="shared" si="7"/>
        <v>#DIV/0!</v>
      </c>
      <c r="L190" s="157"/>
      <c r="M190" s="157"/>
      <c r="N190" s="353" t="e">
        <f t="shared" si="8"/>
        <v>#DIV/0!</v>
      </c>
    </row>
    <row r="191" spans="1:14" x14ac:dyDescent="0.3">
      <c r="A191" s="2">
        <v>184</v>
      </c>
      <c r="B191" s="6" t="str">
        <f>IF(SISWA!B191=0,"",SISWA!B191)</f>
        <v/>
      </c>
      <c r="C191" s="6" t="str">
        <f>IF(SISWA!C191=0,"",SISWA!C191)</f>
        <v/>
      </c>
      <c r="D191" s="6" t="str">
        <f>IF(SISWA!D191=0,"",SISWA!D191)</f>
        <v/>
      </c>
      <c r="E191" s="195" t="str">
        <f>IF(SISWA!E191=0,"",SISWA!E191)</f>
        <v/>
      </c>
      <c r="F191" s="157"/>
      <c r="G191" s="157"/>
      <c r="H191" s="157"/>
      <c r="I191" s="157"/>
      <c r="J191" s="157"/>
      <c r="K191" s="157" t="e">
        <f t="shared" si="7"/>
        <v>#DIV/0!</v>
      </c>
      <c r="L191" s="157"/>
      <c r="M191" s="157"/>
      <c r="N191" s="353" t="e">
        <f t="shared" si="8"/>
        <v>#DIV/0!</v>
      </c>
    </row>
    <row r="192" spans="1:14" x14ac:dyDescent="0.3">
      <c r="A192" s="2">
        <v>185</v>
      </c>
      <c r="B192" s="6" t="str">
        <f>IF(SISWA!B192=0,"",SISWA!B192)</f>
        <v/>
      </c>
      <c r="C192" s="6" t="str">
        <f>IF(SISWA!C192=0,"",SISWA!C192)</f>
        <v/>
      </c>
      <c r="D192" s="6" t="str">
        <f>IF(SISWA!D192=0,"",SISWA!D192)</f>
        <v/>
      </c>
      <c r="E192" s="195" t="str">
        <f>IF(SISWA!E192=0,"",SISWA!E192)</f>
        <v/>
      </c>
      <c r="F192" s="157"/>
      <c r="G192" s="157"/>
      <c r="H192" s="157"/>
      <c r="I192" s="157"/>
      <c r="J192" s="157"/>
      <c r="K192" s="157" t="e">
        <f t="shared" si="7"/>
        <v>#DIV/0!</v>
      </c>
      <c r="L192" s="157"/>
      <c r="M192" s="157"/>
      <c r="N192" s="353" t="e">
        <f t="shared" si="8"/>
        <v>#DIV/0!</v>
      </c>
    </row>
    <row r="193" spans="1:14" x14ac:dyDescent="0.3">
      <c r="A193" s="2">
        <v>186</v>
      </c>
      <c r="B193" s="6" t="str">
        <f>IF(SISWA!B193=0,"",SISWA!B193)</f>
        <v/>
      </c>
      <c r="C193" s="6" t="str">
        <f>IF(SISWA!C193=0,"",SISWA!C193)</f>
        <v/>
      </c>
      <c r="D193" s="6" t="str">
        <f>IF(SISWA!D193=0,"",SISWA!D193)</f>
        <v/>
      </c>
      <c r="E193" s="195" t="str">
        <f>IF(SISWA!E193=0,"",SISWA!E193)</f>
        <v/>
      </c>
      <c r="F193" s="157"/>
      <c r="G193" s="157"/>
      <c r="H193" s="157"/>
      <c r="I193" s="157"/>
      <c r="J193" s="157"/>
      <c r="K193" s="157" t="e">
        <f t="shared" si="7"/>
        <v>#DIV/0!</v>
      </c>
      <c r="L193" s="157"/>
      <c r="M193" s="157"/>
      <c r="N193" s="353" t="e">
        <f t="shared" si="8"/>
        <v>#DIV/0!</v>
      </c>
    </row>
    <row r="194" spans="1:14" x14ac:dyDescent="0.3">
      <c r="A194" s="2">
        <v>187</v>
      </c>
      <c r="B194" s="6" t="str">
        <f>IF(SISWA!B194=0,"",SISWA!B194)</f>
        <v/>
      </c>
      <c r="C194" s="6" t="str">
        <f>IF(SISWA!C194=0,"",SISWA!C194)</f>
        <v/>
      </c>
      <c r="D194" s="6" t="str">
        <f>IF(SISWA!D194=0,"",SISWA!D194)</f>
        <v/>
      </c>
      <c r="E194" s="195" t="str">
        <f>IF(SISWA!E194=0,"",SISWA!E194)</f>
        <v/>
      </c>
      <c r="F194" s="157"/>
      <c r="G194" s="157"/>
      <c r="H194" s="157"/>
      <c r="I194" s="157"/>
      <c r="J194" s="157"/>
      <c r="K194" s="157" t="e">
        <f t="shared" si="7"/>
        <v>#DIV/0!</v>
      </c>
      <c r="L194" s="157"/>
      <c r="M194" s="157"/>
      <c r="N194" s="353" t="e">
        <f t="shared" si="8"/>
        <v>#DIV/0!</v>
      </c>
    </row>
    <row r="195" spans="1:14" x14ac:dyDescent="0.3">
      <c r="A195" s="2">
        <v>188</v>
      </c>
      <c r="B195" s="6" t="str">
        <f>IF(SISWA!B195=0,"",SISWA!B195)</f>
        <v/>
      </c>
      <c r="C195" s="6" t="str">
        <f>IF(SISWA!C195=0,"",SISWA!C195)</f>
        <v/>
      </c>
      <c r="D195" s="6" t="str">
        <f>IF(SISWA!D195=0,"",SISWA!D195)</f>
        <v/>
      </c>
      <c r="E195" s="195" t="str">
        <f>IF(SISWA!E195=0,"",SISWA!E195)</f>
        <v/>
      </c>
      <c r="F195" s="157"/>
      <c r="G195" s="157"/>
      <c r="H195" s="157"/>
      <c r="I195" s="157"/>
      <c r="J195" s="157"/>
      <c r="K195" s="157" t="e">
        <f t="shared" si="7"/>
        <v>#DIV/0!</v>
      </c>
      <c r="L195" s="157"/>
      <c r="M195" s="157"/>
      <c r="N195" s="353" t="e">
        <f t="shared" si="8"/>
        <v>#DIV/0!</v>
      </c>
    </row>
    <row r="196" spans="1:14" x14ac:dyDescent="0.3">
      <c r="A196" s="2">
        <v>189</v>
      </c>
      <c r="B196" s="6" t="str">
        <f>IF(SISWA!B196=0,"",SISWA!B196)</f>
        <v/>
      </c>
      <c r="C196" s="6" t="str">
        <f>IF(SISWA!C196=0,"",SISWA!C196)</f>
        <v/>
      </c>
      <c r="D196" s="6" t="str">
        <f>IF(SISWA!D196=0,"",SISWA!D196)</f>
        <v/>
      </c>
      <c r="E196" s="195" t="str">
        <f>IF(SISWA!E196=0,"",SISWA!E196)</f>
        <v/>
      </c>
      <c r="F196" s="157"/>
      <c r="G196" s="157"/>
      <c r="H196" s="157"/>
      <c r="I196" s="157"/>
      <c r="J196" s="157"/>
      <c r="K196" s="157" t="e">
        <f t="shared" ref="K196:K207" si="9">AVERAGE(F196:J196)</f>
        <v>#DIV/0!</v>
      </c>
      <c r="L196" s="157"/>
      <c r="M196" s="157"/>
      <c r="N196" s="353" t="e">
        <f t="shared" si="8"/>
        <v>#DIV/0!</v>
      </c>
    </row>
    <row r="197" spans="1:14" x14ac:dyDescent="0.3">
      <c r="A197" s="2">
        <v>190</v>
      </c>
      <c r="B197" s="6" t="str">
        <f>IF(SISWA!B197=0,"",SISWA!B197)</f>
        <v/>
      </c>
      <c r="C197" s="6" t="str">
        <f>IF(SISWA!C197=0,"",SISWA!C197)</f>
        <v/>
      </c>
      <c r="D197" s="6" t="str">
        <f>IF(SISWA!D197=0,"",SISWA!D197)</f>
        <v/>
      </c>
      <c r="E197" s="195" t="str">
        <f>IF(SISWA!E197=0,"",SISWA!E197)</f>
        <v/>
      </c>
      <c r="F197" s="157"/>
      <c r="G197" s="157"/>
      <c r="H197" s="157"/>
      <c r="I197" s="157"/>
      <c r="J197" s="157"/>
      <c r="K197" s="157" t="e">
        <f t="shared" si="9"/>
        <v>#DIV/0!</v>
      </c>
      <c r="L197" s="157"/>
      <c r="M197" s="157"/>
      <c r="N197" s="353" t="e">
        <f t="shared" si="8"/>
        <v>#DIV/0!</v>
      </c>
    </row>
    <row r="198" spans="1:14" x14ac:dyDescent="0.3">
      <c r="A198" s="2">
        <v>191</v>
      </c>
      <c r="B198" s="6" t="str">
        <f>IF(SISWA!B198=0,"",SISWA!B198)</f>
        <v/>
      </c>
      <c r="C198" s="6" t="str">
        <f>IF(SISWA!C198=0,"",SISWA!C198)</f>
        <v/>
      </c>
      <c r="D198" s="6" t="str">
        <f>IF(SISWA!D198=0,"",SISWA!D198)</f>
        <v/>
      </c>
      <c r="E198" s="195" t="str">
        <f>IF(SISWA!E198=0,"",SISWA!E198)</f>
        <v/>
      </c>
      <c r="F198" s="157"/>
      <c r="G198" s="157"/>
      <c r="H198" s="157"/>
      <c r="I198" s="157"/>
      <c r="J198" s="157"/>
      <c r="K198" s="157" t="e">
        <f t="shared" si="9"/>
        <v>#DIV/0!</v>
      </c>
      <c r="L198" s="157"/>
      <c r="M198" s="157"/>
      <c r="N198" s="353" t="e">
        <f t="shared" si="8"/>
        <v>#DIV/0!</v>
      </c>
    </row>
    <row r="199" spans="1:14" x14ac:dyDescent="0.3">
      <c r="A199" s="2">
        <v>192</v>
      </c>
      <c r="B199" s="6" t="str">
        <f>IF(SISWA!B199=0,"",SISWA!B199)</f>
        <v/>
      </c>
      <c r="C199" s="6" t="str">
        <f>IF(SISWA!C199=0,"",SISWA!C199)</f>
        <v/>
      </c>
      <c r="D199" s="6" t="str">
        <f>IF(SISWA!D199=0,"",SISWA!D199)</f>
        <v/>
      </c>
      <c r="E199" s="195" t="str">
        <f>IF(SISWA!E199=0,"",SISWA!E199)</f>
        <v/>
      </c>
      <c r="F199" s="157"/>
      <c r="G199" s="157"/>
      <c r="H199" s="157"/>
      <c r="I199" s="157"/>
      <c r="J199" s="157"/>
      <c r="K199" s="157" t="e">
        <f t="shared" si="9"/>
        <v>#DIV/0!</v>
      </c>
      <c r="L199" s="157"/>
      <c r="M199" s="157"/>
      <c r="N199" s="353" t="e">
        <f t="shared" si="8"/>
        <v>#DIV/0!</v>
      </c>
    </row>
    <row r="200" spans="1:14" x14ac:dyDescent="0.3">
      <c r="A200" s="2">
        <v>193</v>
      </c>
      <c r="B200" s="6" t="str">
        <f>IF(SISWA!B200=0,"",SISWA!B200)</f>
        <v/>
      </c>
      <c r="C200" s="6" t="str">
        <f>IF(SISWA!C200=0,"",SISWA!C200)</f>
        <v/>
      </c>
      <c r="D200" s="6" t="str">
        <f>IF(SISWA!D200=0,"",SISWA!D200)</f>
        <v/>
      </c>
      <c r="E200" s="195" t="str">
        <f>IF(SISWA!E200=0,"",SISWA!E200)</f>
        <v/>
      </c>
      <c r="F200" s="157"/>
      <c r="G200" s="157"/>
      <c r="H200" s="157"/>
      <c r="I200" s="157"/>
      <c r="J200" s="157"/>
      <c r="K200" s="157" t="e">
        <f t="shared" si="9"/>
        <v>#DIV/0!</v>
      </c>
      <c r="L200" s="157"/>
      <c r="M200" s="157"/>
      <c r="N200" s="353" t="e">
        <f t="shared" si="8"/>
        <v>#DIV/0!</v>
      </c>
    </row>
    <row r="201" spans="1:14" x14ac:dyDescent="0.3">
      <c r="A201" s="2">
        <v>194</v>
      </c>
      <c r="B201" s="6" t="str">
        <f>IF(SISWA!B201=0,"",SISWA!B201)</f>
        <v/>
      </c>
      <c r="C201" s="6" t="str">
        <f>IF(SISWA!C201=0,"",SISWA!C201)</f>
        <v/>
      </c>
      <c r="D201" s="6" t="str">
        <f>IF(SISWA!D201=0,"",SISWA!D201)</f>
        <v/>
      </c>
      <c r="E201" s="195" t="str">
        <f>IF(SISWA!E201=0,"",SISWA!E201)</f>
        <v/>
      </c>
      <c r="F201" s="157"/>
      <c r="G201" s="157"/>
      <c r="H201" s="157"/>
      <c r="I201" s="157"/>
      <c r="J201" s="157"/>
      <c r="K201" s="157" t="e">
        <f t="shared" si="9"/>
        <v>#DIV/0!</v>
      </c>
      <c r="L201" s="157"/>
      <c r="M201" s="157"/>
      <c r="N201" s="353" t="e">
        <f t="shared" ref="N201:N207" si="10">AVERAGE(K201:L201)</f>
        <v>#DIV/0!</v>
      </c>
    </row>
    <row r="202" spans="1:14" x14ac:dyDescent="0.3">
      <c r="A202" s="2">
        <v>195</v>
      </c>
      <c r="B202" s="6" t="str">
        <f>IF(SISWA!B202=0,"",SISWA!B202)</f>
        <v/>
      </c>
      <c r="C202" s="6" t="str">
        <f>IF(SISWA!C202=0,"",SISWA!C202)</f>
        <v/>
      </c>
      <c r="D202" s="6" t="str">
        <f>IF(SISWA!D202=0,"",SISWA!D202)</f>
        <v/>
      </c>
      <c r="E202" s="195" t="str">
        <f>IF(SISWA!E202=0,"",SISWA!E202)</f>
        <v/>
      </c>
      <c r="F202" s="157"/>
      <c r="G202" s="157"/>
      <c r="H202" s="157"/>
      <c r="I202" s="157"/>
      <c r="J202" s="157"/>
      <c r="K202" s="157" t="e">
        <f t="shared" si="9"/>
        <v>#DIV/0!</v>
      </c>
      <c r="L202" s="157"/>
      <c r="M202" s="157"/>
      <c r="N202" s="353" t="e">
        <f t="shared" si="10"/>
        <v>#DIV/0!</v>
      </c>
    </row>
    <row r="203" spans="1:14" x14ac:dyDescent="0.3">
      <c r="A203" s="2">
        <v>196</v>
      </c>
      <c r="B203" s="6" t="str">
        <f>IF(SISWA!B203=0,"",SISWA!B203)</f>
        <v/>
      </c>
      <c r="C203" s="6" t="str">
        <f>IF(SISWA!C203=0,"",SISWA!C203)</f>
        <v/>
      </c>
      <c r="D203" s="6" t="str">
        <f>IF(SISWA!D203=0,"",SISWA!D203)</f>
        <v/>
      </c>
      <c r="E203" s="195" t="str">
        <f>IF(SISWA!E203=0,"",SISWA!E203)</f>
        <v/>
      </c>
      <c r="F203" s="157"/>
      <c r="G203" s="157"/>
      <c r="H203" s="157"/>
      <c r="I203" s="157"/>
      <c r="J203" s="157"/>
      <c r="K203" s="157" t="e">
        <f t="shared" si="9"/>
        <v>#DIV/0!</v>
      </c>
      <c r="L203" s="157"/>
      <c r="M203" s="157"/>
      <c r="N203" s="353" t="e">
        <f t="shared" si="10"/>
        <v>#DIV/0!</v>
      </c>
    </row>
    <row r="204" spans="1:14" x14ac:dyDescent="0.3">
      <c r="A204" s="2">
        <v>197</v>
      </c>
      <c r="B204" s="6" t="str">
        <f>IF(SISWA!B204=0,"",SISWA!B204)</f>
        <v/>
      </c>
      <c r="C204" s="6" t="str">
        <f>IF(SISWA!C204=0,"",SISWA!C204)</f>
        <v/>
      </c>
      <c r="D204" s="6" t="str">
        <f>IF(SISWA!D204=0,"",SISWA!D204)</f>
        <v/>
      </c>
      <c r="E204" s="195" t="str">
        <f>IF(SISWA!E204=0,"",SISWA!E204)</f>
        <v/>
      </c>
      <c r="F204" s="157"/>
      <c r="G204" s="157"/>
      <c r="H204" s="157"/>
      <c r="I204" s="157"/>
      <c r="J204" s="157"/>
      <c r="K204" s="157" t="e">
        <f t="shared" si="9"/>
        <v>#DIV/0!</v>
      </c>
      <c r="L204" s="157"/>
      <c r="M204" s="157"/>
      <c r="N204" s="353" t="e">
        <f t="shared" si="10"/>
        <v>#DIV/0!</v>
      </c>
    </row>
    <row r="205" spans="1:14" x14ac:dyDescent="0.3">
      <c r="A205" s="2">
        <v>198</v>
      </c>
      <c r="B205" s="6" t="str">
        <f>IF(SISWA!B205=0,"",SISWA!B205)</f>
        <v/>
      </c>
      <c r="C205" s="6" t="str">
        <f>IF(SISWA!C205=0,"",SISWA!C205)</f>
        <v/>
      </c>
      <c r="D205" s="6" t="str">
        <f>IF(SISWA!D205=0,"",SISWA!D205)</f>
        <v/>
      </c>
      <c r="E205" s="195" t="str">
        <f>IF(SISWA!E205=0,"",SISWA!E205)</f>
        <v/>
      </c>
      <c r="F205" s="157"/>
      <c r="G205" s="157"/>
      <c r="H205" s="157"/>
      <c r="I205" s="157"/>
      <c r="J205" s="157"/>
      <c r="K205" s="157" t="e">
        <f t="shared" si="9"/>
        <v>#DIV/0!</v>
      </c>
      <c r="L205" s="157"/>
      <c r="M205" s="157"/>
      <c r="N205" s="353" t="e">
        <f t="shared" si="10"/>
        <v>#DIV/0!</v>
      </c>
    </row>
    <row r="206" spans="1:14" x14ac:dyDescent="0.3">
      <c r="A206" s="2">
        <v>199</v>
      </c>
      <c r="B206" s="6" t="str">
        <f>IF(SISWA!B206=0,"",SISWA!B206)</f>
        <v/>
      </c>
      <c r="C206" s="6" t="str">
        <f>IF(SISWA!C206=0,"",SISWA!C206)</f>
        <v/>
      </c>
      <c r="D206" s="6" t="str">
        <f>IF(SISWA!D206=0,"",SISWA!D206)</f>
        <v/>
      </c>
      <c r="E206" s="195" t="str">
        <f>IF(SISWA!E206=0,"",SISWA!E206)</f>
        <v/>
      </c>
      <c r="F206" s="157"/>
      <c r="G206" s="157"/>
      <c r="H206" s="157"/>
      <c r="I206" s="157"/>
      <c r="J206" s="157"/>
      <c r="K206" s="157" t="e">
        <f t="shared" si="9"/>
        <v>#DIV/0!</v>
      </c>
      <c r="L206" s="157"/>
      <c r="M206" s="157"/>
      <c r="N206" s="353" t="e">
        <f t="shared" si="10"/>
        <v>#DIV/0!</v>
      </c>
    </row>
    <row r="207" spans="1:14" x14ac:dyDescent="0.3">
      <c r="A207" s="2">
        <v>200</v>
      </c>
      <c r="B207" s="6" t="str">
        <f>IF(SISWA!B207=0,"",SISWA!B207)</f>
        <v/>
      </c>
      <c r="C207" s="6" t="str">
        <f>IF(SISWA!C207=0,"",SISWA!C207)</f>
        <v/>
      </c>
      <c r="D207" s="6" t="str">
        <f>IF(SISWA!D207=0,"",SISWA!D207)</f>
        <v/>
      </c>
      <c r="E207" s="195" t="str">
        <f>IF(SISWA!E207=0,"",SISWA!E207)</f>
        <v/>
      </c>
      <c r="F207" s="157"/>
      <c r="G207" s="157"/>
      <c r="H207" s="157"/>
      <c r="I207" s="157"/>
      <c r="J207" s="157"/>
      <c r="K207" s="157" t="e">
        <f t="shared" si="9"/>
        <v>#DIV/0!</v>
      </c>
      <c r="L207" s="157"/>
      <c r="M207" s="157"/>
      <c r="N207" s="353" t="e">
        <f t="shared" si="10"/>
        <v>#DIV/0!</v>
      </c>
    </row>
  </sheetData>
  <mergeCells count="11">
    <mergeCell ref="A1:J1"/>
    <mergeCell ref="A2:J2"/>
    <mergeCell ref="A3:J3"/>
    <mergeCell ref="A5:A7"/>
    <mergeCell ref="B5:B7"/>
    <mergeCell ref="C5:C7"/>
    <mergeCell ref="D5:D7"/>
    <mergeCell ref="E5:E7"/>
    <mergeCell ref="F6:J6"/>
    <mergeCell ref="F5:M5"/>
    <mergeCell ref="L6:M6"/>
  </mergeCells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23</vt:i4>
      </vt:variant>
    </vt:vector>
  </HeadingPairs>
  <TitlesOfParts>
    <vt:vector size="48" baseType="lpstr">
      <vt:lpstr>DEPAN</vt:lpstr>
      <vt:lpstr>SISWA</vt:lpstr>
      <vt:lpstr>AH</vt:lpstr>
      <vt:lpstr>AA</vt:lpstr>
      <vt:lpstr>FIQH</vt:lpstr>
      <vt:lpstr>SKI</vt:lpstr>
      <vt:lpstr>IPS</vt:lpstr>
      <vt:lpstr>PKn</vt:lpstr>
      <vt:lpstr>B Ind</vt:lpstr>
      <vt:lpstr>BA</vt:lpstr>
      <vt:lpstr>Matematik</vt:lpstr>
      <vt:lpstr>IPA</vt:lpstr>
      <vt:lpstr>SBK</vt:lpstr>
      <vt:lpstr>Penjaskes</vt:lpstr>
      <vt:lpstr>Bhs Drh</vt:lpstr>
      <vt:lpstr>B.Inggris</vt:lpstr>
      <vt:lpstr>DAKOLNUN</vt:lpstr>
      <vt:lpstr>IJASAH</vt:lpstr>
      <vt:lpstr>IJASAH (utk catat)</vt:lpstr>
      <vt:lpstr>SKHUS</vt:lpstr>
      <vt:lpstr>SKET LULUS</vt:lpstr>
      <vt:lpstr>SKHU SD</vt:lpstr>
      <vt:lpstr>NILAI</vt:lpstr>
      <vt:lpstr>petunjuk</vt:lpstr>
      <vt:lpstr>RUMUS</vt:lpstr>
      <vt:lpstr>CAMAT</vt:lpstr>
      <vt:lpstr>KEPALA</vt:lpstr>
      <vt:lpstr>'SKET LULUS'!KONIJ</vt:lpstr>
      <vt:lpstr>KONIJ</vt:lpstr>
      <vt:lpstr>LEMBAGA</vt:lpstr>
      <vt:lpstr>NIP</vt:lpstr>
      <vt:lpstr>DAKOLNUN!Print_Area</vt:lpstr>
      <vt:lpstr>IJASAH!Print_Area</vt:lpstr>
      <vt:lpstr>'IJASAH (utk catat)'!Print_Area</vt:lpstr>
      <vt:lpstr>NILAI!Print_Area</vt:lpstr>
      <vt:lpstr>'SKET LULUS'!Print_Area</vt:lpstr>
      <vt:lpstr>SKHUS!Print_Area</vt:lpstr>
      <vt:lpstr>SDMI</vt:lpstr>
      <vt:lpstr>SKM_1</vt:lpstr>
      <vt:lpstr>SKM_10</vt:lpstr>
      <vt:lpstr>SKM_2</vt:lpstr>
      <vt:lpstr>SKM_3</vt:lpstr>
      <vt:lpstr>SKM_4</vt:lpstr>
      <vt:lpstr>SKM_5</vt:lpstr>
      <vt:lpstr>SKM_6</vt:lpstr>
      <vt:lpstr>SKM_7</vt:lpstr>
      <vt:lpstr>SKM_8</vt:lpstr>
      <vt:lpstr>SKM_9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OPERATORMILKID</cp:lastModifiedBy>
  <cp:lastPrinted>2017-07-05T01:56:02Z</cp:lastPrinted>
  <dcterms:created xsi:type="dcterms:W3CDTF">2013-06-14T15:17:39Z</dcterms:created>
  <dcterms:modified xsi:type="dcterms:W3CDTF">2018-06-27T07:07:07Z</dcterms:modified>
</cp:coreProperties>
</file>